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CL58\Desktop\メモ\ホームページ関係\その他お知らせ\第15回調理コンテスト（大坂）\1.開催について\"/>
    </mc:Choice>
  </mc:AlternateContent>
  <xr:revisionPtr revIDLastSave="0" documentId="13_ncr:1_{F580C967-1D13-4342-A145-E08FF58C8A40}" xr6:coauthVersionLast="36" xr6:coauthVersionMax="47" xr10:uidLastSave="{00000000-0000-0000-0000-000000000000}"/>
  <bookViews>
    <workbookView xWindow="0" yWindow="0" windowWidth="28800" windowHeight="12135" tabRatio="917" firstSheet="1" activeTab="8" xr2:uid="{00000000-000D-0000-FFFF-FFFF00000000}"/>
  </bookViews>
  <sheets>
    <sheet name="食材マスタ" sheetId="37" state="hidden" r:id="rId1"/>
    <sheet name="食品価格表" sheetId="62" r:id="rId2"/>
    <sheet name="献立表記入例" sheetId="60" r:id="rId3"/>
    <sheet name="治療食朝(様式4-1朝)" sheetId="64" r:id="rId4"/>
    <sheet name="治療食朝(様式4-1昼)" sheetId="65" r:id="rId5"/>
    <sheet name="治療食朝(様式4-1夕)" sheetId="67" r:id="rId6"/>
    <sheet name="治療食部門総括表（様式3-1）" sheetId="24" r:id="rId7"/>
    <sheet name="一般食(様式4-2)" sheetId="68" r:id="rId8"/>
    <sheet name="一般食部門総括表（様式3-2）" sheetId="56" r:id="rId9"/>
    <sheet name="行事食(様式4-3)" sheetId="69" r:id="rId10"/>
    <sheet name="行事食部門総括表（様式3-3）" sheetId="70" r:id="rId11"/>
  </sheets>
  <definedNames>
    <definedName name="_xlnm._FilterDatabase" localSheetId="0" hidden="1">食材マスタ!$A$2:$AC$410</definedName>
    <definedName name="_xlnm.Print_Area" localSheetId="7">'一般食(様式4-2)'!$A$1:$U$115</definedName>
    <definedName name="_xlnm.Print_Area" localSheetId="8">'一般食部門総括表（様式3-2）'!$A$1:$H$25</definedName>
    <definedName name="_xlnm.Print_Area" localSheetId="2">献立表記入例!$A$1:$U$46</definedName>
    <definedName name="_xlnm.Print_Area" localSheetId="9">'行事食(様式4-3)'!$A$1:$U$188</definedName>
    <definedName name="_xlnm.Print_Area" localSheetId="10">'行事食部門総括表（様式3-3）'!$A$1:$H$25</definedName>
    <definedName name="_xlnm.Print_Area" localSheetId="4">'治療食朝(様式4-1昼)'!$A$1:$U$80</definedName>
    <definedName name="_xlnm.Print_Area" localSheetId="3">'治療食朝(様式4-1朝)'!$A$1:$U$80</definedName>
    <definedName name="_xlnm.Print_Area" localSheetId="5">'治療食朝(様式4-1夕)'!$A$1:$U$80</definedName>
    <definedName name="_xlnm.Print_Area" localSheetId="6">'治療食部門総括表（様式3-1）'!$A$1:$H$28</definedName>
    <definedName name="_xlnm.Print_Area" localSheetId="0">食材マスタ!$E$345:$AC$346</definedName>
    <definedName name="_xlnm.Print_Area" localSheetId="1">食品価格表!$A$1:$L$475</definedName>
    <definedName name="_xlnm.Print_Titles" localSheetId="7">'一般食(様式4-2)'!$1:$7</definedName>
    <definedName name="_xlnm.Print_Titles" localSheetId="2">献立表記入例!$1:$7</definedName>
    <definedName name="_xlnm.Print_Titles" localSheetId="9">'行事食(様式4-3)'!$1:$7</definedName>
    <definedName name="_xlnm.Print_Titles" localSheetId="4">'治療食朝(様式4-1昼)'!$1:$7</definedName>
    <definedName name="_xlnm.Print_Titles" localSheetId="3">'治療食朝(様式4-1朝)'!$1:$7</definedName>
    <definedName name="_xlnm.Print_Titles" localSheetId="5">'治療食朝(様式4-1夕)'!$1:$7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9" l="1"/>
  <c r="G9" i="64"/>
  <c r="G13" i="64" l="1"/>
  <c r="G49" i="64" l="1"/>
  <c r="AC9" i="69" l="1"/>
  <c r="AD9" i="69"/>
  <c r="AE9" i="69"/>
  <c r="AC10" i="69"/>
  <c r="AD10" i="69"/>
  <c r="AE10" i="69"/>
  <c r="AC11" i="69"/>
  <c r="AD11" i="69"/>
  <c r="AE11" i="69"/>
  <c r="AC12" i="69"/>
  <c r="AD12" i="69"/>
  <c r="AE12" i="69"/>
  <c r="AC13" i="69"/>
  <c r="AD13" i="69"/>
  <c r="AE13" i="69"/>
  <c r="AC14" i="69"/>
  <c r="AD14" i="69"/>
  <c r="AE14" i="69"/>
  <c r="AC15" i="69"/>
  <c r="AD15" i="69"/>
  <c r="AE15" i="69"/>
  <c r="AC16" i="69"/>
  <c r="AD16" i="69"/>
  <c r="AE16" i="69"/>
  <c r="AC17" i="69"/>
  <c r="AD17" i="69"/>
  <c r="AE17" i="69"/>
  <c r="AC18" i="69"/>
  <c r="AD18" i="69"/>
  <c r="AE18" i="69"/>
  <c r="AC19" i="69"/>
  <c r="AD19" i="69"/>
  <c r="AE19" i="69"/>
  <c r="AC20" i="69"/>
  <c r="AD20" i="69"/>
  <c r="AE20" i="69"/>
  <c r="AC21" i="69"/>
  <c r="AD21" i="69"/>
  <c r="AE21" i="69"/>
  <c r="AC22" i="69"/>
  <c r="AD22" i="69"/>
  <c r="AE22" i="69"/>
  <c r="AC23" i="69"/>
  <c r="AD23" i="69"/>
  <c r="AE23" i="69"/>
  <c r="AC24" i="69"/>
  <c r="AD24" i="69"/>
  <c r="AE24" i="69"/>
  <c r="AC25" i="69"/>
  <c r="AD25" i="69"/>
  <c r="AE25" i="69"/>
  <c r="AC26" i="69"/>
  <c r="AD26" i="69"/>
  <c r="AE26" i="69"/>
  <c r="AC27" i="69"/>
  <c r="AD27" i="69"/>
  <c r="AE27" i="69"/>
  <c r="AC28" i="69"/>
  <c r="AD28" i="69"/>
  <c r="AE28" i="69"/>
  <c r="AC29" i="69"/>
  <c r="AD29" i="69"/>
  <c r="AE29" i="69"/>
  <c r="AC30" i="69"/>
  <c r="AD30" i="69"/>
  <c r="AE30" i="69"/>
  <c r="AC31" i="69"/>
  <c r="AD31" i="69"/>
  <c r="AE31" i="69"/>
  <c r="AC32" i="69"/>
  <c r="AD32" i="69"/>
  <c r="AE32" i="69"/>
  <c r="AC33" i="69"/>
  <c r="AD33" i="69"/>
  <c r="AE33" i="69"/>
  <c r="AC34" i="69"/>
  <c r="AD34" i="69"/>
  <c r="AE34" i="69"/>
  <c r="AC35" i="69"/>
  <c r="AD35" i="69"/>
  <c r="AE35" i="69"/>
  <c r="AC36" i="69"/>
  <c r="AD36" i="69"/>
  <c r="AE36" i="69"/>
  <c r="AC37" i="69"/>
  <c r="AD37" i="69"/>
  <c r="AE37" i="69"/>
  <c r="AC38" i="69"/>
  <c r="AD38" i="69"/>
  <c r="AE38" i="69"/>
  <c r="AC39" i="69"/>
  <c r="AD39" i="69"/>
  <c r="AE39" i="69"/>
  <c r="AC40" i="69"/>
  <c r="AD40" i="69"/>
  <c r="AE40" i="69"/>
  <c r="AC41" i="69"/>
  <c r="AD41" i="69"/>
  <c r="AE41" i="69"/>
  <c r="AC42" i="69"/>
  <c r="AD42" i="69"/>
  <c r="AE42" i="69"/>
  <c r="AC43" i="69"/>
  <c r="AD43" i="69"/>
  <c r="AE43" i="69"/>
  <c r="AC44" i="69"/>
  <c r="AD44" i="69"/>
  <c r="AE44" i="69"/>
  <c r="AC45" i="69"/>
  <c r="AD45" i="69"/>
  <c r="AE45" i="69"/>
  <c r="AC46" i="69"/>
  <c r="AD46" i="69"/>
  <c r="AE46" i="69"/>
  <c r="AC47" i="69"/>
  <c r="AD47" i="69"/>
  <c r="AE47" i="69"/>
  <c r="AC48" i="69"/>
  <c r="AD48" i="69"/>
  <c r="AE48" i="69"/>
  <c r="AC49" i="69"/>
  <c r="AD49" i="69"/>
  <c r="AE49" i="69"/>
  <c r="AC50" i="69"/>
  <c r="AD50" i="69"/>
  <c r="AE50" i="69"/>
  <c r="AC51" i="69"/>
  <c r="AD51" i="69"/>
  <c r="AE51" i="69"/>
  <c r="AC52" i="69"/>
  <c r="AD52" i="69"/>
  <c r="AE52" i="69"/>
  <c r="AC53" i="69"/>
  <c r="AD53" i="69"/>
  <c r="AE53" i="69"/>
  <c r="AC54" i="69"/>
  <c r="AD54" i="69"/>
  <c r="AE54" i="69"/>
  <c r="AC55" i="69"/>
  <c r="AD55" i="69"/>
  <c r="AE55" i="69"/>
  <c r="AC56" i="69"/>
  <c r="AD56" i="69"/>
  <c r="AE56" i="69"/>
  <c r="AC57" i="69"/>
  <c r="AD57" i="69"/>
  <c r="AE57" i="69"/>
  <c r="AC58" i="69"/>
  <c r="AD58" i="69"/>
  <c r="AE58" i="69"/>
  <c r="AC59" i="69"/>
  <c r="AD59" i="69"/>
  <c r="AE59" i="69"/>
  <c r="AC60" i="69"/>
  <c r="AD60" i="69"/>
  <c r="AE60" i="69"/>
  <c r="AC61" i="69"/>
  <c r="AD61" i="69"/>
  <c r="AE61" i="69"/>
  <c r="AC62" i="69"/>
  <c r="AD62" i="69"/>
  <c r="AE62" i="69"/>
  <c r="AC63" i="69"/>
  <c r="AD63" i="69"/>
  <c r="AE63" i="69"/>
  <c r="AC64" i="69"/>
  <c r="AD64" i="69"/>
  <c r="AE64" i="69"/>
  <c r="AC65" i="69"/>
  <c r="AD65" i="69"/>
  <c r="AE65" i="69"/>
  <c r="AC66" i="69"/>
  <c r="AD66" i="69"/>
  <c r="AE66" i="69"/>
  <c r="AC67" i="69"/>
  <c r="AD67" i="69"/>
  <c r="AE67" i="69"/>
  <c r="AC68" i="69"/>
  <c r="AD68" i="69"/>
  <c r="AE68" i="69"/>
  <c r="AC69" i="69"/>
  <c r="AD69" i="69"/>
  <c r="AE69" i="69"/>
  <c r="AC70" i="69"/>
  <c r="AD70" i="69"/>
  <c r="AE70" i="69"/>
  <c r="AC71" i="69"/>
  <c r="AD71" i="69"/>
  <c r="AE71" i="69"/>
  <c r="AC72" i="69"/>
  <c r="AD72" i="69"/>
  <c r="AE72" i="69"/>
  <c r="AC73" i="69"/>
  <c r="AD73" i="69"/>
  <c r="AE73" i="69"/>
  <c r="AC74" i="69"/>
  <c r="AD74" i="69"/>
  <c r="AE74" i="69"/>
  <c r="AC75" i="69"/>
  <c r="AD75" i="69"/>
  <c r="AE75" i="69"/>
  <c r="AC76" i="69"/>
  <c r="AD76" i="69"/>
  <c r="AE76" i="69"/>
  <c r="AC77" i="69"/>
  <c r="AD77" i="69"/>
  <c r="AE77" i="69"/>
  <c r="AC78" i="69"/>
  <c r="AD78" i="69"/>
  <c r="AE78" i="69"/>
  <c r="AC79" i="69"/>
  <c r="AD79" i="69"/>
  <c r="AE79" i="69"/>
  <c r="AC80" i="69"/>
  <c r="AD80" i="69"/>
  <c r="AE80" i="69"/>
  <c r="AC81" i="69"/>
  <c r="AD81" i="69"/>
  <c r="AE81" i="69"/>
  <c r="AC82" i="69"/>
  <c r="AD82" i="69"/>
  <c r="AE82" i="69"/>
  <c r="AC83" i="69"/>
  <c r="AD83" i="69"/>
  <c r="AE83" i="69"/>
  <c r="AC84" i="69"/>
  <c r="AD84" i="69"/>
  <c r="AE84" i="69"/>
  <c r="AC85" i="69"/>
  <c r="AD85" i="69"/>
  <c r="AE85" i="69"/>
  <c r="AC86" i="69"/>
  <c r="AD86" i="69"/>
  <c r="AE86" i="69"/>
  <c r="AC87" i="69"/>
  <c r="AD87" i="69"/>
  <c r="AE87" i="69"/>
  <c r="AC88" i="69"/>
  <c r="AD88" i="69"/>
  <c r="AE88" i="69"/>
  <c r="AC89" i="69"/>
  <c r="AD89" i="69"/>
  <c r="AE89" i="69"/>
  <c r="AC90" i="69"/>
  <c r="AD90" i="69"/>
  <c r="AE90" i="69"/>
  <c r="AC91" i="69"/>
  <c r="AD91" i="69"/>
  <c r="AE91" i="69"/>
  <c r="AC92" i="69"/>
  <c r="AD92" i="69"/>
  <c r="AE92" i="69"/>
  <c r="AC93" i="69"/>
  <c r="AD93" i="69"/>
  <c r="AE93" i="69"/>
  <c r="AC94" i="69"/>
  <c r="AD94" i="69"/>
  <c r="AE94" i="69"/>
  <c r="AC95" i="69"/>
  <c r="AD95" i="69"/>
  <c r="AE95" i="69"/>
  <c r="AC96" i="69"/>
  <c r="AD96" i="69"/>
  <c r="AE96" i="69"/>
  <c r="AC97" i="69"/>
  <c r="AD97" i="69"/>
  <c r="AE97" i="69"/>
  <c r="AC98" i="69"/>
  <c r="AD98" i="69"/>
  <c r="AE98" i="69"/>
  <c r="AC99" i="69"/>
  <c r="AD99" i="69"/>
  <c r="AE99" i="69"/>
  <c r="AC100" i="69"/>
  <c r="AD100" i="69"/>
  <c r="AE100" i="69"/>
  <c r="AC101" i="69"/>
  <c r="AD101" i="69"/>
  <c r="AE101" i="69"/>
  <c r="AC102" i="69"/>
  <c r="AD102" i="69"/>
  <c r="AE102" i="69"/>
  <c r="AC103" i="69"/>
  <c r="AD103" i="69"/>
  <c r="AE103" i="69"/>
  <c r="AC104" i="69"/>
  <c r="AD104" i="69"/>
  <c r="AE104" i="69"/>
  <c r="AC105" i="69"/>
  <c r="AD105" i="69"/>
  <c r="AE105" i="69"/>
  <c r="AC106" i="69"/>
  <c r="AD106" i="69"/>
  <c r="AE106" i="69"/>
  <c r="AC107" i="69"/>
  <c r="AD107" i="69"/>
  <c r="AE107" i="69"/>
  <c r="AC108" i="69"/>
  <c r="AD108" i="69"/>
  <c r="AE108" i="69"/>
  <c r="AC109" i="69"/>
  <c r="AD109" i="69"/>
  <c r="AE109" i="69"/>
  <c r="AC110" i="69"/>
  <c r="AD110" i="69"/>
  <c r="AE110" i="69"/>
  <c r="AC111" i="69"/>
  <c r="AD111" i="69"/>
  <c r="AE111" i="69"/>
  <c r="AC112" i="69"/>
  <c r="AD112" i="69"/>
  <c r="AE112" i="69"/>
  <c r="AC113" i="69"/>
  <c r="AD113" i="69"/>
  <c r="AE113" i="69"/>
  <c r="AC114" i="69"/>
  <c r="AD114" i="69"/>
  <c r="AE114" i="69"/>
  <c r="AC115" i="69"/>
  <c r="AD115" i="69"/>
  <c r="AE115" i="69"/>
  <c r="AC116" i="69"/>
  <c r="AD116" i="69"/>
  <c r="AE116" i="69"/>
  <c r="AC117" i="69"/>
  <c r="AD117" i="69"/>
  <c r="AE117" i="69"/>
  <c r="AC118" i="69"/>
  <c r="AD118" i="69"/>
  <c r="AE118" i="69"/>
  <c r="AC119" i="69"/>
  <c r="AD119" i="69"/>
  <c r="AE119" i="69"/>
  <c r="AC120" i="69"/>
  <c r="AD120" i="69"/>
  <c r="AE120" i="69"/>
  <c r="AC121" i="69"/>
  <c r="AD121" i="69"/>
  <c r="AE121" i="69"/>
  <c r="AC122" i="69"/>
  <c r="AD122" i="69"/>
  <c r="AE122" i="69"/>
  <c r="AC123" i="69"/>
  <c r="AD123" i="69"/>
  <c r="AE123" i="69"/>
  <c r="AC124" i="69"/>
  <c r="AD124" i="69"/>
  <c r="AE124" i="69"/>
  <c r="AC125" i="69"/>
  <c r="AD125" i="69"/>
  <c r="AE125" i="69"/>
  <c r="AC126" i="69"/>
  <c r="AD126" i="69"/>
  <c r="AE126" i="69"/>
  <c r="AC127" i="69"/>
  <c r="AD127" i="69"/>
  <c r="AE127" i="69"/>
  <c r="AC128" i="69"/>
  <c r="AD128" i="69"/>
  <c r="AE128" i="69"/>
  <c r="AC129" i="69"/>
  <c r="AD129" i="69"/>
  <c r="AE129" i="69"/>
  <c r="AC130" i="69"/>
  <c r="AD130" i="69"/>
  <c r="AE130" i="69"/>
  <c r="AC131" i="69"/>
  <c r="AD131" i="69"/>
  <c r="AE131" i="69"/>
  <c r="AC132" i="69"/>
  <c r="AD132" i="69"/>
  <c r="AE132" i="69"/>
  <c r="AC133" i="69"/>
  <c r="AD133" i="69"/>
  <c r="AE133" i="69"/>
  <c r="AC134" i="69"/>
  <c r="AD134" i="69"/>
  <c r="AE134" i="69"/>
  <c r="AC135" i="69"/>
  <c r="AD135" i="69"/>
  <c r="AE135" i="69"/>
  <c r="AC136" i="69"/>
  <c r="AD136" i="69"/>
  <c r="AE136" i="69"/>
  <c r="AC137" i="69"/>
  <c r="AD137" i="69"/>
  <c r="AE137" i="69"/>
  <c r="AC138" i="69"/>
  <c r="AD138" i="69"/>
  <c r="AE138" i="69"/>
  <c r="AC139" i="69"/>
  <c r="AD139" i="69"/>
  <c r="AE139" i="69"/>
  <c r="AC140" i="69"/>
  <c r="AD140" i="69"/>
  <c r="AE140" i="69"/>
  <c r="AC141" i="69"/>
  <c r="AD141" i="69"/>
  <c r="AE141" i="69"/>
  <c r="AC142" i="69"/>
  <c r="AD142" i="69"/>
  <c r="AE142" i="69"/>
  <c r="AC143" i="69"/>
  <c r="AD143" i="69"/>
  <c r="AE143" i="69"/>
  <c r="AC144" i="69"/>
  <c r="AD144" i="69"/>
  <c r="AE144" i="69"/>
  <c r="AC145" i="69"/>
  <c r="AD145" i="69"/>
  <c r="AE145" i="69"/>
  <c r="AC146" i="69"/>
  <c r="AD146" i="69"/>
  <c r="AE146" i="69"/>
  <c r="AC147" i="69"/>
  <c r="AD147" i="69"/>
  <c r="AE147" i="69"/>
  <c r="AC148" i="69"/>
  <c r="AD148" i="69"/>
  <c r="AE148" i="69"/>
  <c r="AC149" i="69"/>
  <c r="AD149" i="69"/>
  <c r="AE149" i="69"/>
  <c r="AC150" i="69"/>
  <c r="AD150" i="69"/>
  <c r="AE150" i="69"/>
  <c r="AC151" i="69"/>
  <c r="AD151" i="69"/>
  <c r="AE151" i="69"/>
  <c r="AC152" i="69"/>
  <c r="AD152" i="69"/>
  <c r="AE152" i="69"/>
  <c r="AC153" i="69"/>
  <c r="AD153" i="69"/>
  <c r="AE153" i="69"/>
  <c r="AC154" i="69"/>
  <c r="AD154" i="69"/>
  <c r="AE154" i="69"/>
  <c r="AC155" i="69"/>
  <c r="AD155" i="69"/>
  <c r="AE155" i="69"/>
  <c r="AC156" i="69"/>
  <c r="AD156" i="69"/>
  <c r="AE156" i="69"/>
  <c r="AC157" i="69"/>
  <c r="AD157" i="69"/>
  <c r="AE157" i="69"/>
  <c r="AC158" i="69"/>
  <c r="AD158" i="69"/>
  <c r="AE158" i="69"/>
  <c r="AC159" i="69"/>
  <c r="AD159" i="69"/>
  <c r="AE159" i="69"/>
  <c r="AC160" i="69"/>
  <c r="AD160" i="69"/>
  <c r="AE160" i="69"/>
  <c r="AC161" i="69"/>
  <c r="AD161" i="69"/>
  <c r="AE161" i="69"/>
  <c r="AC162" i="69"/>
  <c r="AD162" i="69"/>
  <c r="AE162" i="69"/>
  <c r="AC163" i="69"/>
  <c r="AD163" i="69"/>
  <c r="AE163" i="69"/>
  <c r="AC164" i="69"/>
  <c r="AD164" i="69"/>
  <c r="AE164" i="69"/>
  <c r="AC165" i="69"/>
  <c r="AD165" i="69"/>
  <c r="AE165" i="69"/>
  <c r="AC166" i="69"/>
  <c r="AD166" i="69"/>
  <c r="AE166" i="69"/>
  <c r="AC167" i="69"/>
  <c r="AD167" i="69"/>
  <c r="AE167" i="69"/>
  <c r="AC168" i="69"/>
  <c r="AD168" i="69"/>
  <c r="AE168" i="69"/>
  <c r="AC169" i="69"/>
  <c r="AD169" i="69"/>
  <c r="AE169" i="69"/>
  <c r="AC170" i="69"/>
  <c r="AD170" i="69"/>
  <c r="AE170" i="69"/>
  <c r="AC171" i="69"/>
  <c r="AD171" i="69"/>
  <c r="AE171" i="69"/>
  <c r="AC172" i="69"/>
  <c r="AD172" i="69"/>
  <c r="AE172" i="69"/>
  <c r="AC173" i="69"/>
  <c r="AD173" i="69"/>
  <c r="AE173" i="69"/>
  <c r="AC174" i="69"/>
  <c r="AD174" i="69"/>
  <c r="AE174" i="69"/>
  <c r="AC175" i="69"/>
  <c r="AD175" i="69"/>
  <c r="AE175" i="69"/>
  <c r="AC176" i="69"/>
  <c r="AD176" i="69"/>
  <c r="AE176" i="69"/>
  <c r="AC177" i="69"/>
  <c r="AD177" i="69"/>
  <c r="AE177" i="69"/>
  <c r="AC178" i="69"/>
  <c r="AD178" i="69"/>
  <c r="AE178" i="69"/>
  <c r="AC179" i="69"/>
  <c r="AD179" i="69"/>
  <c r="AE179" i="69"/>
  <c r="AC180" i="69"/>
  <c r="AD180" i="69"/>
  <c r="AE180" i="69"/>
  <c r="AC181" i="69"/>
  <c r="AD181" i="69"/>
  <c r="AE181" i="69"/>
  <c r="AC182" i="69"/>
  <c r="AD182" i="69"/>
  <c r="AE182" i="69"/>
  <c r="AC183" i="69"/>
  <c r="AD183" i="69"/>
  <c r="AE183" i="69"/>
  <c r="AC184" i="69"/>
  <c r="AD184" i="69"/>
  <c r="AE184" i="69"/>
  <c r="AC185" i="69"/>
  <c r="AD185" i="69"/>
  <c r="AE185" i="69"/>
  <c r="AC186" i="69"/>
  <c r="AD186" i="69"/>
  <c r="AE186" i="69"/>
  <c r="AC187" i="69"/>
  <c r="AD187" i="69"/>
  <c r="AE187" i="69"/>
  <c r="AC188" i="69"/>
  <c r="AD188" i="69"/>
  <c r="AE188" i="69"/>
  <c r="AE8" i="69"/>
  <c r="AD8" i="69"/>
  <c r="AC8" i="69"/>
  <c r="AC9" i="68"/>
  <c r="AD9" i="68"/>
  <c r="AE9" i="68"/>
  <c r="AC10" i="68"/>
  <c r="AD10" i="68"/>
  <c r="AE10" i="68"/>
  <c r="AC11" i="68"/>
  <c r="AD11" i="68"/>
  <c r="AE11" i="68"/>
  <c r="AC12" i="68"/>
  <c r="AD12" i="68"/>
  <c r="AE12" i="68"/>
  <c r="AC13" i="68"/>
  <c r="AD13" i="68"/>
  <c r="AE13" i="68"/>
  <c r="AC14" i="68"/>
  <c r="AD14" i="68"/>
  <c r="AE14" i="68"/>
  <c r="AC15" i="68"/>
  <c r="AD15" i="68"/>
  <c r="AE15" i="68"/>
  <c r="AC16" i="68"/>
  <c r="AD16" i="68"/>
  <c r="AE16" i="68"/>
  <c r="AC17" i="68"/>
  <c r="AD17" i="68"/>
  <c r="AE17" i="68"/>
  <c r="AC18" i="68"/>
  <c r="AD18" i="68"/>
  <c r="AE18" i="68"/>
  <c r="AC19" i="68"/>
  <c r="AD19" i="68"/>
  <c r="AE19" i="68"/>
  <c r="AC20" i="68"/>
  <c r="AD20" i="68"/>
  <c r="AE20" i="68"/>
  <c r="AC21" i="68"/>
  <c r="AD21" i="68"/>
  <c r="AE21" i="68"/>
  <c r="AC22" i="68"/>
  <c r="AD22" i="68"/>
  <c r="AE22" i="68"/>
  <c r="AC23" i="68"/>
  <c r="AD23" i="68"/>
  <c r="AE23" i="68"/>
  <c r="AC24" i="68"/>
  <c r="AD24" i="68"/>
  <c r="AE24" i="68"/>
  <c r="AC25" i="68"/>
  <c r="AD25" i="68"/>
  <c r="AE25" i="68"/>
  <c r="AC26" i="68"/>
  <c r="AD26" i="68"/>
  <c r="AE26" i="68"/>
  <c r="AC27" i="68"/>
  <c r="AD27" i="68"/>
  <c r="AE27" i="68"/>
  <c r="AC28" i="68"/>
  <c r="AD28" i="68"/>
  <c r="AE28" i="68"/>
  <c r="AC29" i="68"/>
  <c r="AD29" i="68"/>
  <c r="AE29" i="68"/>
  <c r="AC30" i="68"/>
  <c r="AD30" i="68"/>
  <c r="AE30" i="68"/>
  <c r="AC31" i="68"/>
  <c r="AD31" i="68"/>
  <c r="AE31" i="68"/>
  <c r="AC32" i="68"/>
  <c r="AD32" i="68"/>
  <c r="AE32" i="68"/>
  <c r="AC33" i="68"/>
  <c r="AD33" i="68"/>
  <c r="AE33" i="68"/>
  <c r="AC34" i="68"/>
  <c r="AD34" i="68"/>
  <c r="AE34" i="68"/>
  <c r="AC35" i="68"/>
  <c r="AD35" i="68"/>
  <c r="AE35" i="68"/>
  <c r="AC36" i="68"/>
  <c r="AD36" i="68"/>
  <c r="AE36" i="68"/>
  <c r="AC37" i="68"/>
  <c r="AD37" i="68"/>
  <c r="AE37" i="68"/>
  <c r="AC38" i="68"/>
  <c r="AD38" i="68"/>
  <c r="AE38" i="68"/>
  <c r="AC39" i="68"/>
  <c r="AD39" i="68"/>
  <c r="AE39" i="68"/>
  <c r="AC40" i="68"/>
  <c r="AD40" i="68"/>
  <c r="AE40" i="68"/>
  <c r="AC41" i="68"/>
  <c r="AD41" i="68"/>
  <c r="AE41" i="68"/>
  <c r="AC42" i="68"/>
  <c r="AD42" i="68"/>
  <c r="AE42" i="68"/>
  <c r="AC43" i="68"/>
  <c r="AD43" i="68"/>
  <c r="AE43" i="68"/>
  <c r="AC44" i="68"/>
  <c r="AD44" i="68"/>
  <c r="AE44" i="68"/>
  <c r="AC45" i="68"/>
  <c r="AD45" i="68"/>
  <c r="AE45" i="68"/>
  <c r="AC46" i="68"/>
  <c r="AD46" i="68"/>
  <c r="AE46" i="68"/>
  <c r="AC47" i="68"/>
  <c r="AD47" i="68"/>
  <c r="AE47" i="68"/>
  <c r="AC48" i="68"/>
  <c r="AD48" i="68"/>
  <c r="AE48" i="68"/>
  <c r="AC49" i="68"/>
  <c r="AD49" i="68"/>
  <c r="AE49" i="68"/>
  <c r="AC50" i="68"/>
  <c r="AD50" i="68"/>
  <c r="AE50" i="68"/>
  <c r="AC51" i="68"/>
  <c r="AD51" i="68"/>
  <c r="AE51" i="68"/>
  <c r="AC52" i="68"/>
  <c r="AD52" i="68"/>
  <c r="AE52" i="68"/>
  <c r="AC53" i="68"/>
  <c r="AD53" i="68"/>
  <c r="AE53" i="68"/>
  <c r="AC54" i="68"/>
  <c r="AD54" i="68"/>
  <c r="AE54" i="68"/>
  <c r="AC55" i="68"/>
  <c r="AD55" i="68"/>
  <c r="AE55" i="68"/>
  <c r="AC56" i="68"/>
  <c r="AD56" i="68"/>
  <c r="AE56" i="68"/>
  <c r="AC57" i="68"/>
  <c r="AD57" i="68"/>
  <c r="AE57" i="68"/>
  <c r="AC58" i="68"/>
  <c r="AD58" i="68"/>
  <c r="AE58" i="68"/>
  <c r="AC59" i="68"/>
  <c r="AD59" i="68"/>
  <c r="AE59" i="68"/>
  <c r="AC60" i="68"/>
  <c r="AD60" i="68"/>
  <c r="AE60" i="68"/>
  <c r="AC61" i="68"/>
  <c r="AD61" i="68"/>
  <c r="AE61" i="68"/>
  <c r="AC62" i="68"/>
  <c r="AD62" i="68"/>
  <c r="AE62" i="68"/>
  <c r="AC63" i="68"/>
  <c r="AD63" i="68"/>
  <c r="AE63" i="68"/>
  <c r="AC64" i="68"/>
  <c r="AD64" i="68"/>
  <c r="AE64" i="68"/>
  <c r="AC65" i="68"/>
  <c r="AD65" i="68"/>
  <c r="AE65" i="68"/>
  <c r="AC66" i="68"/>
  <c r="AD66" i="68"/>
  <c r="AE66" i="68"/>
  <c r="AC67" i="68"/>
  <c r="AD67" i="68"/>
  <c r="AE67" i="68"/>
  <c r="AC68" i="68"/>
  <c r="AD68" i="68"/>
  <c r="AE68" i="68"/>
  <c r="AC69" i="68"/>
  <c r="AD69" i="68"/>
  <c r="AE69" i="68"/>
  <c r="AC70" i="68"/>
  <c r="AD70" i="68"/>
  <c r="AE70" i="68"/>
  <c r="AC71" i="68"/>
  <c r="AD71" i="68"/>
  <c r="AE71" i="68"/>
  <c r="AC72" i="68"/>
  <c r="AD72" i="68"/>
  <c r="AE72" i="68"/>
  <c r="AC73" i="68"/>
  <c r="AD73" i="68"/>
  <c r="AE73" i="68"/>
  <c r="AC74" i="68"/>
  <c r="AD74" i="68"/>
  <c r="AE74" i="68"/>
  <c r="AC75" i="68"/>
  <c r="AD75" i="68"/>
  <c r="AE75" i="68"/>
  <c r="AC76" i="68"/>
  <c r="AD76" i="68"/>
  <c r="AE76" i="68"/>
  <c r="AC77" i="68"/>
  <c r="AD77" i="68"/>
  <c r="AE77" i="68"/>
  <c r="AC78" i="68"/>
  <c r="AD78" i="68"/>
  <c r="AE78" i="68"/>
  <c r="AC79" i="68"/>
  <c r="AD79" i="68"/>
  <c r="AE79" i="68"/>
  <c r="AC80" i="68"/>
  <c r="AD80" i="68"/>
  <c r="AE80" i="68"/>
  <c r="AC81" i="68"/>
  <c r="AD81" i="68"/>
  <c r="AE81" i="68"/>
  <c r="AC82" i="68"/>
  <c r="AD82" i="68"/>
  <c r="AE82" i="68"/>
  <c r="AC83" i="68"/>
  <c r="AD83" i="68"/>
  <c r="AE83" i="68"/>
  <c r="AC84" i="68"/>
  <c r="AD84" i="68"/>
  <c r="AE84" i="68"/>
  <c r="AC85" i="68"/>
  <c r="AD85" i="68"/>
  <c r="AE85" i="68"/>
  <c r="AC86" i="68"/>
  <c r="AD86" i="68"/>
  <c r="AE86" i="68"/>
  <c r="AC87" i="68"/>
  <c r="AD87" i="68"/>
  <c r="AE87" i="68"/>
  <c r="AC88" i="68"/>
  <c r="AD88" i="68"/>
  <c r="AE88" i="68"/>
  <c r="AC89" i="68"/>
  <c r="AD89" i="68"/>
  <c r="AE89" i="68"/>
  <c r="AC90" i="68"/>
  <c r="AD90" i="68"/>
  <c r="AE90" i="68"/>
  <c r="AC91" i="68"/>
  <c r="AD91" i="68"/>
  <c r="AE91" i="68"/>
  <c r="AC92" i="68"/>
  <c r="AD92" i="68"/>
  <c r="AE92" i="68"/>
  <c r="AC93" i="68"/>
  <c r="AD93" i="68"/>
  <c r="AE93" i="68"/>
  <c r="AC94" i="68"/>
  <c r="AD94" i="68"/>
  <c r="AE94" i="68"/>
  <c r="AC95" i="68"/>
  <c r="AD95" i="68"/>
  <c r="AE95" i="68"/>
  <c r="AC96" i="68"/>
  <c r="AD96" i="68"/>
  <c r="AE96" i="68"/>
  <c r="AC97" i="68"/>
  <c r="AD97" i="68"/>
  <c r="AE97" i="68"/>
  <c r="AC98" i="68"/>
  <c r="AD98" i="68"/>
  <c r="AE98" i="68"/>
  <c r="AC99" i="68"/>
  <c r="AD99" i="68"/>
  <c r="AE99" i="68"/>
  <c r="AC100" i="68"/>
  <c r="AD100" i="68"/>
  <c r="AE100" i="68"/>
  <c r="AC101" i="68"/>
  <c r="AD101" i="68"/>
  <c r="AE101" i="68"/>
  <c r="AC102" i="68"/>
  <c r="AD102" i="68"/>
  <c r="AE102" i="68"/>
  <c r="AC103" i="68"/>
  <c r="AD103" i="68"/>
  <c r="AE103" i="68"/>
  <c r="AC104" i="68"/>
  <c r="AD104" i="68"/>
  <c r="AE104" i="68"/>
  <c r="AC105" i="68"/>
  <c r="AD105" i="68"/>
  <c r="AE105" i="68"/>
  <c r="AC106" i="68"/>
  <c r="AD106" i="68"/>
  <c r="AE106" i="68"/>
  <c r="AC107" i="68"/>
  <c r="AD107" i="68"/>
  <c r="AE107" i="68"/>
  <c r="AC108" i="68"/>
  <c r="AD108" i="68"/>
  <c r="AE108" i="68"/>
  <c r="AC109" i="68"/>
  <c r="AD109" i="68"/>
  <c r="AE109" i="68"/>
  <c r="AC110" i="68"/>
  <c r="AD110" i="68"/>
  <c r="AE110" i="68"/>
  <c r="AC111" i="68"/>
  <c r="AD111" i="68"/>
  <c r="AE111" i="68"/>
  <c r="AC112" i="68"/>
  <c r="AD112" i="68"/>
  <c r="AE112" i="68"/>
  <c r="AC113" i="68"/>
  <c r="AD113" i="68"/>
  <c r="AE113" i="68"/>
  <c r="AC114" i="68"/>
  <c r="AD114" i="68"/>
  <c r="AE114" i="68"/>
  <c r="AC115" i="68"/>
  <c r="AD115" i="68"/>
  <c r="AE115" i="68"/>
  <c r="AE8" i="68"/>
  <c r="AD8" i="68"/>
  <c r="AC8" i="68"/>
  <c r="AC9" i="67"/>
  <c r="AD9" i="67"/>
  <c r="AE9" i="67"/>
  <c r="AC10" i="67"/>
  <c r="AD10" i="67"/>
  <c r="AE10" i="67"/>
  <c r="AC11" i="67"/>
  <c r="AD11" i="67"/>
  <c r="AE11" i="67"/>
  <c r="AC12" i="67"/>
  <c r="AD12" i="67"/>
  <c r="AE12" i="67"/>
  <c r="AC13" i="67"/>
  <c r="AD13" i="67"/>
  <c r="AE13" i="67"/>
  <c r="AC14" i="67"/>
  <c r="AD14" i="67"/>
  <c r="AE14" i="67"/>
  <c r="AC15" i="67"/>
  <c r="AD15" i="67"/>
  <c r="AE15" i="67"/>
  <c r="AC16" i="67"/>
  <c r="AD16" i="67"/>
  <c r="AE16" i="67"/>
  <c r="AC17" i="67"/>
  <c r="AD17" i="67"/>
  <c r="AE17" i="67"/>
  <c r="AC18" i="67"/>
  <c r="AD18" i="67"/>
  <c r="AE18" i="67"/>
  <c r="AC19" i="67"/>
  <c r="AD19" i="67"/>
  <c r="AE19" i="67"/>
  <c r="AC20" i="67"/>
  <c r="AD20" i="67"/>
  <c r="AE20" i="67"/>
  <c r="AC21" i="67"/>
  <c r="AD21" i="67"/>
  <c r="AE21" i="67"/>
  <c r="AC22" i="67"/>
  <c r="AD22" i="67"/>
  <c r="AE22" i="67"/>
  <c r="AC23" i="67"/>
  <c r="AD23" i="67"/>
  <c r="AE23" i="67"/>
  <c r="AC24" i="67"/>
  <c r="AD24" i="67"/>
  <c r="AE24" i="67"/>
  <c r="AC25" i="67"/>
  <c r="AD25" i="67"/>
  <c r="AE25" i="67"/>
  <c r="AC26" i="67"/>
  <c r="AD26" i="67"/>
  <c r="AE26" i="67"/>
  <c r="AC27" i="67"/>
  <c r="AD27" i="67"/>
  <c r="AE27" i="67"/>
  <c r="AC28" i="67"/>
  <c r="AD28" i="67"/>
  <c r="AE28" i="67"/>
  <c r="AC29" i="67"/>
  <c r="AD29" i="67"/>
  <c r="AE29" i="67"/>
  <c r="AC30" i="67"/>
  <c r="AD30" i="67"/>
  <c r="AE30" i="67"/>
  <c r="AC31" i="67"/>
  <c r="AD31" i="67"/>
  <c r="AE31" i="67"/>
  <c r="AC32" i="67"/>
  <c r="AD32" i="67"/>
  <c r="AE32" i="67"/>
  <c r="AC33" i="67"/>
  <c r="AD33" i="67"/>
  <c r="AE33" i="67"/>
  <c r="AC34" i="67"/>
  <c r="AD34" i="67"/>
  <c r="AE34" i="67"/>
  <c r="AC35" i="67"/>
  <c r="AD35" i="67"/>
  <c r="AE35" i="67"/>
  <c r="AC36" i="67"/>
  <c r="AD36" i="67"/>
  <c r="AE36" i="67"/>
  <c r="AC37" i="67"/>
  <c r="AD37" i="67"/>
  <c r="AE37" i="67"/>
  <c r="AC38" i="67"/>
  <c r="AD38" i="67"/>
  <c r="AE38" i="67"/>
  <c r="AC39" i="67"/>
  <c r="AD39" i="67"/>
  <c r="AE39" i="67"/>
  <c r="AC40" i="67"/>
  <c r="AD40" i="67"/>
  <c r="AE40" i="67"/>
  <c r="AC41" i="67"/>
  <c r="AD41" i="67"/>
  <c r="AE41" i="67"/>
  <c r="AC42" i="67"/>
  <c r="AD42" i="67"/>
  <c r="AE42" i="67"/>
  <c r="AC43" i="67"/>
  <c r="AD43" i="67"/>
  <c r="AE43" i="67"/>
  <c r="AC44" i="67"/>
  <c r="AD44" i="67"/>
  <c r="AE44" i="67"/>
  <c r="AC45" i="67"/>
  <c r="AD45" i="67"/>
  <c r="AE45" i="67"/>
  <c r="AC46" i="67"/>
  <c r="AD46" i="67"/>
  <c r="AE46" i="67"/>
  <c r="AC47" i="67"/>
  <c r="AD47" i="67"/>
  <c r="AE47" i="67"/>
  <c r="AC48" i="67"/>
  <c r="AD48" i="67"/>
  <c r="AE48" i="67"/>
  <c r="AC49" i="67"/>
  <c r="AD49" i="67"/>
  <c r="AE49" i="67"/>
  <c r="AC50" i="67"/>
  <c r="AD50" i="67"/>
  <c r="AE50" i="67"/>
  <c r="AC51" i="67"/>
  <c r="AD51" i="67"/>
  <c r="AE51" i="67"/>
  <c r="AC52" i="67"/>
  <c r="AD52" i="67"/>
  <c r="AE52" i="67"/>
  <c r="AC53" i="67"/>
  <c r="AD53" i="67"/>
  <c r="AE53" i="67"/>
  <c r="AC54" i="67"/>
  <c r="AD54" i="67"/>
  <c r="AE54" i="67"/>
  <c r="AC55" i="67"/>
  <c r="AD55" i="67"/>
  <c r="AE55" i="67"/>
  <c r="AC56" i="67"/>
  <c r="AD56" i="67"/>
  <c r="AE56" i="67"/>
  <c r="AC57" i="67"/>
  <c r="AD57" i="67"/>
  <c r="AE57" i="67"/>
  <c r="AC58" i="67"/>
  <c r="AD58" i="67"/>
  <c r="AE58" i="67"/>
  <c r="AC59" i="67"/>
  <c r="AD59" i="67"/>
  <c r="AE59" i="67"/>
  <c r="AC60" i="67"/>
  <c r="AD60" i="67"/>
  <c r="AE60" i="67"/>
  <c r="AC61" i="67"/>
  <c r="AD61" i="67"/>
  <c r="AE61" i="67"/>
  <c r="AC62" i="67"/>
  <c r="AD62" i="67"/>
  <c r="AE62" i="67"/>
  <c r="AC63" i="67"/>
  <c r="AD63" i="67"/>
  <c r="AE63" i="67"/>
  <c r="AC64" i="67"/>
  <c r="AD64" i="67"/>
  <c r="AE64" i="67"/>
  <c r="AC65" i="67"/>
  <c r="AD65" i="67"/>
  <c r="AE65" i="67"/>
  <c r="AC66" i="67"/>
  <c r="AD66" i="67"/>
  <c r="AE66" i="67"/>
  <c r="AC67" i="67"/>
  <c r="AD67" i="67"/>
  <c r="AE67" i="67"/>
  <c r="AC68" i="67"/>
  <c r="AD68" i="67"/>
  <c r="AE68" i="67"/>
  <c r="AC69" i="67"/>
  <c r="AD69" i="67"/>
  <c r="AE69" i="67"/>
  <c r="AC70" i="67"/>
  <c r="AD70" i="67"/>
  <c r="AE70" i="67"/>
  <c r="AC71" i="67"/>
  <c r="AD71" i="67"/>
  <c r="AE71" i="67"/>
  <c r="AC72" i="67"/>
  <c r="AD72" i="67"/>
  <c r="AE72" i="67"/>
  <c r="AC73" i="67"/>
  <c r="AD73" i="67"/>
  <c r="AE73" i="67"/>
  <c r="AC74" i="67"/>
  <c r="AD74" i="67"/>
  <c r="AE74" i="67"/>
  <c r="AC75" i="67"/>
  <c r="AD75" i="67"/>
  <c r="AE75" i="67"/>
  <c r="AC76" i="67"/>
  <c r="AD76" i="67"/>
  <c r="AE76" i="67"/>
  <c r="AC77" i="67"/>
  <c r="AD77" i="67"/>
  <c r="AE77" i="67"/>
  <c r="AC78" i="67"/>
  <c r="AD78" i="67"/>
  <c r="AE78" i="67"/>
  <c r="AC79" i="67"/>
  <c r="AD79" i="67"/>
  <c r="AE79" i="67"/>
  <c r="AC80" i="67"/>
  <c r="AD80" i="67"/>
  <c r="AE80" i="67"/>
  <c r="AE8" i="67"/>
  <c r="AD8" i="67"/>
  <c r="AC8" i="67"/>
  <c r="AC9" i="65"/>
  <c r="AD9" i="65"/>
  <c r="AE9" i="65"/>
  <c r="AC10" i="65"/>
  <c r="AD10" i="65"/>
  <c r="AE10" i="65"/>
  <c r="AC11" i="65"/>
  <c r="AD11" i="65"/>
  <c r="AE11" i="65"/>
  <c r="AC12" i="65"/>
  <c r="AD12" i="65"/>
  <c r="AE12" i="65"/>
  <c r="AC13" i="65"/>
  <c r="AD13" i="65"/>
  <c r="AE13" i="65"/>
  <c r="AC14" i="65"/>
  <c r="AD14" i="65"/>
  <c r="AE14" i="65"/>
  <c r="AC15" i="65"/>
  <c r="AD15" i="65"/>
  <c r="AE15" i="65"/>
  <c r="AC16" i="65"/>
  <c r="AD16" i="65"/>
  <c r="AE16" i="65"/>
  <c r="AC17" i="65"/>
  <c r="AD17" i="65"/>
  <c r="AE17" i="65"/>
  <c r="AC18" i="65"/>
  <c r="AD18" i="65"/>
  <c r="AE18" i="65"/>
  <c r="AC19" i="65"/>
  <c r="AD19" i="65"/>
  <c r="AE19" i="65"/>
  <c r="AC20" i="65"/>
  <c r="AD20" i="65"/>
  <c r="AE20" i="65"/>
  <c r="AC21" i="65"/>
  <c r="AD21" i="65"/>
  <c r="AE21" i="65"/>
  <c r="AC22" i="65"/>
  <c r="AD22" i="65"/>
  <c r="AE22" i="65"/>
  <c r="AC23" i="65"/>
  <c r="AD23" i="65"/>
  <c r="AE23" i="65"/>
  <c r="AC24" i="65"/>
  <c r="AD24" i="65"/>
  <c r="AE24" i="65"/>
  <c r="AC25" i="65"/>
  <c r="AD25" i="65"/>
  <c r="AE25" i="65"/>
  <c r="AC26" i="65"/>
  <c r="AD26" i="65"/>
  <c r="AE26" i="65"/>
  <c r="AC27" i="65"/>
  <c r="AD27" i="65"/>
  <c r="AE27" i="65"/>
  <c r="AC28" i="65"/>
  <c r="AD28" i="65"/>
  <c r="AE28" i="65"/>
  <c r="AC29" i="65"/>
  <c r="AD29" i="65"/>
  <c r="AE29" i="65"/>
  <c r="AC30" i="65"/>
  <c r="AD30" i="65"/>
  <c r="AE30" i="65"/>
  <c r="AC31" i="65"/>
  <c r="AD31" i="65"/>
  <c r="AE31" i="65"/>
  <c r="AC32" i="65"/>
  <c r="AD32" i="65"/>
  <c r="AE32" i="65"/>
  <c r="AC33" i="65"/>
  <c r="AD33" i="65"/>
  <c r="AE33" i="65"/>
  <c r="AC34" i="65"/>
  <c r="AD34" i="65"/>
  <c r="AE34" i="65"/>
  <c r="AC35" i="65"/>
  <c r="AD35" i="65"/>
  <c r="AE35" i="65"/>
  <c r="AC36" i="65"/>
  <c r="AD36" i="65"/>
  <c r="AE36" i="65"/>
  <c r="AC37" i="65"/>
  <c r="AD37" i="65"/>
  <c r="AE37" i="65"/>
  <c r="AC38" i="65"/>
  <c r="AD38" i="65"/>
  <c r="AE38" i="65"/>
  <c r="AC39" i="65"/>
  <c r="AD39" i="65"/>
  <c r="AE39" i="65"/>
  <c r="AC40" i="65"/>
  <c r="AD40" i="65"/>
  <c r="AE40" i="65"/>
  <c r="AC41" i="65"/>
  <c r="AD41" i="65"/>
  <c r="AE41" i="65"/>
  <c r="AC42" i="65"/>
  <c r="AD42" i="65"/>
  <c r="AE42" i="65"/>
  <c r="AC43" i="65"/>
  <c r="AD43" i="65"/>
  <c r="AE43" i="65"/>
  <c r="AC44" i="65"/>
  <c r="AD44" i="65"/>
  <c r="AE44" i="65"/>
  <c r="AC45" i="65"/>
  <c r="AD45" i="65"/>
  <c r="AE45" i="65"/>
  <c r="AC46" i="65"/>
  <c r="AD46" i="65"/>
  <c r="AE46" i="65"/>
  <c r="AC47" i="65"/>
  <c r="AD47" i="65"/>
  <c r="AE47" i="65"/>
  <c r="AC48" i="65"/>
  <c r="AD48" i="65"/>
  <c r="AE48" i="65"/>
  <c r="AC49" i="65"/>
  <c r="AD49" i="65"/>
  <c r="AE49" i="65"/>
  <c r="AC50" i="65"/>
  <c r="AD50" i="65"/>
  <c r="AE50" i="65"/>
  <c r="AC51" i="65"/>
  <c r="AD51" i="65"/>
  <c r="AE51" i="65"/>
  <c r="AC52" i="65"/>
  <c r="AD52" i="65"/>
  <c r="AE52" i="65"/>
  <c r="AC53" i="65"/>
  <c r="AD53" i="65"/>
  <c r="AE53" i="65"/>
  <c r="AC54" i="65"/>
  <c r="AD54" i="65"/>
  <c r="AE54" i="65"/>
  <c r="AC55" i="65"/>
  <c r="AD55" i="65"/>
  <c r="AE55" i="65"/>
  <c r="AC56" i="65"/>
  <c r="AD56" i="65"/>
  <c r="AE56" i="65"/>
  <c r="AC57" i="65"/>
  <c r="AD57" i="65"/>
  <c r="AE57" i="65"/>
  <c r="AC58" i="65"/>
  <c r="AD58" i="65"/>
  <c r="AE58" i="65"/>
  <c r="AC59" i="65"/>
  <c r="AD59" i="65"/>
  <c r="AE59" i="65"/>
  <c r="AC60" i="65"/>
  <c r="AD60" i="65"/>
  <c r="AE60" i="65"/>
  <c r="AC61" i="65"/>
  <c r="AD61" i="65"/>
  <c r="AE61" i="65"/>
  <c r="AC62" i="65"/>
  <c r="AD62" i="65"/>
  <c r="AE62" i="65"/>
  <c r="AC63" i="65"/>
  <c r="AD63" i="65"/>
  <c r="AE63" i="65"/>
  <c r="AC64" i="65"/>
  <c r="AD64" i="65"/>
  <c r="AE64" i="65"/>
  <c r="AC65" i="65"/>
  <c r="AD65" i="65"/>
  <c r="AE65" i="65"/>
  <c r="AC66" i="65"/>
  <c r="AD66" i="65"/>
  <c r="AE66" i="65"/>
  <c r="AC67" i="65"/>
  <c r="AD67" i="65"/>
  <c r="AE67" i="65"/>
  <c r="AC68" i="65"/>
  <c r="AD68" i="65"/>
  <c r="AE68" i="65"/>
  <c r="AC69" i="65"/>
  <c r="AD69" i="65"/>
  <c r="AE69" i="65"/>
  <c r="AC70" i="65"/>
  <c r="AD70" i="65"/>
  <c r="AE70" i="65"/>
  <c r="AC71" i="65"/>
  <c r="AD71" i="65"/>
  <c r="AE71" i="65"/>
  <c r="AC72" i="65"/>
  <c r="AD72" i="65"/>
  <c r="AE72" i="65"/>
  <c r="AC73" i="65"/>
  <c r="AD73" i="65"/>
  <c r="AE73" i="65"/>
  <c r="AC74" i="65"/>
  <c r="AD74" i="65"/>
  <c r="AE74" i="65"/>
  <c r="AC75" i="65"/>
  <c r="AD75" i="65"/>
  <c r="AE75" i="65"/>
  <c r="AC76" i="65"/>
  <c r="AD76" i="65"/>
  <c r="AE76" i="65"/>
  <c r="AC77" i="65"/>
  <c r="AD77" i="65"/>
  <c r="AE77" i="65"/>
  <c r="AC78" i="65"/>
  <c r="AD78" i="65"/>
  <c r="AE78" i="65"/>
  <c r="AC79" i="65"/>
  <c r="AD79" i="65"/>
  <c r="AE79" i="65"/>
  <c r="AC80" i="65"/>
  <c r="AD80" i="65"/>
  <c r="AE80" i="65"/>
  <c r="AE8" i="65"/>
  <c r="AD8" i="65"/>
  <c r="AC8" i="65"/>
  <c r="AC9" i="64"/>
  <c r="AD9" i="64"/>
  <c r="AE9" i="64"/>
  <c r="AC10" i="64"/>
  <c r="AD10" i="64"/>
  <c r="AE10" i="64"/>
  <c r="AC11" i="64"/>
  <c r="AD11" i="64"/>
  <c r="AE11" i="64"/>
  <c r="AC12" i="64"/>
  <c r="AD12" i="64"/>
  <c r="AE12" i="64"/>
  <c r="AC13" i="64"/>
  <c r="AD13" i="64"/>
  <c r="AE13" i="64"/>
  <c r="AC14" i="64"/>
  <c r="AD14" i="64"/>
  <c r="AE14" i="64"/>
  <c r="AC15" i="64"/>
  <c r="AD15" i="64"/>
  <c r="AE15" i="64"/>
  <c r="AC16" i="64"/>
  <c r="AD16" i="64"/>
  <c r="AE16" i="64"/>
  <c r="AC17" i="64"/>
  <c r="AD17" i="64"/>
  <c r="AE17" i="64"/>
  <c r="AC18" i="64"/>
  <c r="AD18" i="64"/>
  <c r="AE18" i="64"/>
  <c r="AC19" i="64"/>
  <c r="AD19" i="64"/>
  <c r="AE19" i="64"/>
  <c r="AC20" i="64"/>
  <c r="AD20" i="64"/>
  <c r="AE20" i="64"/>
  <c r="AC21" i="64"/>
  <c r="AD21" i="64"/>
  <c r="AE21" i="64"/>
  <c r="AC22" i="64"/>
  <c r="AD22" i="64"/>
  <c r="AE22" i="64"/>
  <c r="AC23" i="64"/>
  <c r="AD23" i="64"/>
  <c r="AE23" i="64"/>
  <c r="AC24" i="64"/>
  <c r="AD24" i="64"/>
  <c r="AE24" i="64"/>
  <c r="AC25" i="64"/>
  <c r="AD25" i="64"/>
  <c r="AE25" i="64"/>
  <c r="AC26" i="64"/>
  <c r="AD26" i="64"/>
  <c r="AE26" i="64"/>
  <c r="AC27" i="64"/>
  <c r="AD27" i="64"/>
  <c r="AE27" i="64"/>
  <c r="AC28" i="64"/>
  <c r="AD28" i="64"/>
  <c r="AE28" i="64"/>
  <c r="AC29" i="64"/>
  <c r="AD29" i="64"/>
  <c r="AE29" i="64"/>
  <c r="AC30" i="64"/>
  <c r="AD30" i="64"/>
  <c r="AE30" i="64"/>
  <c r="AC31" i="64"/>
  <c r="AD31" i="64"/>
  <c r="AE31" i="64"/>
  <c r="AC32" i="64"/>
  <c r="AD32" i="64"/>
  <c r="AE32" i="64"/>
  <c r="AC33" i="64"/>
  <c r="AD33" i="64"/>
  <c r="AE33" i="64"/>
  <c r="AC34" i="64"/>
  <c r="AD34" i="64"/>
  <c r="AE34" i="64"/>
  <c r="AC35" i="64"/>
  <c r="AD35" i="64"/>
  <c r="AE35" i="64"/>
  <c r="AC36" i="64"/>
  <c r="AD36" i="64"/>
  <c r="AE36" i="64"/>
  <c r="AC37" i="64"/>
  <c r="AD37" i="64"/>
  <c r="AE37" i="64"/>
  <c r="AC38" i="64"/>
  <c r="AD38" i="64"/>
  <c r="AE38" i="64"/>
  <c r="AC39" i="64"/>
  <c r="AD39" i="64"/>
  <c r="AE39" i="64"/>
  <c r="AC40" i="64"/>
  <c r="AD40" i="64"/>
  <c r="AE40" i="64"/>
  <c r="AC41" i="64"/>
  <c r="AD41" i="64"/>
  <c r="AE41" i="64"/>
  <c r="AC42" i="64"/>
  <c r="AD42" i="64"/>
  <c r="AE42" i="64"/>
  <c r="AC43" i="64"/>
  <c r="AD43" i="64"/>
  <c r="AE43" i="64"/>
  <c r="AC44" i="64"/>
  <c r="AD44" i="64"/>
  <c r="AE44" i="64"/>
  <c r="AC45" i="64"/>
  <c r="AD45" i="64"/>
  <c r="AE45" i="64"/>
  <c r="AC46" i="64"/>
  <c r="AD46" i="64"/>
  <c r="AE46" i="64"/>
  <c r="AC47" i="64"/>
  <c r="AD47" i="64"/>
  <c r="AE47" i="64"/>
  <c r="AC48" i="64"/>
  <c r="AD48" i="64"/>
  <c r="AE48" i="64"/>
  <c r="AC49" i="64"/>
  <c r="AD49" i="64"/>
  <c r="AE49" i="64"/>
  <c r="AC50" i="64"/>
  <c r="AD50" i="64"/>
  <c r="AE50" i="64"/>
  <c r="AC51" i="64"/>
  <c r="AD51" i="64"/>
  <c r="AE51" i="64"/>
  <c r="AC52" i="64"/>
  <c r="AD52" i="64"/>
  <c r="AE52" i="64"/>
  <c r="AC53" i="64"/>
  <c r="AD53" i="64"/>
  <c r="AE53" i="64"/>
  <c r="AC54" i="64"/>
  <c r="AD54" i="64"/>
  <c r="AE54" i="64"/>
  <c r="AC55" i="64"/>
  <c r="AD55" i="64"/>
  <c r="AE55" i="64"/>
  <c r="AC56" i="64"/>
  <c r="AD56" i="64"/>
  <c r="AE56" i="64"/>
  <c r="AC57" i="64"/>
  <c r="AD57" i="64"/>
  <c r="AE57" i="64"/>
  <c r="AC58" i="64"/>
  <c r="AD58" i="64"/>
  <c r="AE58" i="64"/>
  <c r="AC59" i="64"/>
  <c r="AD59" i="64"/>
  <c r="AE59" i="64"/>
  <c r="AC60" i="64"/>
  <c r="AD60" i="64"/>
  <c r="AE60" i="64"/>
  <c r="AC61" i="64"/>
  <c r="AD61" i="64"/>
  <c r="AE61" i="64"/>
  <c r="AC62" i="64"/>
  <c r="AD62" i="64"/>
  <c r="AE62" i="64"/>
  <c r="AC63" i="64"/>
  <c r="AD63" i="64"/>
  <c r="AE63" i="64"/>
  <c r="AC64" i="64"/>
  <c r="AD64" i="64"/>
  <c r="AE64" i="64"/>
  <c r="AC65" i="64"/>
  <c r="AD65" i="64"/>
  <c r="AE65" i="64"/>
  <c r="AC66" i="64"/>
  <c r="AD66" i="64"/>
  <c r="AE66" i="64"/>
  <c r="AC67" i="64"/>
  <c r="AD67" i="64"/>
  <c r="AE67" i="64"/>
  <c r="AC68" i="64"/>
  <c r="AD68" i="64"/>
  <c r="AE68" i="64"/>
  <c r="AC69" i="64"/>
  <c r="AD69" i="64"/>
  <c r="AE69" i="64"/>
  <c r="AC70" i="64"/>
  <c r="AD70" i="64"/>
  <c r="AE70" i="64"/>
  <c r="AC71" i="64"/>
  <c r="AD71" i="64"/>
  <c r="AE71" i="64"/>
  <c r="AC72" i="64"/>
  <c r="AD72" i="64"/>
  <c r="AE72" i="64"/>
  <c r="AC73" i="64"/>
  <c r="AD73" i="64"/>
  <c r="AE73" i="64"/>
  <c r="AC74" i="64"/>
  <c r="AD74" i="64"/>
  <c r="AE74" i="64"/>
  <c r="AC75" i="64"/>
  <c r="AD75" i="64"/>
  <c r="AE75" i="64"/>
  <c r="AC76" i="64"/>
  <c r="AD76" i="64"/>
  <c r="AE76" i="64"/>
  <c r="AC77" i="64"/>
  <c r="AD77" i="64"/>
  <c r="AE77" i="64"/>
  <c r="AC78" i="64"/>
  <c r="AD78" i="64"/>
  <c r="AE78" i="64"/>
  <c r="AC79" i="64"/>
  <c r="AD79" i="64"/>
  <c r="AE79" i="64"/>
  <c r="AC80" i="64"/>
  <c r="AD80" i="64"/>
  <c r="AE80" i="64"/>
  <c r="AC8" i="64"/>
  <c r="AD8" i="64"/>
  <c r="AE8" i="64"/>
  <c r="AC9" i="60" l="1"/>
  <c r="AD9" i="60"/>
  <c r="AE9" i="60"/>
  <c r="AC10" i="60"/>
  <c r="AD10" i="60"/>
  <c r="AE10" i="60"/>
  <c r="AC11" i="60"/>
  <c r="AD11" i="60"/>
  <c r="AE11" i="60"/>
  <c r="AC12" i="60"/>
  <c r="AD12" i="60"/>
  <c r="AE12" i="60"/>
  <c r="AC13" i="60"/>
  <c r="AD13" i="60"/>
  <c r="AE13" i="60"/>
  <c r="AC14" i="60"/>
  <c r="AD14" i="60"/>
  <c r="AE14" i="60"/>
  <c r="AC15" i="60"/>
  <c r="AD15" i="60"/>
  <c r="AE15" i="60"/>
  <c r="AC16" i="60"/>
  <c r="AD16" i="60"/>
  <c r="AE16" i="60"/>
  <c r="AC17" i="60"/>
  <c r="AD17" i="60"/>
  <c r="AE17" i="60"/>
  <c r="AC18" i="60"/>
  <c r="AD18" i="60"/>
  <c r="AE18" i="60"/>
  <c r="AC19" i="60"/>
  <c r="AD19" i="60"/>
  <c r="AE19" i="60"/>
  <c r="AC20" i="60"/>
  <c r="AD20" i="60"/>
  <c r="AE20" i="60"/>
  <c r="AC21" i="60"/>
  <c r="AD21" i="60"/>
  <c r="AE21" i="60"/>
  <c r="AC22" i="60"/>
  <c r="AD22" i="60"/>
  <c r="AE22" i="60"/>
  <c r="AC23" i="60"/>
  <c r="AD23" i="60"/>
  <c r="AE23" i="60"/>
  <c r="AC24" i="60"/>
  <c r="AD24" i="60"/>
  <c r="AE24" i="60"/>
  <c r="AC25" i="60"/>
  <c r="AD25" i="60"/>
  <c r="AE25" i="60"/>
  <c r="AC26" i="60"/>
  <c r="AD26" i="60"/>
  <c r="AE26" i="60"/>
  <c r="AC27" i="60"/>
  <c r="AD27" i="60"/>
  <c r="AE27" i="60"/>
  <c r="AC28" i="60"/>
  <c r="AD28" i="60"/>
  <c r="AE28" i="60"/>
  <c r="AC29" i="60"/>
  <c r="AD29" i="60"/>
  <c r="AE29" i="60"/>
  <c r="AC30" i="60"/>
  <c r="AD30" i="60"/>
  <c r="AE30" i="60"/>
  <c r="AC31" i="60"/>
  <c r="AD31" i="60"/>
  <c r="AE31" i="60"/>
  <c r="AC32" i="60"/>
  <c r="AD32" i="60"/>
  <c r="AE32" i="60"/>
  <c r="AC33" i="60"/>
  <c r="AD33" i="60"/>
  <c r="AE33" i="60"/>
  <c r="AC34" i="60"/>
  <c r="AD34" i="60"/>
  <c r="AE34" i="60"/>
  <c r="AC35" i="60"/>
  <c r="AD35" i="60"/>
  <c r="AE35" i="60"/>
  <c r="AC36" i="60"/>
  <c r="AD36" i="60"/>
  <c r="AE36" i="60"/>
  <c r="AC37" i="60"/>
  <c r="AD37" i="60"/>
  <c r="AE37" i="60"/>
  <c r="AC38" i="60"/>
  <c r="AD38" i="60"/>
  <c r="AE38" i="60"/>
  <c r="AC39" i="60"/>
  <c r="AD39" i="60"/>
  <c r="AE39" i="60"/>
  <c r="AC40" i="60"/>
  <c r="AD40" i="60"/>
  <c r="AE40" i="60"/>
  <c r="AC41" i="60"/>
  <c r="AD41" i="60"/>
  <c r="AE41" i="60"/>
  <c r="AC42" i="60"/>
  <c r="AD42" i="60"/>
  <c r="AE42" i="60"/>
  <c r="AC43" i="60"/>
  <c r="AD43" i="60"/>
  <c r="AE43" i="60"/>
  <c r="AC44" i="60"/>
  <c r="AD44" i="60"/>
  <c r="AE44" i="60"/>
  <c r="AC45" i="60"/>
  <c r="AD45" i="60"/>
  <c r="AE45" i="60"/>
  <c r="AC46" i="60"/>
  <c r="AD46" i="60"/>
  <c r="AE46" i="60"/>
  <c r="AE8" i="60"/>
  <c r="AD8" i="60"/>
  <c r="AC8" i="60"/>
  <c r="AF155" i="69" l="1"/>
  <c r="AB155" i="69"/>
  <c r="AA155" i="69"/>
  <c r="Z155" i="69"/>
  <c r="Y155" i="69"/>
  <c r="X155" i="69"/>
  <c r="S155" i="69"/>
  <c r="R155" i="69" s="1"/>
  <c r="Q155" i="69"/>
  <c r="P155" i="69" s="1"/>
  <c r="O155" i="69"/>
  <c r="N155" i="69" s="1"/>
  <c r="M155" i="69"/>
  <c r="L155" i="69" s="1"/>
  <c r="K155" i="69"/>
  <c r="J155" i="69" s="1"/>
  <c r="I155" i="69"/>
  <c r="H155" i="69"/>
  <c r="G155" i="69"/>
  <c r="E155" i="69"/>
  <c r="AF154" i="69"/>
  <c r="AB154" i="69"/>
  <c r="AA154" i="69"/>
  <c r="Z154" i="69"/>
  <c r="Y154" i="69"/>
  <c r="X154" i="69"/>
  <c r="S154" i="69"/>
  <c r="R154" i="69" s="1"/>
  <c r="Q154" i="69"/>
  <c r="P154" i="69" s="1"/>
  <c r="O154" i="69"/>
  <c r="N154" i="69" s="1"/>
  <c r="M154" i="69"/>
  <c r="L154" i="69" s="1"/>
  <c r="K154" i="69"/>
  <c r="J154" i="69" s="1"/>
  <c r="I154" i="69"/>
  <c r="H154" i="69"/>
  <c r="G154" i="69"/>
  <c r="E154" i="69"/>
  <c r="AF153" i="69"/>
  <c r="AB153" i="69"/>
  <c r="AA153" i="69"/>
  <c r="Z153" i="69"/>
  <c r="Y153" i="69"/>
  <c r="X153" i="69"/>
  <c r="S153" i="69"/>
  <c r="R153" i="69" s="1"/>
  <c r="Q153" i="69"/>
  <c r="P153" i="69" s="1"/>
  <c r="O153" i="69"/>
  <c r="N153" i="69" s="1"/>
  <c r="M153" i="69"/>
  <c r="L153" i="69" s="1"/>
  <c r="K153" i="69"/>
  <c r="J153" i="69" s="1"/>
  <c r="I153" i="69"/>
  <c r="H153" i="69"/>
  <c r="G153" i="69"/>
  <c r="E153" i="69"/>
  <c r="AF152" i="69"/>
  <c r="AB152" i="69"/>
  <c r="AA152" i="69"/>
  <c r="Z152" i="69"/>
  <c r="Y152" i="69"/>
  <c r="X152" i="69"/>
  <c r="S152" i="69"/>
  <c r="R152" i="69" s="1"/>
  <c r="Q152" i="69"/>
  <c r="P152" i="69" s="1"/>
  <c r="O152" i="69"/>
  <c r="N152" i="69" s="1"/>
  <c r="M152" i="69"/>
  <c r="L152" i="69" s="1"/>
  <c r="K152" i="69"/>
  <c r="J152" i="69" s="1"/>
  <c r="I152" i="69"/>
  <c r="H152" i="69"/>
  <c r="G152" i="69"/>
  <c r="E152" i="69"/>
  <c r="AF151" i="69"/>
  <c r="AB151" i="69"/>
  <c r="AA151" i="69"/>
  <c r="Z151" i="69"/>
  <c r="Y151" i="69"/>
  <c r="X151" i="69"/>
  <c r="S151" i="69"/>
  <c r="R151" i="69" s="1"/>
  <c r="Q151" i="69"/>
  <c r="P151" i="69" s="1"/>
  <c r="O151" i="69"/>
  <c r="N151" i="69" s="1"/>
  <c r="M151" i="69"/>
  <c r="L151" i="69" s="1"/>
  <c r="K151" i="69"/>
  <c r="J151" i="69" s="1"/>
  <c r="I151" i="69"/>
  <c r="H151" i="69"/>
  <c r="G151" i="69"/>
  <c r="E151" i="69"/>
  <c r="AF150" i="69"/>
  <c r="AB150" i="69"/>
  <c r="AA150" i="69"/>
  <c r="Z150" i="69"/>
  <c r="Y150" i="69"/>
  <c r="X150" i="69"/>
  <c r="S150" i="69"/>
  <c r="R150" i="69" s="1"/>
  <c r="Q150" i="69"/>
  <c r="P150" i="69" s="1"/>
  <c r="O150" i="69"/>
  <c r="N150" i="69" s="1"/>
  <c r="M150" i="69"/>
  <c r="L150" i="69" s="1"/>
  <c r="K150" i="69"/>
  <c r="J150" i="69" s="1"/>
  <c r="I150" i="69"/>
  <c r="H150" i="69"/>
  <c r="G150" i="69"/>
  <c r="E150" i="69"/>
  <c r="AF149" i="69"/>
  <c r="AB149" i="69"/>
  <c r="AA149" i="69"/>
  <c r="Z149" i="69"/>
  <c r="Y149" i="69"/>
  <c r="X149" i="69"/>
  <c r="S149" i="69"/>
  <c r="R149" i="69" s="1"/>
  <c r="Q149" i="69"/>
  <c r="P149" i="69" s="1"/>
  <c r="O149" i="69"/>
  <c r="N149" i="69" s="1"/>
  <c r="M149" i="69"/>
  <c r="L149" i="69" s="1"/>
  <c r="K149" i="69"/>
  <c r="J149" i="69" s="1"/>
  <c r="I149" i="69"/>
  <c r="H149" i="69"/>
  <c r="G149" i="69"/>
  <c r="E149" i="69"/>
  <c r="AF148" i="69"/>
  <c r="AB148" i="69"/>
  <c r="AA148" i="69"/>
  <c r="Z148" i="69"/>
  <c r="Y148" i="69"/>
  <c r="X148" i="69"/>
  <c r="S148" i="69"/>
  <c r="R148" i="69" s="1"/>
  <c r="Q148" i="69"/>
  <c r="P148" i="69" s="1"/>
  <c r="O148" i="69"/>
  <c r="N148" i="69" s="1"/>
  <c r="M148" i="69"/>
  <c r="L148" i="69" s="1"/>
  <c r="K148" i="69"/>
  <c r="J148" i="69" s="1"/>
  <c r="I148" i="69"/>
  <c r="H148" i="69"/>
  <c r="G148" i="69"/>
  <c r="E148" i="69"/>
  <c r="AF147" i="69"/>
  <c r="AB147" i="69"/>
  <c r="AA147" i="69"/>
  <c r="Z147" i="69"/>
  <c r="Y147" i="69"/>
  <c r="X147" i="69"/>
  <c r="S147" i="69"/>
  <c r="R147" i="69" s="1"/>
  <c r="Q147" i="69"/>
  <c r="P147" i="69" s="1"/>
  <c r="O147" i="69"/>
  <c r="N147" i="69" s="1"/>
  <c r="M147" i="69"/>
  <c r="L147" i="69" s="1"/>
  <c r="K147" i="69"/>
  <c r="J147" i="69" s="1"/>
  <c r="I147" i="69"/>
  <c r="H147" i="69"/>
  <c r="G147" i="69"/>
  <c r="E147" i="69"/>
  <c r="AF146" i="69"/>
  <c r="AB146" i="69"/>
  <c r="AA146" i="69"/>
  <c r="Z146" i="69"/>
  <c r="Y146" i="69"/>
  <c r="X146" i="69"/>
  <c r="S146" i="69"/>
  <c r="R146" i="69" s="1"/>
  <c r="Q146" i="69"/>
  <c r="P146" i="69" s="1"/>
  <c r="O146" i="69"/>
  <c r="N146" i="69" s="1"/>
  <c r="M146" i="69"/>
  <c r="L146" i="69" s="1"/>
  <c r="K146" i="69"/>
  <c r="J146" i="69" s="1"/>
  <c r="I146" i="69"/>
  <c r="H146" i="69"/>
  <c r="G146" i="69"/>
  <c r="E146" i="69"/>
  <c r="AF145" i="69"/>
  <c r="AB145" i="69"/>
  <c r="AA145" i="69"/>
  <c r="Z145" i="69"/>
  <c r="Y145" i="69"/>
  <c r="X145" i="69"/>
  <c r="S145" i="69"/>
  <c r="R145" i="69" s="1"/>
  <c r="Q145" i="69"/>
  <c r="P145" i="69" s="1"/>
  <c r="O145" i="69"/>
  <c r="N145" i="69" s="1"/>
  <c r="M145" i="69"/>
  <c r="L145" i="69" s="1"/>
  <c r="K145" i="69"/>
  <c r="J145" i="69" s="1"/>
  <c r="I145" i="69"/>
  <c r="H145" i="69"/>
  <c r="G145" i="69"/>
  <c r="E145" i="69"/>
  <c r="AF144" i="69"/>
  <c r="AB144" i="69"/>
  <c r="AA144" i="69"/>
  <c r="Z144" i="69"/>
  <c r="Y144" i="69"/>
  <c r="X144" i="69"/>
  <c r="S144" i="69"/>
  <c r="R144" i="69" s="1"/>
  <c r="Q144" i="69"/>
  <c r="P144" i="69" s="1"/>
  <c r="O144" i="69"/>
  <c r="N144" i="69" s="1"/>
  <c r="M144" i="69"/>
  <c r="L144" i="69" s="1"/>
  <c r="K144" i="69"/>
  <c r="J144" i="69" s="1"/>
  <c r="I144" i="69"/>
  <c r="H144" i="69"/>
  <c r="G144" i="69"/>
  <c r="E144" i="69"/>
  <c r="AF143" i="69"/>
  <c r="AB143" i="69"/>
  <c r="AA143" i="69"/>
  <c r="Z143" i="69"/>
  <c r="Y143" i="69"/>
  <c r="X143" i="69"/>
  <c r="S143" i="69"/>
  <c r="R143" i="69" s="1"/>
  <c r="Q143" i="69"/>
  <c r="P143" i="69" s="1"/>
  <c r="O143" i="69"/>
  <c r="N143" i="69" s="1"/>
  <c r="M143" i="69"/>
  <c r="L143" i="69" s="1"/>
  <c r="K143" i="69"/>
  <c r="J143" i="69" s="1"/>
  <c r="I143" i="69"/>
  <c r="H143" i="69"/>
  <c r="G143" i="69"/>
  <c r="E143" i="69"/>
  <c r="AF142" i="69"/>
  <c r="AB142" i="69"/>
  <c r="AA142" i="69"/>
  <c r="Z142" i="69"/>
  <c r="Y142" i="69"/>
  <c r="X142" i="69"/>
  <c r="S142" i="69"/>
  <c r="R142" i="69" s="1"/>
  <c r="Q142" i="69"/>
  <c r="P142" i="69" s="1"/>
  <c r="O142" i="69"/>
  <c r="N142" i="69" s="1"/>
  <c r="M142" i="69"/>
  <c r="L142" i="69" s="1"/>
  <c r="K142" i="69"/>
  <c r="J142" i="69" s="1"/>
  <c r="I142" i="69"/>
  <c r="H142" i="69"/>
  <c r="G142" i="69"/>
  <c r="E142" i="69"/>
  <c r="AF141" i="69"/>
  <c r="AB141" i="69"/>
  <c r="AA141" i="69"/>
  <c r="Z141" i="69"/>
  <c r="Y141" i="69"/>
  <c r="X141" i="69"/>
  <c r="S141" i="69"/>
  <c r="R141" i="69" s="1"/>
  <c r="Q141" i="69"/>
  <c r="P141" i="69" s="1"/>
  <c r="O141" i="69"/>
  <c r="N141" i="69" s="1"/>
  <c r="M141" i="69"/>
  <c r="L141" i="69" s="1"/>
  <c r="K141" i="69"/>
  <c r="J141" i="69" s="1"/>
  <c r="I141" i="69"/>
  <c r="H141" i="69"/>
  <c r="G141" i="69"/>
  <c r="E141" i="69"/>
  <c r="AF140" i="69"/>
  <c r="AB140" i="69"/>
  <c r="AA140" i="69"/>
  <c r="Z140" i="69"/>
  <c r="Y140" i="69"/>
  <c r="X140" i="69"/>
  <c r="S140" i="69"/>
  <c r="R140" i="69" s="1"/>
  <c r="Q140" i="69"/>
  <c r="P140" i="69" s="1"/>
  <c r="O140" i="69"/>
  <c r="N140" i="69" s="1"/>
  <c r="M140" i="69"/>
  <c r="L140" i="69" s="1"/>
  <c r="K140" i="69"/>
  <c r="J140" i="69" s="1"/>
  <c r="I140" i="69"/>
  <c r="H140" i="69"/>
  <c r="G140" i="69"/>
  <c r="E140" i="69"/>
  <c r="AF139" i="69"/>
  <c r="AB139" i="69"/>
  <c r="AA139" i="69"/>
  <c r="Z139" i="69"/>
  <c r="Y139" i="69"/>
  <c r="X139" i="69"/>
  <c r="S139" i="69"/>
  <c r="R139" i="69" s="1"/>
  <c r="Q139" i="69"/>
  <c r="P139" i="69" s="1"/>
  <c r="O139" i="69"/>
  <c r="N139" i="69" s="1"/>
  <c r="M139" i="69"/>
  <c r="L139" i="69" s="1"/>
  <c r="K139" i="69"/>
  <c r="J139" i="69" s="1"/>
  <c r="I139" i="69"/>
  <c r="H139" i="69"/>
  <c r="G139" i="69"/>
  <c r="E139" i="69"/>
  <c r="AF138" i="69"/>
  <c r="AB138" i="69"/>
  <c r="AA138" i="69"/>
  <c r="Z138" i="69"/>
  <c r="Y138" i="69"/>
  <c r="X138" i="69"/>
  <c r="S138" i="69"/>
  <c r="R138" i="69" s="1"/>
  <c r="Q138" i="69"/>
  <c r="P138" i="69" s="1"/>
  <c r="O138" i="69"/>
  <c r="N138" i="69" s="1"/>
  <c r="M138" i="69"/>
  <c r="L138" i="69" s="1"/>
  <c r="K138" i="69"/>
  <c r="J138" i="69" s="1"/>
  <c r="I138" i="69"/>
  <c r="H138" i="69"/>
  <c r="G138" i="69"/>
  <c r="E138" i="69"/>
  <c r="AF137" i="69"/>
  <c r="AB137" i="69"/>
  <c r="AA137" i="69"/>
  <c r="Z137" i="69"/>
  <c r="Y137" i="69"/>
  <c r="X137" i="69"/>
  <c r="S137" i="69"/>
  <c r="R137" i="69" s="1"/>
  <c r="Q137" i="69"/>
  <c r="P137" i="69" s="1"/>
  <c r="O137" i="69"/>
  <c r="N137" i="69" s="1"/>
  <c r="M137" i="69"/>
  <c r="L137" i="69" s="1"/>
  <c r="K137" i="69"/>
  <c r="J137" i="69" s="1"/>
  <c r="I137" i="69"/>
  <c r="H137" i="69"/>
  <c r="G137" i="69"/>
  <c r="E137" i="69"/>
  <c r="AF136" i="69"/>
  <c r="AB136" i="69"/>
  <c r="AA136" i="69"/>
  <c r="Z136" i="69"/>
  <c r="Y136" i="69"/>
  <c r="X136" i="69"/>
  <c r="S136" i="69"/>
  <c r="R136" i="69" s="1"/>
  <c r="Q136" i="69"/>
  <c r="P136" i="69" s="1"/>
  <c r="O136" i="69"/>
  <c r="N136" i="69" s="1"/>
  <c r="M136" i="69"/>
  <c r="L136" i="69" s="1"/>
  <c r="K136" i="69"/>
  <c r="J136" i="69" s="1"/>
  <c r="I136" i="69"/>
  <c r="H136" i="69"/>
  <c r="G136" i="69"/>
  <c r="E136" i="69"/>
  <c r="AF135" i="69"/>
  <c r="AB135" i="69"/>
  <c r="AA135" i="69"/>
  <c r="Z135" i="69"/>
  <c r="Y135" i="69"/>
  <c r="X135" i="69"/>
  <c r="S135" i="69"/>
  <c r="R135" i="69" s="1"/>
  <c r="Q135" i="69"/>
  <c r="P135" i="69" s="1"/>
  <c r="O135" i="69"/>
  <c r="N135" i="69" s="1"/>
  <c r="M135" i="69"/>
  <c r="L135" i="69" s="1"/>
  <c r="K135" i="69"/>
  <c r="J135" i="69" s="1"/>
  <c r="I135" i="69"/>
  <c r="H135" i="69"/>
  <c r="G135" i="69"/>
  <c r="E135" i="69"/>
  <c r="AF134" i="69"/>
  <c r="AB134" i="69"/>
  <c r="AA134" i="69"/>
  <c r="Z134" i="69"/>
  <c r="Y134" i="69"/>
  <c r="X134" i="69"/>
  <c r="S134" i="69"/>
  <c r="R134" i="69" s="1"/>
  <c r="Q134" i="69"/>
  <c r="P134" i="69" s="1"/>
  <c r="O134" i="69"/>
  <c r="N134" i="69" s="1"/>
  <c r="M134" i="69"/>
  <c r="L134" i="69" s="1"/>
  <c r="K134" i="69"/>
  <c r="J134" i="69" s="1"/>
  <c r="I134" i="69"/>
  <c r="H134" i="69"/>
  <c r="G134" i="69"/>
  <c r="E134" i="69"/>
  <c r="AF133" i="69"/>
  <c r="AB133" i="69"/>
  <c r="AA133" i="69"/>
  <c r="Z133" i="69"/>
  <c r="Y133" i="69"/>
  <c r="X133" i="69"/>
  <c r="S133" i="69"/>
  <c r="R133" i="69" s="1"/>
  <c r="Q133" i="69"/>
  <c r="P133" i="69" s="1"/>
  <c r="O133" i="69"/>
  <c r="N133" i="69" s="1"/>
  <c r="M133" i="69"/>
  <c r="L133" i="69" s="1"/>
  <c r="K133" i="69"/>
  <c r="J133" i="69" s="1"/>
  <c r="I133" i="69"/>
  <c r="H133" i="69"/>
  <c r="G133" i="69"/>
  <c r="E133" i="69"/>
  <c r="AF132" i="69"/>
  <c r="AB132" i="69"/>
  <c r="AA132" i="69"/>
  <c r="Z132" i="69"/>
  <c r="Y132" i="69"/>
  <c r="X132" i="69"/>
  <c r="S132" i="69"/>
  <c r="R132" i="69" s="1"/>
  <c r="Q132" i="69"/>
  <c r="P132" i="69" s="1"/>
  <c r="O132" i="69"/>
  <c r="N132" i="69" s="1"/>
  <c r="M132" i="69"/>
  <c r="L132" i="69" s="1"/>
  <c r="K132" i="69"/>
  <c r="J132" i="69" s="1"/>
  <c r="I132" i="69"/>
  <c r="H132" i="69"/>
  <c r="G132" i="69"/>
  <c r="E132" i="69"/>
  <c r="AF131" i="69"/>
  <c r="AB131" i="69"/>
  <c r="AA131" i="69"/>
  <c r="Z131" i="69"/>
  <c r="Y131" i="69"/>
  <c r="X131" i="69"/>
  <c r="S131" i="69"/>
  <c r="R131" i="69" s="1"/>
  <c r="Q131" i="69"/>
  <c r="P131" i="69" s="1"/>
  <c r="O131" i="69"/>
  <c r="N131" i="69" s="1"/>
  <c r="M131" i="69"/>
  <c r="L131" i="69" s="1"/>
  <c r="K131" i="69"/>
  <c r="J131" i="69" s="1"/>
  <c r="I131" i="69"/>
  <c r="H131" i="69"/>
  <c r="G131" i="69"/>
  <c r="E131" i="69"/>
  <c r="AF130" i="69"/>
  <c r="AB130" i="69"/>
  <c r="AA130" i="69"/>
  <c r="Z130" i="69"/>
  <c r="Y130" i="69"/>
  <c r="X130" i="69"/>
  <c r="S130" i="69"/>
  <c r="R130" i="69" s="1"/>
  <c r="Q130" i="69"/>
  <c r="P130" i="69" s="1"/>
  <c r="O130" i="69"/>
  <c r="N130" i="69" s="1"/>
  <c r="M130" i="69"/>
  <c r="L130" i="69" s="1"/>
  <c r="K130" i="69"/>
  <c r="J130" i="69" s="1"/>
  <c r="I130" i="69"/>
  <c r="H130" i="69"/>
  <c r="G130" i="69"/>
  <c r="E130" i="69"/>
  <c r="AF129" i="69"/>
  <c r="AB129" i="69"/>
  <c r="AA129" i="69"/>
  <c r="Z129" i="69"/>
  <c r="Y129" i="69"/>
  <c r="X129" i="69"/>
  <c r="S129" i="69"/>
  <c r="R129" i="69" s="1"/>
  <c r="Q129" i="69"/>
  <c r="P129" i="69" s="1"/>
  <c r="O129" i="69"/>
  <c r="N129" i="69" s="1"/>
  <c r="M129" i="69"/>
  <c r="L129" i="69" s="1"/>
  <c r="K129" i="69"/>
  <c r="J129" i="69" s="1"/>
  <c r="I129" i="69"/>
  <c r="H129" i="69"/>
  <c r="G129" i="69"/>
  <c r="E129" i="69"/>
  <c r="AF128" i="69"/>
  <c r="AB128" i="69"/>
  <c r="AA128" i="69"/>
  <c r="Z128" i="69"/>
  <c r="Y128" i="69"/>
  <c r="X128" i="69"/>
  <c r="S128" i="69"/>
  <c r="R128" i="69" s="1"/>
  <c r="Q128" i="69"/>
  <c r="P128" i="69" s="1"/>
  <c r="O128" i="69"/>
  <c r="N128" i="69" s="1"/>
  <c r="M128" i="69"/>
  <c r="L128" i="69" s="1"/>
  <c r="K128" i="69"/>
  <c r="J128" i="69" s="1"/>
  <c r="I128" i="69"/>
  <c r="H128" i="69"/>
  <c r="G128" i="69"/>
  <c r="E128" i="69"/>
  <c r="AF127" i="69"/>
  <c r="AB127" i="69"/>
  <c r="AA127" i="69"/>
  <c r="Z127" i="69"/>
  <c r="Y127" i="69"/>
  <c r="X127" i="69"/>
  <c r="S127" i="69"/>
  <c r="R127" i="69" s="1"/>
  <c r="Q127" i="69"/>
  <c r="P127" i="69" s="1"/>
  <c r="O127" i="69"/>
  <c r="N127" i="69" s="1"/>
  <c r="M127" i="69"/>
  <c r="L127" i="69" s="1"/>
  <c r="K127" i="69"/>
  <c r="J127" i="69" s="1"/>
  <c r="I127" i="69"/>
  <c r="H127" i="69"/>
  <c r="G127" i="69"/>
  <c r="E127" i="69"/>
  <c r="AF126" i="69"/>
  <c r="AB126" i="69"/>
  <c r="AA126" i="69"/>
  <c r="Z126" i="69"/>
  <c r="Y126" i="69"/>
  <c r="X126" i="69"/>
  <c r="S126" i="69"/>
  <c r="R126" i="69" s="1"/>
  <c r="Q126" i="69"/>
  <c r="P126" i="69" s="1"/>
  <c r="O126" i="69"/>
  <c r="N126" i="69" s="1"/>
  <c r="M126" i="69"/>
  <c r="L126" i="69" s="1"/>
  <c r="K126" i="69"/>
  <c r="J126" i="69" s="1"/>
  <c r="I126" i="69"/>
  <c r="H126" i="69"/>
  <c r="G126" i="69"/>
  <c r="E126" i="69"/>
  <c r="AF125" i="69"/>
  <c r="AB125" i="69"/>
  <c r="AA125" i="69"/>
  <c r="Z125" i="69"/>
  <c r="Y125" i="69"/>
  <c r="X125" i="69"/>
  <c r="S125" i="69"/>
  <c r="R125" i="69" s="1"/>
  <c r="Q125" i="69"/>
  <c r="P125" i="69" s="1"/>
  <c r="O125" i="69"/>
  <c r="N125" i="69" s="1"/>
  <c r="M125" i="69"/>
  <c r="L125" i="69" s="1"/>
  <c r="K125" i="69"/>
  <c r="J125" i="69" s="1"/>
  <c r="I125" i="69"/>
  <c r="H125" i="69"/>
  <c r="G125" i="69"/>
  <c r="E125" i="69"/>
  <c r="AF124" i="69"/>
  <c r="AB124" i="69"/>
  <c r="AA124" i="69"/>
  <c r="Z124" i="69"/>
  <c r="Y124" i="69"/>
  <c r="X124" i="69"/>
  <c r="S124" i="69"/>
  <c r="R124" i="69" s="1"/>
  <c r="Q124" i="69"/>
  <c r="P124" i="69" s="1"/>
  <c r="O124" i="69"/>
  <c r="N124" i="69" s="1"/>
  <c r="M124" i="69"/>
  <c r="L124" i="69" s="1"/>
  <c r="K124" i="69"/>
  <c r="J124" i="69" s="1"/>
  <c r="I124" i="69"/>
  <c r="H124" i="69"/>
  <c r="G124" i="69"/>
  <c r="E124" i="69"/>
  <c r="AF123" i="69"/>
  <c r="AB123" i="69"/>
  <c r="AA123" i="69"/>
  <c r="Z123" i="69"/>
  <c r="Y123" i="69"/>
  <c r="X123" i="69"/>
  <c r="S123" i="69"/>
  <c r="R123" i="69" s="1"/>
  <c r="Q123" i="69"/>
  <c r="P123" i="69" s="1"/>
  <c r="O123" i="69"/>
  <c r="N123" i="69" s="1"/>
  <c r="M123" i="69"/>
  <c r="L123" i="69" s="1"/>
  <c r="K123" i="69"/>
  <c r="J123" i="69" s="1"/>
  <c r="I123" i="69"/>
  <c r="H123" i="69"/>
  <c r="G123" i="69"/>
  <c r="E123" i="69"/>
  <c r="AF122" i="69"/>
  <c r="AB122" i="69"/>
  <c r="AA122" i="69"/>
  <c r="Z122" i="69"/>
  <c r="Y122" i="69"/>
  <c r="X122" i="69"/>
  <c r="S122" i="69"/>
  <c r="R122" i="69" s="1"/>
  <c r="Q122" i="69"/>
  <c r="P122" i="69" s="1"/>
  <c r="O122" i="69"/>
  <c r="N122" i="69" s="1"/>
  <c r="M122" i="69"/>
  <c r="L122" i="69" s="1"/>
  <c r="K122" i="69"/>
  <c r="J122" i="69" s="1"/>
  <c r="I122" i="69"/>
  <c r="H122" i="69"/>
  <c r="G122" i="69"/>
  <c r="E122" i="69"/>
  <c r="AF121" i="69"/>
  <c r="AB121" i="69"/>
  <c r="AA121" i="69"/>
  <c r="Z121" i="69"/>
  <c r="Y121" i="69"/>
  <c r="X121" i="69"/>
  <c r="S121" i="69"/>
  <c r="R121" i="69" s="1"/>
  <c r="Q121" i="69"/>
  <c r="P121" i="69" s="1"/>
  <c r="O121" i="69"/>
  <c r="N121" i="69" s="1"/>
  <c r="M121" i="69"/>
  <c r="L121" i="69" s="1"/>
  <c r="K121" i="69"/>
  <c r="J121" i="69" s="1"/>
  <c r="I121" i="69"/>
  <c r="H121" i="69"/>
  <c r="G121" i="69"/>
  <c r="E121" i="69"/>
  <c r="AF120" i="69"/>
  <c r="AB120" i="69"/>
  <c r="AA120" i="69"/>
  <c r="Z120" i="69"/>
  <c r="Y120" i="69"/>
  <c r="X120" i="69"/>
  <c r="S120" i="69"/>
  <c r="R120" i="69" s="1"/>
  <c r="Q120" i="69"/>
  <c r="P120" i="69" s="1"/>
  <c r="O120" i="69"/>
  <c r="N120" i="69" s="1"/>
  <c r="M120" i="69"/>
  <c r="L120" i="69" s="1"/>
  <c r="K120" i="69"/>
  <c r="J120" i="69" s="1"/>
  <c r="I120" i="69"/>
  <c r="H120" i="69"/>
  <c r="G120" i="69"/>
  <c r="E120" i="69"/>
  <c r="AF119" i="69"/>
  <c r="AB119" i="69"/>
  <c r="AA119" i="69"/>
  <c r="Z119" i="69"/>
  <c r="Y119" i="69"/>
  <c r="X119" i="69"/>
  <c r="S119" i="69"/>
  <c r="R119" i="69" s="1"/>
  <c r="Q119" i="69"/>
  <c r="P119" i="69" s="1"/>
  <c r="O119" i="69"/>
  <c r="N119" i="69" s="1"/>
  <c r="M119" i="69"/>
  <c r="L119" i="69" s="1"/>
  <c r="K119" i="69"/>
  <c r="J119" i="69" s="1"/>
  <c r="I119" i="69"/>
  <c r="H119" i="69"/>
  <c r="G119" i="69"/>
  <c r="E119" i="69"/>
  <c r="AF118" i="69"/>
  <c r="AB118" i="69"/>
  <c r="AA118" i="69"/>
  <c r="Z118" i="69"/>
  <c r="Y118" i="69"/>
  <c r="X118" i="69"/>
  <c r="S118" i="69"/>
  <c r="R118" i="69" s="1"/>
  <c r="Q118" i="69"/>
  <c r="P118" i="69" s="1"/>
  <c r="O118" i="69"/>
  <c r="N118" i="69" s="1"/>
  <c r="M118" i="69"/>
  <c r="L118" i="69" s="1"/>
  <c r="K118" i="69"/>
  <c r="J118" i="69" s="1"/>
  <c r="I118" i="69"/>
  <c r="H118" i="69"/>
  <c r="G118" i="69"/>
  <c r="E118" i="69"/>
  <c r="AF117" i="69"/>
  <c r="AB117" i="69"/>
  <c r="AA117" i="69"/>
  <c r="Z117" i="69"/>
  <c r="Y117" i="69"/>
  <c r="X117" i="69"/>
  <c r="S117" i="69"/>
  <c r="R117" i="69" s="1"/>
  <c r="Q117" i="69"/>
  <c r="P117" i="69" s="1"/>
  <c r="O117" i="69"/>
  <c r="N117" i="69" s="1"/>
  <c r="M117" i="69"/>
  <c r="L117" i="69" s="1"/>
  <c r="K117" i="69"/>
  <c r="J117" i="69" s="1"/>
  <c r="I117" i="69"/>
  <c r="H117" i="69"/>
  <c r="G117" i="69"/>
  <c r="E117" i="69"/>
  <c r="AF116" i="69"/>
  <c r="AB116" i="69"/>
  <c r="AA116" i="69"/>
  <c r="Z116" i="69"/>
  <c r="Y116" i="69"/>
  <c r="X116" i="69"/>
  <c r="S116" i="69"/>
  <c r="R116" i="69" s="1"/>
  <c r="Q116" i="69"/>
  <c r="P116" i="69" s="1"/>
  <c r="O116" i="69"/>
  <c r="N116" i="69" s="1"/>
  <c r="M116" i="69"/>
  <c r="L116" i="69" s="1"/>
  <c r="K116" i="69"/>
  <c r="J116" i="69" s="1"/>
  <c r="I116" i="69"/>
  <c r="H116" i="69"/>
  <c r="G116" i="69"/>
  <c r="E116" i="69"/>
  <c r="AF115" i="69"/>
  <c r="AB115" i="69"/>
  <c r="AA115" i="69"/>
  <c r="Z115" i="69"/>
  <c r="Y115" i="69"/>
  <c r="X115" i="69"/>
  <c r="S115" i="69"/>
  <c r="R115" i="69" s="1"/>
  <c r="Q115" i="69"/>
  <c r="P115" i="69" s="1"/>
  <c r="O115" i="69"/>
  <c r="N115" i="69" s="1"/>
  <c r="M115" i="69"/>
  <c r="L115" i="69" s="1"/>
  <c r="K115" i="69"/>
  <c r="J115" i="69" s="1"/>
  <c r="I115" i="69"/>
  <c r="H115" i="69"/>
  <c r="G115" i="69"/>
  <c r="E115" i="69"/>
  <c r="AF114" i="69"/>
  <c r="AB114" i="69"/>
  <c r="AA114" i="69"/>
  <c r="Z114" i="69"/>
  <c r="Y114" i="69"/>
  <c r="X114" i="69"/>
  <c r="S114" i="69"/>
  <c r="R114" i="69" s="1"/>
  <c r="Q114" i="69"/>
  <c r="P114" i="69" s="1"/>
  <c r="O114" i="69"/>
  <c r="N114" i="69" s="1"/>
  <c r="M114" i="69"/>
  <c r="L114" i="69" s="1"/>
  <c r="K114" i="69"/>
  <c r="J114" i="69" s="1"/>
  <c r="I114" i="69"/>
  <c r="H114" i="69"/>
  <c r="G114" i="69"/>
  <c r="E114" i="69"/>
  <c r="AF113" i="69"/>
  <c r="AB113" i="69"/>
  <c r="AA113" i="69"/>
  <c r="Z113" i="69"/>
  <c r="Y113" i="69"/>
  <c r="X113" i="69"/>
  <c r="S113" i="69"/>
  <c r="R113" i="69" s="1"/>
  <c r="Q113" i="69"/>
  <c r="P113" i="69" s="1"/>
  <c r="O113" i="69"/>
  <c r="N113" i="69" s="1"/>
  <c r="M113" i="69"/>
  <c r="L113" i="69" s="1"/>
  <c r="K113" i="69"/>
  <c r="J113" i="69" s="1"/>
  <c r="I113" i="69"/>
  <c r="H113" i="69"/>
  <c r="G113" i="69"/>
  <c r="E113" i="69"/>
  <c r="AF112" i="69"/>
  <c r="AB112" i="69"/>
  <c r="AA112" i="69"/>
  <c r="Z112" i="69"/>
  <c r="Y112" i="69"/>
  <c r="X112" i="69"/>
  <c r="S112" i="69"/>
  <c r="R112" i="69" s="1"/>
  <c r="Q112" i="69"/>
  <c r="P112" i="69" s="1"/>
  <c r="O112" i="69"/>
  <c r="N112" i="69" s="1"/>
  <c r="M112" i="69"/>
  <c r="L112" i="69" s="1"/>
  <c r="K112" i="69"/>
  <c r="J112" i="69" s="1"/>
  <c r="I112" i="69"/>
  <c r="H112" i="69"/>
  <c r="G112" i="69"/>
  <c r="E112" i="69"/>
  <c r="AF111" i="69"/>
  <c r="AB111" i="69"/>
  <c r="AA111" i="69"/>
  <c r="Z111" i="69"/>
  <c r="Y111" i="69"/>
  <c r="X111" i="69"/>
  <c r="S111" i="69"/>
  <c r="R111" i="69" s="1"/>
  <c r="Q111" i="69"/>
  <c r="P111" i="69" s="1"/>
  <c r="O111" i="69"/>
  <c r="N111" i="69" s="1"/>
  <c r="M111" i="69"/>
  <c r="L111" i="69" s="1"/>
  <c r="K111" i="69"/>
  <c r="J111" i="69" s="1"/>
  <c r="I111" i="69"/>
  <c r="H111" i="69"/>
  <c r="G111" i="69"/>
  <c r="E111" i="69"/>
  <c r="AF110" i="69"/>
  <c r="AB110" i="69"/>
  <c r="AA110" i="69"/>
  <c r="Z110" i="69"/>
  <c r="Y110" i="69"/>
  <c r="X110" i="69"/>
  <c r="S110" i="69"/>
  <c r="R110" i="69" s="1"/>
  <c r="Q110" i="69"/>
  <c r="P110" i="69" s="1"/>
  <c r="O110" i="69"/>
  <c r="N110" i="69" s="1"/>
  <c r="M110" i="69"/>
  <c r="L110" i="69" s="1"/>
  <c r="K110" i="69"/>
  <c r="J110" i="69" s="1"/>
  <c r="I110" i="69"/>
  <c r="H110" i="69"/>
  <c r="G110" i="69"/>
  <c r="E110" i="69"/>
  <c r="AF109" i="69"/>
  <c r="AB109" i="69"/>
  <c r="AA109" i="69"/>
  <c r="Z109" i="69"/>
  <c r="Y109" i="69"/>
  <c r="X109" i="69"/>
  <c r="S109" i="69"/>
  <c r="R109" i="69" s="1"/>
  <c r="Q109" i="69"/>
  <c r="P109" i="69" s="1"/>
  <c r="O109" i="69"/>
  <c r="N109" i="69" s="1"/>
  <c r="M109" i="69"/>
  <c r="L109" i="69" s="1"/>
  <c r="K109" i="69"/>
  <c r="J109" i="69" s="1"/>
  <c r="I109" i="69"/>
  <c r="H109" i="69"/>
  <c r="G109" i="69"/>
  <c r="E109" i="69"/>
  <c r="AF108" i="69"/>
  <c r="AB108" i="69"/>
  <c r="AA108" i="69"/>
  <c r="Z108" i="69"/>
  <c r="Y108" i="69"/>
  <c r="X108" i="69"/>
  <c r="S108" i="69"/>
  <c r="R108" i="69" s="1"/>
  <c r="Q108" i="69"/>
  <c r="P108" i="69" s="1"/>
  <c r="O108" i="69"/>
  <c r="N108" i="69" s="1"/>
  <c r="M108" i="69"/>
  <c r="L108" i="69" s="1"/>
  <c r="K108" i="69"/>
  <c r="J108" i="69" s="1"/>
  <c r="I108" i="69"/>
  <c r="H108" i="69"/>
  <c r="G108" i="69"/>
  <c r="E108" i="69"/>
  <c r="AF107" i="69"/>
  <c r="AB107" i="69"/>
  <c r="AA107" i="69"/>
  <c r="Z107" i="69"/>
  <c r="Y107" i="69"/>
  <c r="X107" i="69"/>
  <c r="S107" i="69"/>
  <c r="R107" i="69" s="1"/>
  <c r="Q107" i="69"/>
  <c r="P107" i="69" s="1"/>
  <c r="O107" i="69"/>
  <c r="N107" i="69" s="1"/>
  <c r="M107" i="69"/>
  <c r="L107" i="69" s="1"/>
  <c r="K107" i="69"/>
  <c r="J107" i="69" s="1"/>
  <c r="I107" i="69"/>
  <c r="H107" i="69"/>
  <c r="G107" i="69"/>
  <c r="E107" i="69"/>
  <c r="AF106" i="69"/>
  <c r="AB106" i="69"/>
  <c r="AA106" i="69"/>
  <c r="Z106" i="69"/>
  <c r="Y106" i="69"/>
  <c r="X106" i="69"/>
  <c r="S106" i="69"/>
  <c r="R106" i="69" s="1"/>
  <c r="Q106" i="69"/>
  <c r="P106" i="69" s="1"/>
  <c r="O106" i="69"/>
  <c r="N106" i="69" s="1"/>
  <c r="M106" i="69"/>
  <c r="L106" i="69" s="1"/>
  <c r="K106" i="69"/>
  <c r="J106" i="69" s="1"/>
  <c r="I106" i="69"/>
  <c r="H106" i="69"/>
  <c r="G106" i="69"/>
  <c r="E106" i="69"/>
  <c r="AF105" i="69"/>
  <c r="AB105" i="69"/>
  <c r="AA105" i="69"/>
  <c r="Z105" i="69"/>
  <c r="Y105" i="69"/>
  <c r="X105" i="69"/>
  <c r="S105" i="69"/>
  <c r="R105" i="69" s="1"/>
  <c r="Q105" i="69"/>
  <c r="P105" i="69" s="1"/>
  <c r="O105" i="69"/>
  <c r="N105" i="69" s="1"/>
  <c r="M105" i="69"/>
  <c r="L105" i="69" s="1"/>
  <c r="K105" i="69"/>
  <c r="J105" i="69" s="1"/>
  <c r="I105" i="69"/>
  <c r="H105" i="69"/>
  <c r="G105" i="69"/>
  <c r="E105" i="69"/>
  <c r="AF104" i="69"/>
  <c r="AB104" i="69"/>
  <c r="AA104" i="69"/>
  <c r="Z104" i="69"/>
  <c r="Y104" i="69"/>
  <c r="X104" i="69"/>
  <c r="S104" i="69"/>
  <c r="R104" i="69" s="1"/>
  <c r="Q104" i="69"/>
  <c r="P104" i="69" s="1"/>
  <c r="O104" i="69"/>
  <c r="N104" i="69" s="1"/>
  <c r="M104" i="69"/>
  <c r="L104" i="69" s="1"/>
  <c r="K104" i="69"/>
  <c r="J104" i="69" s="1"/>
  <c r="I104" i="69"/>
  <c r="H104" i="69"/>
  <c r="G104" i="69"/>
  <c r="E104" i="69"/>
  <c r="AF103" i="69"/>
  <c r="AB103" i="69"/>
  <c r="AA103" i="69"/>
  <c r="Z103" i="69"/>
  <c r="Y103" i="69"/>
  <c r="X103" i="69"/>
  <c r="S103" i="69"/>
  <c r="R103" i="69" s="1"/>
  <c r="Q103" i="69"/>
  <c r="P103" i="69" s="1"/>
  <c r="O103" i="69"/>
  <c r="N103" i="69" s="1"/>
  <c r="M103" i="69"/>
  <c r="L103" i="69" s="1"/>
  <c r="K103" i="69"/>
  <c r="J103" i="69" s="1"/>
  <c r="I103" i="69"/>
  <c r="H103" i="69"/>
  <c r="G103" i="69"/>
  <c r="E103" i="69"/>
  <c r="AF102" i="69"/>
  <c r="AB102" i="69"/>
  <c r="AA102" i="69"/>
  <c r="Z102" i="69"/>
  <c r="Y102" i="69"/>
  <c r="X102" i="69"/>
  <c r="S102" i="69"/>
  <c r="R102" i="69" s="1"/>
  <c r="Q102" i="69"/>
  <c r="P102" i="69" s="1"/>
  <c r="O102" i="69"/>
  <c r="N102" i="69" s="1"/>
  <c r="M102" i="69"/>
  <c r="L102" i="69" s="1"/>
  <c r="K102" i="69"/>
  <c r="J102" i="69" s="1"/>
  <c r="I102" i="69"/>
  <c r="H102" i="69"/>
  <c r="G102" i="69"/>
  <c r="E102" i="69"/>
  <c r="AF101" i="69"/>
  <c r="AB101" i="69"/>
  <c r="AA101" i="69"/>
  <c r="Z101" i="69"/>
  <c r="Y101" i="69"/>
  <c r="X101" i="69"/>
  <c r="S101" i="69"/>
  <c r="R101" i="69" s="1"/>
  <c r="Q101" i="69"/>
  <c r="P101" i="69" s="1"/>
  <c r="O101" i="69"/>
  <c r="N101" i="69" s="1"/>
  <c r="M101" i="69"/>
  <c r="L101" i="69" s="1"/>
  <c r="K101" i="69"/>
  <c r="J101" i="69" s="1"/>
  <c r="I101" i="69"/>
  <c r="H101" i="69"/>
  <c r="G101" i="69"/>
  <c r="E101" i="69"/>
  <c r="AF100" i="69"/>
  <c r="AB100" i="69"/>
  <c r="AA100" i="69"/>
  <c r="Z100" i="69"/>
  <c r="Y100" i="69"/>
  <c r="X100" i="69"/>
  <c r="S100" i="69"/>
  <c r="R100" i="69" s="1"/>
  <c r="Q100" i="69"/>
  <c r="P100" i="69" s="1"/>
  <c r="O100" i="69"/>
  <c r="N100" i="69" s="1"/>
  <c r="M100" i="69"/>
  <c r="L100" i="69" s="1"/>
  <c r="K100" i="69"/>
  <c r="J100" i="69" s="1"/>
  <c r="I100" i="69"/>
  <c r="H100" i="69"/>
  <c r="G100" i="69"/>
  <c r="E100" i="69"/>
  <c r="AF99" i="69"/>
  <c r="AB99" i="69"/>
  <c r="AA99" i="69"/>
  <c r="Z99" i="69"/>
  <c r="Y99" i="69"/>
  <c r="X99" i="69"/>
  <c r="S99" i="69"/>
  <c r="R99" i="69" s="1"/>
  <c r="Q99" i="69"/>
  <c r="P99" i="69" s="1"/>
  <c r="O99" i="69"/>
  <c r="N99" i="69" s="1"/>
  <c r="M99" i="69"/>
  <c r="L99" i="69" s="1"/>
  <c r="K99" i="69"/>
  <c r="J99" i="69" s="1"/>
  <c r="I99" i="69"/>
  <c r="H99" i="69"/>
  <c r="G99" i="69"/>
  <c r="E99" i="69"/>
  <c r="AF98" i="69"/>
  <c r="AB98" i="69"/>
  <c r="AA98" i="69"/>
  <c r="Z98" i="69"/>
  <c r="Y98" i="69"/>
  <c r="X98" i="69"/>
  <c r="S98" i="69"/>
  <c r="R98" i="69" s="1"/>
  <c r="Q98" i="69"/>
  <c r="P98" i="69" s="1"/>
  <c r="O98" i="69"/>
  <c r="N98" i="69" s="1"/>
  <c r="M98" i="69"/>
  <c r="L98" i="69" s="1"/>
  <c r="K98" i="69"/>
  <c r="J98" i="69" s="1"/>
  <c r="I98" i="69"/>
  <c r="H98" i="69"/>
  <c r="G98" i="69"/>
  <c r="E98" i="69"/>
  <c r="AF97" i="69"/>
  <c r="AB97" i="69"/>
  <c r="AA97" i="69"/>
  <c r="Z97" i="69"/>
  <c r="Y97" i="69"/>
  <c r="X97" i="69"/>
  <c r="S97" i="69"/>
  <c r="R97" i="69" s="1"/>
  <c r="Q97" i="69"/>
  <c r="P97" i="69" s="1"/>
  <c r="O97" i="69"/>
  <c r="N97" i="69" s="1"/>
  <c r="M97" i="69"/>
  <c r="L97" i="69" s="1"/>
  <c r="K97" i="69"/>
  <c r="J97" i="69" s="1"/>
  <c r="I97" i="69"/>
  <c r="H97" i="69"/>
  <c r="G97" i="69"/>
  <c r="E97" i="69"/>
  <c r="AF96" i="69"/>
  <c r="AB96" i="69"/>
  <c r="AA96" i="69"/>
  <c r="Z96" i="69"/>
  <c r="Y96" i="69"/>
  <c r="X96" i="69"/>
  <c r="S96" i="69"/>
  <c r="R96" i="69" s="1"/>
  <c r="Q96" i="69"/>
  <c r="P96" i="69" s="1"/>
  <c r="O96" i="69"/>
  <c r="N96" i="69" s="1"/>
  <c r="M96" i="69"/>
  <c r="L96" i="69" s="1"/>
  <c r="K96" i="69"/>
  <c r="J96" i="69" s="1"/>
  <c r="I96" i="69"/>
  <c r="H96" i="69"/>
  <c r="G96" i="69"/>
  <c r="E96" i="69"/>
  <c r="AF95" i="69"/>
  <c r="AB95" i="69"/>
  <c r="AA95" i="69"/>
  <c r="Z95" i="69"/>
  <c r="Y95" i="69"/>
  <c r="X95" i="69"/>
  <c r="S95" i="69"/>
  <c r="R95" i="69" s="1"/>
  <c r="Q95" i="69"/>
  <c r="P95" i="69" s="1"/>
  <c r="O95" i="69"/>
  <c r="N95" i="69" s="1"/>
  <c r="M95" i="69"/>
  <c r="L95" i="69" s="1"/>
  <c r="K95" i="69"/>
  <c r="J95" i="69" s="1"/>
  <c r="I95" i="69"/>
  <c r="H95" i="69"/>
  <c r="G95" i="69"/>
  <c r="E95" i="69"/>
  <c r="AF94" i="69"/>
  <c r="AB94" i="69"/>
  <c r="AA94" i="69"/>
  <c r="Z94" i="69"/>
  <c r="Y94" i="69"/>
  <c r="X94" i="69"/>
  <c r="S94" i="69"/>
  <c r="R94" i="69" s="1"/>
  <c r="Q94" i="69"/>
  <c r="P94" i="69" s="1"/>
  <c r="O94" i="69"/>
  <c r="N94" i="69" s="1"/>
  <c r="M94" i="69"/>
  <c r="L94" i="69" s="1"/>
  <c r="K94" i="69"/>
  <c r="J94" i="69" s="1"/>
  <c r="I94" i="69"/>
  <c r="H94" i="69"/>
  <c r="G94" i="69"/>
  <c r="E94" i="69"/>
  <c r="AF93" i="69"/>
  <c r="AB93" i="69"/>
  <c r="AA93" i="69"/>
  <c r="Z93" i="69"/>
  <c r="Y93" i="69"/>
  <c r="X93" i="69"/>
  <c r="S93" i="69"/>
  <c r="R93" i="69" s="1"/>
  <c r="Q93" i="69"/>
  <c r="P93" i="69" s="1"/>
  <c r="O93" i="69"/>
  <c r="N93" i="69" s="1"/>
  <c r="M93" i="69"/>
  <c r="L93" i="69" s="1"/>
  <c r="K93" i="69"/>
  <c r="J93" i="69" s="1"/>
  <c r="I93" i="69"/>
  <c r="H93" i="69"/>
  <c r="G93" i="69"/>
  <c r="E93" i="69"/>
  <c r="AF92" i="69"/>
  <c r="AB92" i="69"/>
  <c r="AA92" i="69"/>
  <c r="Z92" i="69"/>
  <c r="Y92" i="69"/>
  <c r="X92" i="69"/>
  <c r="S92" i="69"/>
  <c r="R92" i="69" s="1"/>
  <c r="Q92" i="69"/>
  <c r="P92" i="69" s="1"/>
  <c r="O92" i="69"/>
  <c r="N92" i="69" s="1"/>
  <c r="M92" i="69"/>
  <c r="L92" i="69" s="1"/>
  <c r="K92" i="69"/>
  <c r="J92" i="69" s="1"/>
  <c r="I92" i="69"/>
  <c r="H92" i="69"/>
  <c r="G92" i="69"/>
  <c r="E92" i="69"/>
  <c r="AF91" i="69"/>
  <c r="AB91" i="69"/>
  <c r="AA91" i="69"/>
  <c r="Z91" i="69"/>
  <c r="Y91" i="69"/>
  <c r="X91" i="69"/>
  <c r="S91" i="69"/>
  <c r="R91" i="69" s="1"/>
  <c r="Q91" i="69"/>
  <c r="P91" i="69" s="1"/>
  <c r="O91" i="69"/>
  <c r="N91" i="69" s="1"/>
  <c r="M91" i="69"/>
  <c r="L91" i="69" s="1"/>
  <c r="K91" i="69"/>
  <c r="J91" i="69" s="1"/>
  <c r="I91" i="69"/>
  <c r="H91" i="69"/>
  <c r="G91" i="69"/>
  <c r="E91" i="69"/>
  <c r="AF90" i="69"/>
  <c r="AB90" i="69"/>
  <c r="AA90" i="69"/>
  <c r="Z90" i="69"/>
  <c r="Y90" i="69"/>
  <c r="X90" i="69"/>
  <c r="S90" i="69"/>
  <c r="R90" i="69" s="1"/>
  <c r="Q90" i="69"/>
  <c r="P90" i="69" s="1"/>
  <c r="O90" i="69"/>
  <c r="N90" i="69" s="1"/>
  <c r="M90" i="69"/>
  <c r="L90" i="69" s="1"/>
  <c r="K90" i="69"/>
  <c r="J90" i="69" s="1"/>
  <c r="I90" i="69"/>
  <c r="H90" i="69"/>
  <c r="G90" i="69"/>
  <c r="E90" i="69"/>
  <c r="AF89" i="69"/>
  <c r="AB89" i="69"/>
  <c r="AA89" i="69"/>
  <c r="Z89" i="69"/>
  <c r="Y89" i="69"/>
  <c r="X89" i="69"/>
  <c r="S89" i="69"/>
  <c r="R89" i="69" s="1"/>
  <c r="Q89" i="69"/>
  <c r="P89" i="69" s="1"/>
  <c r="O89" i="69"/>
  <c r="N89" i="69" s="1"/>
  <c r="M89" i="69"/>
  <c r="L89" i="69" s="1"/>
  <c r="K89" i="69"/>
  <c r="J89" i="69" s="1"/>
  <c r="I89" i="69"/>
  <c r="H89" i="69"/>
  <c r="G89" i="69"/>
  <c r="E89" i="69"/>
  <c r="AF88" i="69"/>
  <c r="AB88" i="69"/>
  <c r="AA88" i="69"/>
  <c r="Z88" i="69"/>
  <c r="Y88" i="69"/>
  <c r="X88" i="69"/>
  <c r="S88" i="69"/>
  <c r="R88" i="69" s="1"/>
  <c r="Q88" i="69"/>
  <c r="P88" i="69" s="1"/>
  <c r="O88" i="69"/>
  <c r="N88" i="69" s="1"/>
  <c r="M88" i="69"/>
  <c r="L88" i="69" s="1"/>
  <c r="K88" i="69"/>
  <c r="J88" i="69" s="1"/>
  <c r="I88" i="69"/>
  <c r="H88" i="69"/>
  <c r="G88" i="69"/>
  <c r="E88" i="69"/>
  <c r="AF87" i="69"/>
  <c r="AB87" i="69"/>
  <c r="AA87" i="69"/>
  <c r="Z87" i="69"/>
  <c r="Y87" i="69"/>
  <c r="X87" i="69"/>
  <c r="S87" i="69"/>
  <c r="R87" i="69" s="1"/>
  <c r="Q87" i="69"/>
  <c r="P87" i="69" s="1"/>
  <c r="O87" i="69"/>
  <c r="N87" i="69" s="1"/>
  <c r="M87" i="69"/>
  <c r="L87" i="69" s="1"/>
  <c r="K87" i="69"/>
  <c r="J87" i="69" s="1"/>
  <c r="I87" i="69"/>
  <c r="H87" i="69"/>
  <c r="G87" i="69"/>
  <c r="E87" i="69"/>
  <c r="AF86" i="69"/>
  <c r="AB86" i="69"/>
  <c r="AA86" i="69"/>
  <c r="Z86" i="69"/>
  <c r="Y86" i="69"/>
  <c r="X86" i="69"/>
  <c r="S86" i="69"/>
  <c r="R86" i="69" s="1"/>
  <c r="Q86" i="69"/>
  <c r="P86" i="69" s="1"/>
  <c r="O86" i="69"/>
  <c r="N86" i="69" s="1"/>
  <c r="M86" i="69"/>
  <c r="L86" i="69" s="1"/>
  <c r="K86" i="69"/>
  <c r="J86" i="69" s="1"/>
  <c r="I86" i="69"/>
  <c r="H86" i="69"/>
  <c r="G86" i="69"/>
  <c r="E86" i="69"/>
  <c r="AF85" i="69"/>
  <c r="AB85" i="69"/>
  <c r="AA85" i="69"/>
  <c r="Z85" i="69"/>
  <c r="Y85" i="69"/>
  <c r="X85" i="69"/>
  <c r="S85" i="69"/>
  <c r="R85" i="69" s="1"/>
  <c r="Q85" i="69"/>
  <c r="P85" i="69" s="1"/>
  <c r="O85" i="69"/>
  <c r="N85" i="69" s="1"/>
  <c r="M85" i="69"/>
  <c r="L85" i="69" s="1"/>
  <c r="K85" i="69"/>
  <c r="J85" i="69" s="1"/>
  <c r="I85" i="69"/>
  <c r="H85" i="69"/>
  <c r="G85" i="69"/>
  <c r="E85" i="69"/>
  <c r="AF84" i="69"/>
  <c r="AB84" i="69"/>
  <c r="AA84" i="69"/>
  <c r="Z84" i="69"/>
  <c r="Y84" i="69"/>
  <c r="X84" i="69"/>
  <c r="S84" i="69"/>
  <c r="R84" i="69" s="1"/>
  <c r="Q84" i="69"/>
  <c r="P84" i="69" s="1"/>
  <c r="O84" i="69"/>
  <c r="N84" i="69" s="1"/>
  <c r="M84" i="69"/>
  <c r="L84" i="69" s="1"/>
  <c r="K84" i="69"/>
  <c r="J84" i="69" s="1"/>
  <c r="I84" i="69"/>
  <c r="H84" i="69"/>
  <c r="G84" i="69"/>
  <c r="E84" i="69"/>
  <c r="AF83" i="69"/>
  <c r="AB83" i="69"/>
  <c r="AA83" i="69"/>
  <c r="Z83" i="69"/>
  <c r="Y83" i="69"/>
  <c r="X83" i="69"/>
  <c r="S83" i="69"/>
  <c r="R83" i="69" s="1"/>
  <c r="Q83" i="69"/>
  <c r="P83" i="69" s="1"/>
  <c r="O83" i="69"/>
  <c r="N83" i="69" s="1"/>
  <c r="M83" i="69"/>
  <c r="L83" i="69" s="1"/>
  <c r="K83" i="69"/>
  <c r="J83" i="69" s="1"/>
  <c r="I83" i="69"/>
  <c r="H83" i="69"/>
  <c r="G83" i="69"/>
  <c r="E83" i="69"/>
  <c r="AF82" i="69"/>
  <c r="AB82" i="69"/>
  <c r="AA82" i="69"/>
  <c r="Z82" i="69"/>
  <c r="Y82" i="69"/>
  <c r="X82" i="69"/>
  <c r="S82" i="69"/>
  <c r="R82" i="69" s="1"/>
  <c r="Q82" i="69"/>
  <c r="P82" i="69" s="1"/>
  <c r="O82" i="69"/>
  <c r="N82" i="69" s="1"/>
  <c r="M82" i="69"/>
  <c r="L82" i="69" s="1"/>
  <c r="K82" i="69"/>
  <c r="J82" i="69" s="1"/>
  <c r="I82" i="69"/>
  <c r="H82" i="69"/>
  <c r="G82" i="69"/>
  <c r="E82" i="69"/>
  <c r="AF78" i="69"/>
  <c r="AB78" i="69"/>
  <c r="AA78" i="69"/>
  <c r="Z78" i="69"/>
  <c r="Y78" i="69"/>
  <c r="X78" i="69"/>
  <c r="S78" i="69"/>
  <c r="R78" i="69" s="1"/>
  <c r="Q78" i="69"/>
  <c r="P78" i="69" s="1"/>
  <c r="O78" i="69"/>
  <c r="N78" i="69" s="1"/>
  <c r="M78" i="69"/>
  <c r="L78" i="69" s="1"/>
  <c r="K78" i="69"/>
  <c r="J78" i="69" s="1"/>
  <c r="I78" i="69"/>
  <c r="H78" i="69"/>
  <c r="G78" i="69"/>
  <c r="E78" i="69"/>
  <c r="AF77" i="69"/>
  <c r="AB77" i="69"/>
  <c r="AA77" i="69"/>
  <c r="Z77" i="69"/>
  <c r="Y77" i="69"/>
  <c r="X77" i="69"/>
  <c r="S77" i="69"/>
  <c r="R77" i="69" s="1"/>
  <c r="Q77" i="69"/>
  <c r="P77" i="69" s="1"/>
  <c r="O77" i="69"/>
  <c r="N77" i="69" s="1"/>
  <c r="M77" i="69"/>
  <c r="L77" i="69" s="1"/>
  <c r="K77" i="69"/>
  <c r="J77" i="69" s="1"/>
  <c r="I77" i="69"/>
  <c r="H77" i="69"/>
  <c r="G77" i="69"/>
  <c r="E77" i="69"/>
  <c r="AF76" i="69"/>
  <c r="AB76" i="69"/>
  <c r="AA76" i="69"/>
  <c r="Z76" i="69"/>
  <c r="Y76" i="69"/>
  <c r="X76" i="69"/>
  <c r="S76" i="69"/>
  <c r="R76" i="69" s="1"/>
  <c r="Q76" i="69"/>
  <c r="P76" i="69" s="1"/>
  <c r="O76" i="69"/>
  <c r="N76" i="69" s="1"/>
  <c r="M76" i="69"/>
  <c r="L76" i="69" s="1"/>
  <c r="K76" i="69"/>
  <c r="J76" i="69" s="1"/>
  <c r="I76" i="69"/>
  <c r="H76" i="69"/>
  <c r="G76" i="69"/>
  <c r="E76" i="69"/>
  <c r="AF75" i="69"/>
  <c r="AB75" i="69"/>
  <c r="AA75" i="69"/>
  <c r="Z75" i="69"/>
  <c r="Y75" i="69"/>
  <c r="X75" i="69"/>
  <c r="S75" i="69"/>
  <c r="R75" i="69" s="1"/>
  <c r="Q75" i="69"/>
  <c r="P75" i="69" s="1"/>
  <c r="O75" i="69"/>
  <c r="N75" i="69" s="1"/>
  <c r="M75" i="69"/>
  <c r="L75" i="69" s="1"/>
  <c r="K75" i="69"/>
  <c r="J75" i="69" s="1"/>
  <c r="I75" i="69"/>
  <c r="H75" i="69"/>
  <c r="G75" i="69"/>
  <c r="E75" i="69"/>
  <c r="AF74" i="69"/>
  <c r="AB74" i="69"/>
  <c r="AA74" i="69"/>
  <c r="Z74" i="69"/>
  <c r="Y74" i="69"/>
  <c r="X74" i="69"/>
  <c r="S74" i="69"/>
  <c r="R74" i="69" s="1"/>
  <c r="Q74" i="69"/>
  <c r="P74" i="69" s="1"/>
  <c r="O74" i="69"/>
  <c r="N74" i="69" s="1"/>
  <c r="M74" i="69"/>
  <c r="L74" i="69" s="1"/>
  <c r="K74" i="69"/>
  <c r="J74" i="69" s="1"/>
  <c r="I74" i="69"/>
  <c r="H74" i="69"/>
  <c r="G74" i="69"/>
  <c r="E74" i="69"/>
  <c r="AF73" i="69"/>
  <c r="AB73" i="69"/>
  <c r="AA73" i="69"/>
  <c r="Z73" i="69"/>
  <c r="Y73" i="69"/>
  <c r="X73" i="69"/>
  <c r="S73" i="69"/>
  <c r="R73" i="69" s="1"/>
  <c r="Q73" i="69"/>
  <c r="P73" i="69" s="1"/>
  <c r="O73" i="69"/>
  <c r="N73" i="69" s="1"/>
  <c r="M73" i="69"/>
  <c r="L73" i="69" s="1"/>
  <c r="K73" i="69"/>
  <c r="J73" i="69" s="1"/>
  <c r="I73" i="69"/>
  <c r="H73" i="69"/>
  <c r="G73" i="69"/>
  <c r="E73" i="69"/>
  <c r="AF72" i="69"/>
  <c r="AB72" i="69"/>
  <c r="AA72" i="69"/>
  <c r="Z72" i="69"/>
  <c r="Y72" i="69"/>
  <c r="X72" i="69"/>
  <c r="S72" i="69"/>
  <c r="R72" i="69" s="1"/>
  <c r="Q72" i="69"/>
  <c r="P72" i="69" s="1"/>
  <c r="O72" i="69"/>
  <c r="N72" i="69" s="1"/>
  <c r="M72" i="69"/>
  <c r="L72" i="69" s="1"/>
  <c r="K72" i="69"/>
  <c r="J72" i="69" s="1"/>
  <c r="I72" i="69"/>
  <c r="H72" i="69"/>
  <c r="G72" i="69"/>
  <c r="E72" i="69"/>
  <c r="AF71" i="69"/>
  <c r="AB71" i="69"/>
  <c r="AA71" i="69"/>
  <c r="Z71" i="69"/>
  <c r="Y71" i="69"/>
  <c r="X71" i="69"/>
  <c r="S71" i="69"/>
  <c r="R71" i="69" s="1"/>
  <c r="Q71" i="69"/>
  <c r="P71" i="69" s="1"/>
  <c r="O71" i="69"/>
  <c r="N71" i="69" s="1"/>
  <c r="M71" i="69"/>
  <c r="L71" i="69" s="1"/>
  <c r="K71" i="69"/>
  <c r="J71" i="69" s="1"/>
  <c r="I71" i="69"/>
  <c r="H71" i="69"/>
  <c r="G71" i="69"/>
  <c r="E71" i="69"/>
  <c r="AF70" i="69"/>
  <c r="AB70" i="69"/>
  <c r="AA70" i="69"/>
  <c r="Z70" i="69"/>
  <c r="Y70" i="69"/>
  <c r="X70" i="69"/>
  <c r="S70" i="69"/>
  <c r="R70" i="69" s="1"/>
  <c r="Q70" i="69"/>
  <c r="P70" i="69" s="1"/>
  <c r="O70" i="69"/>
  <c r="N70" i="69" s="1"/>
  <c r="M70" i="69"/>
  <c r="L70" i="69" s="1"/>
  <c r="K70" i="69"/>
  <c r="J70" i="69" s="1"/>
  <c r="I70" i="69"/>
  <c r="H70" i="69"/>
  <c r="G70" i="69"/>
  <c r="E70" i="69"/>
  <c r="AF69" i="69"/>
  <c r="AB69" i="69"/>
  <c r="AA69" i="69"/>
  <c r="Z69" i="69"/>
  <c r="Y69" i="69"/>
  <c r="X69" i="69"/>
  <c r="S69" i="69"/>
  <c r="R69" i="69" s="1"/>
  <c r="Q69" i="69"/>
  <c r="P69" i="69" s="1"/>
  <c r="O69" i="69"/>
  <c r="N69" i="69" s="1"/>
  <c r="M69" i="69"/>
  <c r="L69" i="69" s="1"/>
  <c r="K69" i="69"/>
  <c r="J69" i="69" s="1"/>
  <c r="I69" i="69"/>
  <c r="H69" i="69"/>
  <c r="G69" i="69"/>
  <c r="E69" i="69"/>
  <c r="AF68" i="69"/>
  <c r="AB68" i="69"/>
  <c r="AA68" i="69"/>
  <c r="Z68" i="69"/>
  <c r="Y68" i="69"/>
  <c r="X68" i="69"/>
  <c r="S68" i="69"/>
  <c r="R68" i="69" s="1"/>
  <c r="Q68" i="69"/>
  <c r="P68" i="69" s="1"/>
  <c r="O68" i="69"/>
  <c r="N68" i="69" s="1"/>
  <c r="M68" i="69"/>
  <c r="L68" i="69" s="1"/>
  <c r="K68" i="69"/>
  <c r="J68" i="69" s="1"/>
  <c r="I68" i="69"/>
  <c r="H68" i="69"/>
  <c r="G68" i="69"/>
  <c r="E68" i="69"/>
  <c r="AF67" i="69"/>
  <c r="AB67" i="69"/>
  <c r="AA67" i="69"/>
  <c r="Z67" i="69"/>
  <c r="Y67" i="69"/>
  <c r="X67" i="69"/>
  <c r="S67" i="69"/>
  <c r="R67" i="69" s="1"/>
  <c r="Q67" i="69"/>
  <c r="P67" i="69" s="1"/>
  <c r="O67" i="69"/>
  <c r="N67" i="69" s="1"/>
  <c r="M67" i="69"/>
  <c r="L67" i="69" s="1"/>
  <c r="K67" i="69"/>
  <c r="J67" i="69" s="1"/>
  <c r="I67" i="69"/>
  <c r="H67" i="69"/>
  <c r="G67" i="69"/>
  <c r="E67" i="69"/>
  <c r="AF66" i="69"/>
  <c r="AB66" i="69"/>
  <c r="AA66" i="69"/>
  <c r="Z66" i="69"/>
  <c r="Y66" i="69"/>
  <c r="X66" i="69"/>
  <c r="S66" i="69"/>
  <c r="R66" i="69" s="1"/>
  <c r="Q66" i="69"/>
  <c r="P66" i="69" s="1"/>
  <c r="O66" i="69"/>
  <c r="N66" i="69" s="1"/>
  <c r="M66" i="69"/>
  <c r="L66" i="69" s="1"/>
  <c r="K66" i="69"/>
  <c r="J66" i="69" s="1"/>
  <c r="I66" i="69"/>
  <c r="H66" i="69"/>
  <c r="G66" i="69"/>
  <c r="E66" i="69"/>
  <c r="AF65" i="69"/>
  <c r="AB65" i="69"/>
  <c r="AA65" i="69"/>
  <c r="Z65" i="69"/>
  <c r="Y65" i="69"/>
  <c r="X65" i="69"/>
  <c r="S65" i="69"/>
  <c r="R65" i="69" s="1"/>
  <c r="Q65" i="69"/>
  <c r="P65" i="69" s="1"/>
  <c r="O65" i="69"/>
  <c r="N65" i="69" s="1"/>
  <c r="M65" i="69"/>
  <c r="L65" i="69" s="1"/>
  <c r="K65" i="69"/>
  <c r="J65" i="69" s="1"/>
  <c r="I65" i="69"/>
  <c r="H65" i="69"/>
  <c r="G65" i="69"/>
  <c r="E65" i="69"/>
  <c r="AF64" i="69"/>
  <c r="AB64" i="69"/>
  <c r="AA64" i="69"/>
  <c r="Z64" i="69"/>
  <c r="Y64" i="69"/>
  <c r="X64" i="69"/>
  <c r="S64" i="69"/>
  <c r="R64" i="69" s="1"/>
  <c r="Q64" i="69"/>
  <c r="P64" i="69" s="1"/>
  <c r="O64" i="69"/>
  <c r="N64" i="69" s="1"/>
  <c r="M64" i="69"/>
  <c r="L64" i="69" s="1"/>
  <c r="K64" i="69"/>
  <c r="J64" i="69" s="1"/>
  <c r="I64" i="69"/>
  <c r="H64" i="69"/>
  <c r="G64" i="69"/>
  <c r="E64" i="69"/>
  <c r="AF63" i="69"/>
  <c r="AB63" i="69"/>
  <c r="AA63" i="69"/>
  <c r="Z63" i="69"/>
  <c r="Y63" i="69"/>
  <c r="X63" i="69"/>
  <c r="S63" i="69"/>
  <c r="R63" i="69" s="1"/>
  <c r="Q63" i="69"/>
  <c r="P63" i="69" s="1"/>
  <c r="O63" i="69"/>
  <c r="N63" i="69" s="1"/>
  <c r="M63" i="69"/>
  <c r="L63" i="69" s="1"/>
  <c r="K63" i="69"/>
  <c r="J63" i="69" s="1"/>
  <c r="I63" i="69"/>
  <c r="H63" i="69"/>
  <c r="G63" i="69"/>
  <c r="E63" i="69"/>
  <c r="AF62" i="69"/>
  <c r="AB62" i="69"/>
  <c r="AA62" i="69"/>
  <c r="Z62" i="69"/>
  <c r="Y62" i="69"/>
  <c r="X62" i="69"/>
  <c r="S62" i="69"/>
  <c r="R62" i="69" s="1"/>
  <c r="Q62" i="69"/>
  <c r="P62" i="69" s="1"/>
  <c r="O62" i="69"/>
  <c r="N62" i="69" s="1"/>
  <c r="M62" i="69"/>
  <c r="L62" i="69" s="1"/>
  <c r="K62" i="69"/>
  <c r="J62" i="69" s="1"/>
  <c r="I62" i="69"/>
  <c r="H62" i="69"/>
  <c r="G62" i="69"/>
  <c r="E62" i="69"/>
  <c r="AF61" i="69"/>
  <c r="AB61" i="69"/>
  <c r="AA61" i="69"/>
  <c r="Z61" i="69"/>
  <c r="Y61" i="69"/>
  <c r="X61" i="69"/>
  <c r="S61" i="69"/>
  <c r="R61" i="69" s="1"/>
  <c r="Q61" i="69"/>
  <c r="P61" i="69" s="1"/>
  <c r="O61" i="69"/>
  <c r="N61" i="69" s="1"/>
  <c r="M61" i="69"/>
  <c r="L61" i="69" s="1"/>
  <c r="K61" i="69"/>
  <c r="J61" i="69" s="1"/>
  <c r="I61" i="69"/>
  <c r="H61" i="69"/>
  <c r="G61" i="69"/>
  <c r="E61" i="69"/>
  <c r="AF60" i="69"/>
  <c r="AB60" i="69"/>
  <c r="AA60" i="69"/>
  <c r="Z60" i="69"/>
  <c r="Y60" i="69"/>
  <c r="X60" i="69"/>
  <c r="S60" i="69"/>
  <c r="R60" i="69" s="1"/>
  <c r="Q60" i="69"/>
  <c r="P60" i="69" s="1"/>
  <c r="O60" i="69"/>
  <c r="N60" i="69" s="1"/>
  <c r="M60" i="69"/>
  <c r="L60" i="69" s="1"/>
  <c r="K60" i="69"/>
  <c r="J60" i="69" s="1"/>
  <c r="I60" i="69"/>
  <c r="H60" i="69"/>
  <c r="G60" i="69"/>
  <c r="E60" i="69"/>
  <c r="AF59" i="69"/>
  <c r="AB59" i="69"/>
  <c r="AA59" i="69"/>
  <c r="Z59" i="69"/>
  <c r="Y59" i="69"/>
  <c r="X59" i="69"/>
  <c r="S59" i="69"/>
  <c r="R59" i="69" s="1"/>
  <c r="Q59" i="69"/>
  <c r="P59" i="69" s="1"/>
  <c r="O59" i="69"/>
  <c r="N59" i="69" s="1"/>
  <c r="M59" i="69"/>
  <c r="L59" i="69" s="1"/>
  <c r="K59" i="69"/>
  <c r="J59" i="69" s="1"/>
  <c r="I59" i="69"/>
  <c r="H59" i="69"/>
  <c r="G59" i="69"/>
  <c r="E59" i="69"/>
  <c r="AF58" i="69"/>
  <c r="AB58" i="69"/>
  <c r="AA58" i="69"/>
  <c r="Z58" i="69"/>
  <c r="Y58" i="69"/>
  <c r="X58" i="69"/>
  <c r="S58" i="69"/>
  <c r="R58" i="69" s="1"/>
  <c r="Q58" i="69"/>
  <c r="P58" i="69" s="1"/>
  <c r="O58" i="69"/>
  <c r="N58" i="69" s="1"/>
  <c r="M58" i="69"/>
  <c r="L58" i="69" s="1"/>
  <c r="K58" i="69"/>
  <c r="J58" i="69" s="1"/>
  <c r="I58" i="69"/>
  <c r="H58" i="69"/>
  <c r="G58" i="69"/>
  <c r="E58" i="69"/>
  <c r="AF57" i="69"/>
  <c r="AB57" i="69"/>
  <c r="AA57" i="69"/>
  <c r="Z57" i="69"/>
  <c r="Y57" i="69"/>
  <c r="X57" i="69"/>
  <c r="S57" i="69"/>
  <c r="R57" i="69" s="1"/>
  <c r="Q57" i="69"/>
  <c r="P57" i="69" s="1"/>
  <c r="O57" i="69"/>
  <c r="N57" i="69" s="1"/>
  <c r="M57" i="69"/>
  <c r="L57" i="69" s="1"/>
  <c r="K57" i="69"/>
  <c r="J57" i="69" s="1"/>
  <c r="I57" i="69"/>
  <c r="H57" i="69"/>
  <c r="G57" i="69"/>
  <c r="E57" i="69"/>
  <c r="AF56" i="69"/>
  <c r="AB56" i="69"/>
  <c r="AA56" i="69"/>
  <c r="Z56" i="69"/>
  <c r="Y56" i="69"/>
  <c r="X56" i="69"/>
  <c r="S56" i="69"/>
  <c r="R56" i="69" s="1"/>
  <c r="Q56" i="69"/>
  <c r="P56" i="69" s="1"/>
  <c r="O56" i="69"/>
  <c r="N56" i="69" s="1"/>
  <c r="M56" i="69"/>
  <c r="L56" i="69" s="1"/>
  <c r="K56" i="69"/>
  <c r="J56" i="69" s="1"/>
  <c r="I56" i="69"/>
  <c r="H56" i="69"/>
  <c r="G56" i="69"/>
  <c r="E56" i="69"/>
  <c r="AF55" i="69"/>
  <c r="AB55" i="69"/>
  <c r="AA55" i="69"/>
  <c r="Z55" i="69"/>
  <c r="Y55" i="69"/>
  <c r="X55" i="69"/>
  <c r="S55" i="69"/>
  <c r="R55" i="69" s="1"/>
  <c r="Q55" i="69"/>
  <c r="P55" i="69" s="1"/>
  <c r="O55" i="69"/>
  <c r="N55" i="69" s="1"/>
  <c r="M55" i="69"/>
  <c r="L55" i="69" s="1"/>
  <c r="K55" i="69"/>
  <c r="J55" i="69" s="1"/>
  <c r="I55" i="69"/>
  <c r="H55" i="69"/>
  <c r="G55" i="69"/>
  <c r="E55" i="69"/>
  <c r="AF54" i="69"/>
  <c r="AB54" i="69"/>
  <c r="AA54" i="69"/>
  <c r="Z54" i="69"/>
  <c r="Y54" i="69"/>
  <c r="X54" i="69"/>
  <c r="S54" i="69"/>
  <c r="R54" i="69" s="1"/>
  <c r="Q54" i="69"/>
  <c r="P54" i="69" s="1"/>
  <c r="O54" i="69"/>
  <c r="N54" i="69" s="1"/>
  <c r="M54" i="69"/>
  <c r="L54" i="69" s="1"/>
  <c r="K54" i="69"/>
  <c r="J54" i="69" s="1"/>
  <c r="I54" i="69"/>
  <c r="H54" i="69"/>
  <c r="G54" i="69"/>
  <c r="E54" i="69"/>
  <c r="AF53" i="69"/>
  <c r="AB53" i="69"/>
  <c r="AA53" i="69"/>
  <c r="Z53" i="69"/>
  <c r="Y53" i="69"/>
  <c r="X53" i="69"/>
  <c r="S53" i="69"/>
  <c r="R53" i="69" s="1"/>
  <c r="Q53" i="69"/>
  <c r="P53" i="69" s="1"/>
  <c r="O53" i="69"/>
  <c r="N53" i="69" s="1"/>
  <c r="M53" i="69"/>
  <c r="L53" i="69" s="1"/>
  <c r="K53" i="69"/>
  <c r="J53" i="69" s="1"/>
  <c r="I53" i="69"/>
  <c r="H53" i="69"/>
  <c r="G53" i="69"/>
  <c r="E53" i="69"/>
  <c r="AF52" i="69"/>
  <c r="AB52" i="69"/>
  <c r="AA52" i="69"/>
  <c r="Z52" i="69"/>
  <c r="Y52" i="69"/>
  <c r="X52" i="69"/>
  <c r="S52" i="69"/>
  <c r="R52" i="69" s="1"/>
  <c r="Q52" i="69"/>
  <c r="P52" i="69" s="1"/>
  <c r="O52" i="69"/>
  <c r="N52" i="69" s="1"/>
  <c r="M52" i="69"/>
  <c r="L52" i="69" s="1"/>
  <c r="K52" i="69"/>
  <c r="J52" i="69" s="1"/>
  <c r="I52" i="69"/>
  <c r="H52" i="69"/>
  <c r="G52" i="69"/>
  <c r="E52" i="69"/>
  <c r="AF51" i="69"/>
  <c r="AB51" i="69"/>
  <c r="AA51" i="69"/>
  <c r="Z51" i="69"/>
  <c r="Y51" i="69"/>
  <c r="X51" i="69"/>
  <c r="S51" i="69"/>
  <c r="R51" i="69" s="1"/>
  <c r="Q51" i="69"/>
  <c r="P51" i="69" s="1"/>
  <c r="O51" i="69"/>
  <c r="N51" i="69" s="1"/>
  <c r="M51" i="69"/>
  <c r="L51" i="69" s="1"/>
  <c r="K51" i="69"/>
  <c r="J51" i="69" s="1"/>
  <c r="I51" i="69"/>
  <c r="H51" i="69"/>
  <c r="G51" i="69"/>
  <c r="E51" i="69"/>
  <c r="AF50" i="69"/>
  <c r="AB50" i="69"/>
  <c r="AA50" i="69"/>
  <c r="Z50" i="69"/>
  <c r="Y50" i="69"/>
  <c r="X50" i="69"/>
  <c r="S50" i="69"/>
  <c r="R50" i="69" s="1"/>
  <c r="Q50" i="69"/>
  <c r="P50" i="69" s="1"/>
  <c r="O50" i="69"/>
  <c r="N50" i="69" s="1"/>
  <c r="M50" i="69"/>
  <c r="L50" i="69" s="1"/>
  <c r="K50" i="69"/>
  <c r="J50" i="69" s="1"/>
  <c r="I50" i="69"/>
  <c r="H50" i="69"/>
  <c r="G50" i="69"/>
  <c r="E50" i="69"/>
  <c r="AF49" i="69"/>
  <c r="AB49" i="69"/>
  <c r="AA49" i="69"/>
  <c r="Z49" i="69"/>
  <c r="Y49" i="69"/>
  <c r="X49" i="69"/>
  <c r="S49" i="69"/>
  <c r="R49" i="69" s="1"/>
  <c r="Q49" i="69"/>
  <c r="P49" i="69" s="1"/>
  <c r="O49" i="69"/>
  <c r="N49" i="69" s="1"/>
  <c r="M49" i="69"/>
  <c r="L49" i="69" s="1"/>
  <c r="K49" i="69"/>
  <c r="J49" i="69" s="1"/>
  <c r="I49" i="69"/>
  <c r="H49" i="69"/>
  <c r="G49" i="69"/>
  <c r="E49" i="69"/>
  <c r="AF48" i="69"/>
  <c r="AB48" i="69"/>
  <c r="AA48" i="69"/>
  <c r="Z48" i="69"/>
  <c r="Y48" i="69"/>
  <c r="X48" i="69"/>
  <c r="S48" i="69"/>
  <c r="R48" i="69" s="1"/>
  <c r="Q48" i="69"/>
  <c r="P48" i="69" s="1"/>
  <c r="O48" i="69"/>
  <c r="N48" i="69" s="1"/>
  <c r="M48" i="69"/>
  <c r="L48" i="69" s="1"/>
  <c r="K48" i="69"/>
  <c r="J48" i="69" s="1"/>
  <c r="I48" i="69"/>
  <c r="H48" i="69"/>
  <c r="G48" i="69"/>
  <c r="E48" i="69"/>
  <c r="AF47" i="69"/>
  <c r="AB47" i="69"/>
  <c r="AA47" i="69"/>
  <c r="Z47" i="69"/>
  <c r="Y47" i="69"/>
  <c r="X47" i="69"/>
  <c r="S47" i="69"/>
  <c r="R47" i="69" s="1"/>
  <c r="Q47" i="69"/>
  <c r="P47" i="69" s="1"/>
  <c r="O47" i="69"/>
  <c r="N47" i="69" s="1"/>
  <c r="M47" i="69"/>
  <c r="L47" i="69" s="1"/>
  <c r="K47" i="69"/>
  <c r="J47" i="69" s="1"/>
  <c r="I47" i="69"/>
  <c r="H47" i="69"/>
  <c r="G47" i="69"/>
  <c r="E47" i="69"/>
  <c r="AF46" i="69"/>
  <c r="AB46" i="69"/>
  <c r="AA46" i="69"/>
  <c r="Z46" i="69"/>
  <c r="Y46" i="69"/>
  <c r="X46" i="69"/>
  <c r="S46" i="69"/>
  <c r="R46" i="69" s="1"/>
  <c r="Q46" i="69"/>
  <c r="P46" i="69" s="1"/>
  <c r="O46" i="69"/>
  <c r="N46" i="69" s="1"/>
  <c r="M46" i="69"/>
  <c r="L46" i="69" s="1"/>
  <c r="K46" i="69"/>
  <c r="J46" i="69" s="1"/>
  <c r="I46" i="69"/>
  <c r="H46" i="69"/>
  <c r="G46" i="69"/>
  <c r="E46" i="69"/>
  <c r="AF45" i="69"/>
  <c r="AB45" i="69"/>
  <c r="AA45" i="69"/>
  <c r="Z45" i="69"/>
  <c r="Y45" i="69"/>
  <c r="X45" i="69"/>
  <c r="S45" i="69"/>
  <c r="R45" i="69" s="1"/>
  <c r="Q45" i="69"/>
  <c r="P45" i="69" s="1"/>
  <c r="O45" i="69"/>
  <c r="N45" i="69" s="1"/>
  <c r="M45" i="69"/>
  <c r="L45" i="69" s="1"/>
  <c r="K45" i="69"/>
  <c r="J45" i="69" s="1"/>
  <c r="I45" i="69"/>
  <c r="H45" i="69"/>
  <c r="G45" i="69"/>
  <c r="E45" i="69"/>
  <c r="AF92" i="68"/>
  <c r="AB92" i="68"/>
  <c r="AA92" i="68"/>
  <c r="Z92" i="68"/>
  <c r="Y92" i="68"/>
  <c r="X92" i="68"/>
  <c r="S92" i="68"/>
  <c r="R92" i="68" s="1"/>
  <c r="Q92" i="68"/>
  <c r="P92" i="68" s="1"/>
  <c r="O92" i="68"/>
  <c r="N92" i="68" s="1"/>
  <c r="M92" i="68"/>
  <c r="L92" i="68" s="1"/>
  <c r="K92" i="68"/>
  <c r="J92" i="68" s="1"/>
  <c r="I92" i="68"/>
  <c r="H92" i="68"/>
  <c r="G92" i="68"/>
  <c r="E92" i="68"/>
  <c r="AF91" i="68"/>
  <c r="AB91" i="68"/>
  <c r="AA91" i="68"/>
  <c r="Z91" i="68"/>
  <c r="Y91" i="68"/>
  <c r="X91" i="68"/>
  <c r="S91" i="68"/>
  <c r="R91" i="68" s="1"/>
  <c r="Q91" i="68"/>
  <c r="P91" i="68" s="1"/>
  <c r="O91" i="68"/>
  <c r="N91" i="68" s="1"/>
  <c r="M91" i="68"/>
  <c r="L91" i="68" s="1"/>
  <c r="K91" i="68"/>
  <c r="J91" i="68" s="1"/>
  <c r="I91" i="68"/>
  <c r="H91" i="68"/>
  <c r="G91" i="68"/>
  <c r="E91" i="68"/>
  <c r="AF90" i="68"/>
  <c r="AB90" i="68"/>
  <c r="AA90" i="68"/>
  <c r="Z90" i="68"/>
  <c r="Y90" i="68"/>
  <c r="X90" i="68"/>
  <c r="S90" i="68"/>
  <c r="R90" i="68" s="1"/>
  <c r="Q90" i="68"/>
  <c r="P90" i="68" s="1"/>
  <c r="O90" i="68"/>
  <c r="N90" i="68" s="1"/>
  <c r="M90" i="68"/>
  <c r="L90" i="68" s="1"/>
  <c r="K90" i="68"/>
  <c r="J90" i="68" s="1"/>
  <c r="I90" i="68"/>
  <c r="H90" i="68"/>
  <c r="G90" i="68"/>
  <c r="E90" i="68"/>
  <c r="AF89" i="68"/>
  <c r="AB89" i="68"/>
  <c r="AA89" i="68"/>
  <c r="Z89" i="68"/>
  <c r="Y89" i="68"/>
  <c r="X89" i="68"/>
  <c r="S89" i="68"/>
  <c r="R89" i="68" s="1"/>
  <c r="Q89" i="68"/>
  <c r="P89" i="68" s="1"/>
  <c r="O89" i="68"/>
  <c r="N89" i="68" s="1"/>
  <c r="M89" i="68"/>
  <c r="L89" i="68" s="1"/>
  <c r="K89" i="68"/>
  <c r="J89" i="68" s="1"/>
  <c r="I89" i="68"/>
  <c r="H89" i="68"/>
  <c r="G89" i="68"/>
  <c r="E89" i="68"/>
  <c r="AF93" i="68"/>
  <c r="AB93" i="68"/>
  <c r="AA93" i="68"/>
  <c r="Z93" i="68"/>
  <c r="Y93" i="68"/>
  <c r="X93" i="68"/>
  <c r="S93" i="68"/>
  <c r="R93" i="68" s="1"/>
  <c r="Q93" i="68"/>
  <c r="P93" i="68" s="1"/>
  <c r="O93" i="68"/>
  <c r="N93" i="68" s="1"/>
  <c r="M93" i="68"/>
  <c r="L93" i="68" s="1"/>
  <c r="K93" i="68"/>
  <c r="J93" i="68" s="1"/>
  <c r="I93" i="68"/>
  <c r="H93" i="68"/>
  <c r="G93" i="68"/>
  <c r="E93" i="68"/>
  <c r="AF88" i="68"/>
  <c r="AB88" i="68"/>
  <c r="AA88" i="68"/>
  <c r="Z88" i="68"/>
  <c r="Y88" i="68"/>
  <c r="X88" i="68"/>
  <c r="S88" i="68"/>
  <c r="R88" i="68" s="1"/>
  <c r="Q88" i="68"/>
  <c r="P88" i="68" s="1"/>
  <c r="O88" i="68"/>
  <c r="N88" i="68" s="1"/>
  <c r="M88" i="68"/>
  <c r="L88" i="68" s="1"/>
  <c r="K88" i="68"/>
  <c r="J88" i="68" s="1"/>
  <c r="I88" i="68"/>
  <c r="H88" i="68"/>
  <c r="G88" i="68"/>
  <c r="E88" i="68"/>
  <c r="AF87" i="68"/>
  <c r="AB87" i="68"/>
  <c r="AA87" i="68"/>
  <c r="Z87" i="68"/>
  <c r="Y87" i="68"/>
  <c r="X87" i="68"/>
  <c r="S87" i="68"/>
  <c r="R87" i="68" s="1"/>
  <c r="Q87" i="68"/>
  <c r="P87" i="68" s="1"/>
  <c r="O87" i="68"/>
  <c r="N87" i="68" s="1"/>
  <c r="M87" i="68"/>
  <c r="L87" i="68" s="1"/>
  <c r="K87" i="68"/>
  <c r="J87" i="68" s="1"/>
  <c r="I87" i="68"/>
  <c r="H87" i="68"/>
  <c r="G87" i="68"/>
  <c r="E87" i="68"/>
  <c r="AF86" i="68"/>
  <c r="AB86" i="68"/>
  <c r="AA86" i="68"/>
  <c r="Z86" i="68"/>
  <c r="Y86" i="68"/>
  <c r="X86" i="68"/>
  <c r="S86" i="68"/>
  <c r="R86" i="68" s="1"/>
  <c r="Q86" i="68"/>
  <c r="P86" i="68" s="1"/>
  <c r="O86" i="68"/>
  <c r="N86" i="68" s="1"/>
  <c r="M86" i="68"/>
  <c r="L86" i="68" s="1"/>
  <c r="K86" i="68"/>
  <c r="J86" i="68" s="1"/>
  <c r="I86" i="68"/>
  <c r="H86" i="68"/>
  <c r="G86" i="68"/>
  <c r="E86" i="68"/>
  <c r="AF85" i="68"/>
  <c r="AB85" i="68"/>
  <c r="AA85" i="68"/>
  <c r="Z85" i="68"/>
  <c r="Y85" i="68"/>
  <c r="X85" i="68"/>
  <c r="S85" i="68"/>
  <c r="R85" i="68" s="1"/>
  <c r="Q85" i="68"/>
  <c r="P85" i="68" s="1"/>
  <c r="O85" i="68"/>
  <c r="N85" i="68" s="1"/>
  <c r="M85" i="68"/>
  <c r="L85" i="68" s="1"/>
  <c r="K85" i="68"/>
  <c r="J85" i="68" s="1"/>
  <c r="I85" i="68"/>
  <c r="H85" i="68"/>
  <c r="G85" i="68"/>
  <c r="E85" i="68"/>
  <c r="AF84" i="68"/>
  <c r="AB84" i="68"/>
  <c r="AA84" i="68"/>
  <c r="Z84" i="68"/>
  <c r="Y84" i="68"/>
  <c r="X84" i="68"/>
  <c r="S84" i="68"/>
  <c r="R84" i="68" s="1"/>
  <c r="Q84" i="68"/>
  <c r="P84" i="68" s="1"/>
  <c r="O84" i="68"/>
  <c r="N84" i="68" s="1"/>
  <c r="M84" i="68"/>
  <c r="L84" i="68" s="1"/>
  <c r="K84" i="68"/>
  <c r="J84" i="68" s="1"/>
  <c r="I84" i="68"/>
  <c r="H84" i="68"/>
  <c r="G84" i="68"/>
  <c r="E84" i="68"/>
  <c r="AF83" i="68"/>
  <c r="AB83" i="68"/>
  <c r="AA83" i="68"/>
  <c r="Z83" i="68"/>
  <c r="Y83" i="68"/>
  <c r="X83" i="68"/>
  <c r="S83" i="68"/>
  <c r="R83" i="68" s="1"/>
  <c r="Q83" i="68"/>
  <c r="P83" i="68" s="1"/>
  <c r="O83" i="68"/>
  <c r="N83" i="68" s="1"/>
  <c r="M83" i="68"/>
  <c r="L83" i="68" s="1"/>
  <c r="K83" i="68"/>
  <c r="J83" i="68" s="1"/>
  <c r="I83" i="68"/>
  <c r="H83" i="68"/>
  <c r="G83" i="68"/>
  <c r="E83" i="68"/>
  <c r="AF82" i="68"/>
  <c r="AB82" i="68"/>
  <c r="AA82" i="68"/>
  <c r="Z82" i="68"/>
  <c r="Y82" i="68"/>
  <c r="X82" i="68"/>
  <c r="S82" i="68"/>
  <c r="R82" i="68" s="1"/>
  <c r="Q82" i="68"/>
  <c r="P82" i="68" s="1"/>
  <c r="O82" i="68"/>
  <c r="N82" i="68" s="1"/>
  <c r="M82" i="68"/>
  <c r="L82" i="68" s="1"/>
  <c r="K82" i="68"/>
  <c r="J82" i="68" s="1"/>
  <c r="I82" i="68"/>
  <c r="H82" i="68"/>
  <c r="G82" i="68"/>
  <c r="E82" i="68"/>
  <c r="AF56" i="68"/>
  <c r="AB56" i="68"/>
  <c r="AA56" i="68"/>
  <c r="Z56" i="68"/>
  <c r="Y56" i="68"/>
  <c r="X56" i="68"/>
  <c r="S56" i="68"/>
  <c r="R56" i="68" s="1"/>
  <c r="Q56" i="68"/>
  <c r="P56" i="68" s="1"/>
  <c r="O56" i="68"/>
  <c r="N56" i="68" s="1"/>
  <c r="M56" i="68"/>
  <c r="L56" i="68" s="1"/>
  <c r="K56" i="68"/>
  <c r="J56" i="68" s="1"/>
  <c r="I56" i="68"/>
  <c r="H56" i="68"/>
  <c r="G56" i="68"/>
  <c r="E56" i="68"/>
  <c r="AF55" i="68"/>
  <c r="AB55" i="68"/>
  <c r="AA55" i="68"/>
  <c r="Z55" i="68"/>
  <c r="Y55" i="68"/>
  <c r="X55" i="68"/>
  <c r="S55" i="68"/>
  <c r="R55" i="68" s="1"/>
  <c r="Q55" i="68"/>
  <c r="P55" i="68" s="1"/>
  <c r="O55" i="68"/>
  <c r="N55" i="68" s="1"/>
  <c r="M55" i="68"/>
  <c r="L55" i="68" s="1"/>
  <c r="K55" i="68"/>
  <c r="J55" i="68" s="1"/>
  <c r="I55" i="68"/>
  <c r="H55" i="68"/>
  <c r="G55" i="68"/>
  <c r="E55" i="68"/>
  <c r="AF54" i="68"/>
  <c r="AB54" i="68"/>
  <c r="AA54" i="68"/>
  <c r="Z54" i="68"/>
  <c r="Y54" i="68"/>
  <c r="X54" i="68"/>
  <c r="S54" i="68"/>
  <c r="R54" i="68" s="1"/>
  <c r="Q54" i="68"/>
  <c r="P54" i="68" s="1"/>
  <c r="O54" i="68"/>
  <c r="N54" i="68" s="1"/>
  <c r="M54" i="68"/>
  <c r="L54" i="68" s="1"/>
  <c r="K54" i="68"/>
  <c r="J54" i="68" s="1"/>
  <c r="I54" i="68"/>
  <c r="H54" i="68"/>
  <c r="G54" i="68"/>
  <c r="E54" i="68"/>
  <c r="AF53" i="68"/>
  <c r="AB53" i="68"/>
  <c r="AA53" i="68"/>
  <c r="Z53" i="68"/>
  <c r="Y53" i="68"/>
  <c r="X53" i="68"/>
  <c r="S53" i="68"/>
  <c r="R53" i="68" s="1"/>
  <c r="Q53" i="68"/>
  <c r="P53" i="68" s="1"/>
  <c r="O53" i="68"/>
  <c r="N53" i="68" s="1"/>
  <c r="M53" i="68"/>
  <c r="L53" i="68" s="1"/>
  <c r="K53" i="68"/>
  <c r="J53" i="68" s="1"/>
  <c r="I53" i="68"/>
  <c r="H53" i="68"/>
  <c r="G53" i="68"/>
  <c r="E53" i="68"/>
  <c r="AF52" i="68"/>
  <c r="AB52" i="68"/>
  <c r="AA52" i="68"/>
  <c r="Z52" i="68"/>
  <c r="Y52" i="68"/>
  <c r="X52" i="68"/>
  <c r="S52" i="68"/>
  <c r="R52" i="68" s="1"/>
  <c r="Q52" i="68"/>
  <c r="P52" i="68" s="1"/>
  <c r="O52" i="68"/>
  <c r="N52" i="68" s="1"/>
  <c r="M52" i="68"/>
  <c r="L52" i="68" s="1"/>
  <c r="K52" i="68"/>
  <c r="J52" i="68" s="1"/>
  <c r="I52" i="68"/>
  <c r="H52" i="68"/>
  <c r="G52" i="68"/>
  <c r="E52" i="68"/>
  <c r="AF51" i="68"/>
  <c r="AB51" i="68"/>
  <c r="AA51" i="68"/>
  <c r="Z51" i="68"/>
  <c r="Y51" i="68"/>
  <c r="X51" i="68"/>
  <c r="S51" i="68"/>
  <c r="R51" i="68" s="1"/>
  <c r="Q51" i="68"/>
  <c r="P51" i="68" s="1"/>
  <c r="O51" i="68"/>
  <c r="N51" i="68" s="1"/>
  <c r="M51" i="68"/>
  <c r="L51" i="68" s="1"/>
  <c r="K51" i="68"/>
  <c r="J51" i="68" s="1"/>
  <c r="I51" i="68"/>
  <c r="H51" i="68"/>
  <c r="G51" i="68"/>
  <c r="E51" i="68"/>
  <c r="AF96" i="68"/>
  <c r="AB96" i="68"/>
  <c r="AA96" i="68"/>
  <c r="Z96" i="68"/>
  <c r="Y96" i="68"/>
  <c r="X96" i="68"/>
  <c r="S96" i="68"/>
  <c r="R96" i="68" s="1"/>
  <c r="Q96" i="68"/>
  <c r="P96" i="68" s="1"/>
  <c r="O96" i="68"/>
  <c r="N96" i="68" s="1"/>
  <c r="M96" i="68"/>
  <c r="L96" i="68" s="1"/>
  <c r="K96" i="68"/>
  <c r="J96" i="68" s="1"/>
  <c r="I96" i="68"/>
  <c r="H96" i="68"/>
  <c r="G96" i="68"/>
  <c r="E96" i="68"/>
  <c r="AF95" i="68"/>
  <c r="AB95" i="68"/>
  <c r="AA95" i="68"/>
  <c r="Z95" i="68"/>
  <c r="Y95" i="68"/>
  <c r="X95" i="68"/>
  <c r="S95" i="68"/>
  <c r="R95" i="68" s="1"/>
  <c r="Q95" i="68"/>
  <c r="P95" i="68" s="1"/>
  <c r="O95" i="68"/>
  <c r="N95" i="68" s="1"/>
  <c r="M95" i="68"/>
  <c r="L95" i="68" s="1"/>
  <c r="K95" i="68"/>
  <c r="J95" i="68" s="1"/>
  <c r="I95" i="68"/>
  <c r="H95" i="68"/>
  <c r="G95" i="68"/>
  <c r="E95" i="68"/>
  <c r="AF94" i="68"/>
  <c r="AB94" i="68"/>
  <c r="AA94" i="68"/>
  <c r="Z94" i="68"/>
  <c r="Y94" i="68"/>
  <c r="X94" i="68"/>
  <c r="S94" i="68"/>
  <c r="R94" i="68" s="1"/>
  <c r="Q94" i="68"/>
  <c r="P94" i="68" s="1"/>
  <c r="O94" i="68"/>
  <c r="N94" i="68" s="1"/>
  <c r="M94" i="68"/>
  <c r="L94" i="68" s="1"/>
  <c r="K94" i="68"/>
  <c r="J94" i="68" s="1"/>
  <c r="I94" i="68"/>
  <c r="H94" i="68"/>
  <c r="G94" i="68"/>
  <c r="E94" i="68"/>
  <c r="AF81" i="68"/>
  <c r="AB81" i="68"/>
  <c r="AA81" i="68"/>
  <c r="Z81" i="68"/>
  <c r="Y81" i="68"/>
  <c r="X81" i="68"/>
  <c r="S81" i="68"/>
  <c r="R81" i="68" s="1"/>
  <c r="Q81" i="68"/>
  <c r="P81" i="68" s="1"/>
  <c r="O81" i="68"/>
  <c r="N81" i="68" s="1"/>
  <c r="M81" i="68"/>
  <c r="L81" i="68" s="1"/>
  <c r="K81" i="68"/>
  <c r="J81" i="68" s="1"/>
  <c r="I81" i="68"/>
  <c r="H81" i="68"/>
  <c r="G81" i="68"/>
  <c r="E81" i="68"/>
  <c r="AF80" i="68"/>
  <c r="AB80" i="68"/>
  <c r="AA80" i="68"/>
  <c r="Z80" i="68"/>
  <c r="Y80" i="68"/>
  <c r="X80" i="68"/>
  <c r="S80" i="68"/>
  <c r="R80" i="68" s="1"/>
  <c r="Q80" i="68"/>
  <c r="P80" i="68" s="1"/>
  <c r="O80" i="68"/>
  <c r="N80" i="68" s="1"/>
  <c r="M80" i="68"/>
  <c r="L80" i="68" s="1"/>
  <c r="K80" i="68"/>
  <c r="J80" i="68" s="1"/>
  <c r="I80" i="68"/>
  <c r="H80" i="68"/>
  <c r="G80" i="68"/>
  <c r="E80" i="68"/>
  <c r="AF79" i="68"/>
  <c r="AB79" i="68"/>
  <c r="AA79" i="68"/>
  <c r="Z79" i="68"/>
  <c r="Y79" i="68"/>
  <c r="X79" i="68"/>
  <c r="S79" i="68"/>
  <c r="R79" i="68" s="1"/>
  <c r="Q79" i="68"/>
  <c r="P79" i="68" s="1"/>
  <c r="O79" i="68"/>
  <c r="N79" i="68" s="1"/>
  <c r="M79" i="68"/>
  <c r="L79" i="68" s="1"/>
  <c r="K79" i="68"/>
  <c r="J79" i="68" s="1"/>
  <c r="I79" i="68"/>
  <c r="H79" i="68"/>
  <c r="G79" i="68"/>
  <c r="E79" i="68"/>
  <c r="AF78" i="68"/>
  <c r="AB78" i="68"/>
  <c r="AA78" i="68"/>
  <c r="Z78" i="68"/>
  <c r="Y78" i="68"/>
  <c r="X78" i="68"/>
  <c r="S78" i="68"/>
  <c r="R78" i="68" s="1"/>
  <c r="Q78" i="68"/>
  <c r="P78" i="68" s="1"/>
  <c r="O78" i="68"/>
  <c r="N78" i="68" s="1"/>
  <c r="M78" i="68"/>
  <c r="L78" i="68" s="1"/>
  <c r="K78" i="68"/>
  <c r="J78" i="68" s="1"/>
  <c r="I78" i="68"/>
  <c r="H78" i="68"/>
  <c r="G78" i="68"/>
  <c r="E78" i="68"/>
  <c r="AF77" i="68"/>
  <c r="AB77" i="68"/>
  <c r="AA77" i="68"/>
  <c r="Z77" i="68"/>
  <c r="Y77" i="68"/>
  <c r="X77" i="68"/>
  <c r="S77" i="68"/>
  <c r="R77" i="68" s="1"/>
  <c r="Q77" i="68"/>
  <c r="P77" i="68" s="1"/>
  <c r="O77" i="68"/>
  <c r="N77" i="68" s="1"/>
  <c r="M77" i="68"/>
  <c r="L77" i="68" s="1"/>
  <c r="K77" i="68"/>
  <c r="J77" i="68" s="1"/>
  <c r="I77" i="68"/>
  <c r="H77" i="68"/>
  <c r="G77" i="68"/>
  <c r="E77" i="68"/>
  <c r="AF76" i="68"/>
  <c r="AB76" i="68"/>
  <c r="AA76" i="68"/>
  <c r="Z76" i="68"/>
  <c r="Y76" i="68"/>
  <c r="X76" i="68"/>
  <c r="S76" i="68"/>
  <c r="R76" i="68" s="1"/>
  <c r="Q76" i="68"/>
  <c r="P76" i="68" s="1"/>
  <c r="O76" i="68"/>
  <c r="N76" i="68" s="1"/>
  <c r="M76" i="68"/>
  <c r="L76" i="68" s="1"/>
  <c r="K76" i="68"/>
  <c r="J76" i="68" s="1"/>
  <c r="I76" i="68"/>
  <c r="H76" i="68"/>
  <c r="G76" i="68"/>
  <c r="E76" i="68"/>
  <c r="AF75" i="68"/>
  <c r="AB75" i="68"/>
  <c r="AA75" i="68"/>
  <c r="Z75" i="68"/>
  <c r="Y75" i="68"/>
  <c r="X75" i="68"/>
  <c r="S75" i="68"/>
  <c r="R75" i="68" s="1"/>
  <c r="Q75" i="68"/>
  <c r="P75" i="68" s="1"/>
  <c r="O75" i="68"/>
  <c r="N75" i="68" s="1"/>
  <c r="M75" i="68"/>
  <c r="L75" i="68" s="1"/>
  <c r="K75" i="68"/>
  <c r="J75" i="68" s="1"/>
  <c r="I75" i="68"/>
  <c r="H75" i="68"/>
  <c r="G75" i="68"/>
  <c r="E75" i="68"/>
  <c r="AF74" i="68"/>
  <c r="AB74" i="68"/>
  <c r="AA74" i="68"/>
  <c r="Z74" i="68"/>
  <c r="Y74" i="68"/>
  <c r="X74" i="68"/>
  <c r="S74" i="68"/>
  <c r="R74" i="68" s="1"/>
  <c r="Q74" i="68"/>
  <c r="P74" i="68" s="1"/>
  <c r="O74" i="68"/>
  <c r="N74" i="68" s="1"/>
  <c r="M74" i="68"/>
  <c r="L74" i="68" s="1"/>
  <c r="K74" i="68"/>
  <c r="J74" i="68" s="1"/>
  <c r="I74" i="68"/>
  <c r="H74" i="68"/>
  <c r="G74" i="68"/>
  <c r="E74" i="68"/>
  <c r="AF73" i="68"/>
  <c r="AB73" i="68"/>
  <c r="AA73" i="68"/>
  <c r="Z73" i="68"/>
  <c r="Y73" i="68"/>
  <c r="X73" i="68"/>
  <c r="S73" i="68"/>
  <c r="R73" i="68" s="1"/>
  <c r="Q73" i="68"/>
  <c r="P73" i="68" s="1"/>
  <c r="O73" i="68"/>
  <c r="N73" i="68" s="1"/>
  <c r="M73" i="68"/>
  <c r="L73" i="68" s="1"/>
  <c r="K73" i="68"/>
  <c r="J73" i="68" s="1"/>
  <c r="I73" i="68"/>
  <c r="H73" i="68"/>
  <c r="G73" i="68"/>
  <c r="E73" i="68"/>
  <c r="AF72" i="68"/>
  <c r="AB72" i="68"/>
  <c r="AA72" i="68"/>
  <c r="Z72" i="68"/>
  <c r="Y72" i="68"/>
  <c r="X72" i="68"/>
  <c r="S72" i="68"/>
  <c r="R72" i="68" s="1"/>
  <c r="Q72" i="68"/>
  <c r="P72" i="68" s="1"/>
  <c r="O72" i="68"/>
  <c r="N72" i="68" s="1"/>
  <c r="M72" i="68"/>
  <c r="L72" i="68" s="1"/>
  <c r="K72" i="68"/>
  <c r="J72" i="68" s="1"/>
  <c r="I72" i="68"/>
  <c r="H72" i="68"/>
  <c r="G72" i="68"/>
  <c r="E72" i="68"/>
  <c r="AF71" i="68"/>
  <c r="AB71" i="68"/>
  <c r="AA71" i="68"/>
  <c r="Z71" i="68"/>
  <c r="Y71" i="68"/>
  <c r="X71" i="68"/>
  <c r="S71" i="68"/>
  <c r="R71" i="68" s="1"/>
  <c r="Q71" i="68"/>
  <c r="P71" i="68" s="1"/>
  <c r="O71" i="68"/>
  <c r="N71" i="68" s="1"/>
  <c r="M71" i="68"/>
  <c r="L71" i="68" s="1"/>
  <c r="K71" i="68"/>
  <c r="J71" i="68" s="1"/>
  <c r="I71" i="68"/>
  <c r="H71" i="68"/>
  <c r="G71" i="68"/>
  <c r="E71" i="68"/>
  <c r="AF70" i="68"/>
  <c r="AB70" i="68"/>
  <c r="AA70" i="68"/>
  <c r="Z70" i="68"/>
  <c r="Y70" i="68"/>
  <c r="X70" i="68"/>
  <c r="S70" i="68"/>
  <c r="R70" i="68" s="1"/>
  <c r="Q70" i="68"/>
  <c r="P70" i="68" s="1"/>
  <c r="O70" i="68"/>
  <c r="N70" i="68" s="1"/>
  <c r="M70" i="68"/>
  <c r="L70" i="68" s="1"/>
  <c r="K70" i="68"/>
  <c r="J70" i="68" s="1"/>
  <c r="I70" i="68"/>
  <c r="H70" i="68"/>
  <c r="G70" i="68"/>
  <c r="E70" i="68"/>
  <c r="AF69" i="68"/>
  <c r="AB69" i="68"/>
  <c r="AA69" i="68"/>
  <c r="Z69" i="68"/>
  <c r="Y69" i="68"/>
  <c r="X69" i="68"/>
  <c r="S69" i="68"/>
  <c r="R69" i="68" s="1"/>
  <c r="Q69" i="68"/>
  <c r="P69" i="68" s="1"/>
  <c r="O69" i="68"/>
  <c r="N69" i="68" s="1"/>
  <c r="M69" i="68"/>
  <c r="L69" i="68" s="1"/>
  <c r="K69" i="68"/>
  <c r="J69" i="68" s="1"/>
  <c r="I69" i="68"/>
  <c r="H69" i="68"/>
  <c r="G69" i="68"/>
  <c r="E69" i="68"/>
  <c r="AF68" i="68"/>
  <c r="AB68" i="68"/>
  <c r="AA68" i="68"/>
  <c r="Z68" i="68"/>
  <c r="Y68" i="68"/>
  <c r="X68" i="68"/>
  <c r="S68" i="68"/>
  <c r="R68" i="68" s="1"/>
  <c r="Q68" i="68"/>
  <c r="P68" i="68" s="1"/>
  <c r="O68" i="68"/>
  <c r="N68" i="68" s="1"/>
  <c r="M68" i="68"/>
  <c r="L68" i="68" s="1"/>
  <c r="K68" i="68"/>
  <c r="J68" i="68" s="1"/>
  <c r="I68" i="68"/>
  <c r="H68" i="68"/>
  <c r="G68" i="68"/>
  <c r="E68" i="68"/>
  <c r="X9" i="69" l="1"/>
  <c r="Y9" i="69"/>
  <c r="Z9" i="69"/>
  <c r="AA9" i="69"/>
  <c r="AB9" i="69"/>
  <c r="AF9" i="69"/>
  <c r="X10" i="69"/>
  <c r="Y10" i="69"/>
  <c r="Z10" i="69"/>
  <c r="AA10" i="69"/>
  <c r="AB10" i="69"/>
  <c r="AF10" i="69"/>
  <c r="X11" i="69"/>
  <c r="Y11" i="69"/>
  <c r="Z11" i="69"/>
  <c r="AA11" i="69"/>
  <c r="AB11" i="69"/>
  <c r="AF11" i="69"/>
  <c r="X12" i="69"/>
  <c r="Y12" i="69"/>
  <c r="Z12" i="69"/>
  <c r="AA12" i="69"/>
  <c r="AB12" i="69"/>
  <c r="AF12" i="69"/>
  <c r="X13" i="69"/>
  <c r="Y13" i="69"/>
  <c r="Z13" i="69"/>
  <c r="AA13" i="69"/>
  <c r="AB13" i="69"/>
  <c r="AF13" i="69"/>
  <c r="X14" i="69"/>
  <c r="Y14" i="69"/>
  <c r="Z14" i="69"/>
  <c r="AA14" i="69"/>
  <c r="AB14" i="69"/>
  <c r="AF14" i="69"/>
  <c r="X15" i="69"/>
  <c r="Y15" i="69"/>
  <c r="Z15" i="69"/>
  <c r="AA15" i="69"/>
  <c r="AB15" i="69"/>
  <c r="AF15" i="69"/>
  <c r="X16" i="69"/>
  <c r="Y16" i="69"/>
  <c r="Z16" i="69"/>
  <c r="AA16" i="69"/>
  <c r="AB16" i="69"/>
  <c r="AF16" i="69"/>
  <c r="X17" i="69"/>
  <c r="Y17" i="69"/>
  <c r="Z17" i="69"/>
  <c r="AA17" i="69"/>
  <c r="AB17" i="69"/>
  <c r="AF17" i="69"/>
  <c r="X18" i="69"/>
  <c r="Y18" i="69"/>
  <c r="Z18" i="69"/>
  <c r="AA18" i="69"/>
  <c r="AB18" i="69"/>
  <c r="AF18" i="69"/>
  <c r="X19" i="69"/>
  <c r="Y19" i="69"/>
  <c r="Z19" i="69"/>
  <c r="AA19" i="69"/>
  <c r="AB19" i="69"/>
  <c r="AF19" i="69"/>
  <c r="X20" i="69"/>
  <c r="Y20" i="69"/>
  <c r="Z20" i="69"/>
  <c r="AA20" i="69"/>
  <c r="AB20" i="69"/>
  <c r="AF20" i="69"/>
  <c r="X21" i="69"/>
  <c r="Y21" i="69"/>
  <c r="Z21" i="69"/>
  <c r="AA21" i="69"/>
  <c r="AB21" i="69"/>
  <c r="AF21" i="69"/>
  <c r="X22" i="69"/>
  <c r="Y22" i="69"/>
  <c r="Z22" i="69"/>
  <c r="AA22" i="69"/>
  <c r="AB22" i="69"/>
  <c r="AF22" i="69"/>
  <c r="X23" i="69"/>
  <c r="Y23" i="69"/>
  <c r="Z23" i="69"/>
  <c r="AA23" i="69"/>
  <c r="AB23" i="69"/>
  <c r="AF23" i="69"/>
  <c r="X24" i="69"/>
  <c r="Y24" i="69"/>
  <c r="Z24" i="69"/>
  <c r="AA24" i="69"/>
  <c r="AB24" i="69"/>
  <c r="AF24" i="69"/>
  <c r="X25" i="69"/>
  <c r="Y25" i="69"/>
  <c r="Z25" i="69"/>
  <c r="AA25" i="69"/>
  <c r="AB25" i="69"/>
  <c r="AF25" i="69"/>
  <c r="X26" i="69"/>
  <c r="Y26" i="69"/>
  <c r="Z26" i="69"/>
  <c r="AA26" i="69"/>
  <c r="AB26" i="69"/>
  <c r="AF26" i="69"/>
  <c r="X27" i="69"/>
  <c r="Y27" i="69"/>
  <c r="Z27" i="69"/>
  <c r="AA27" i="69"/>
  <c r="AB27" i="69"/>
  <c r="AF27" i="69"/>
  <c r="X28" i="69"/>
  <c r="Y28" i="69"/>
  <c r="Z28" i="69"/>
  <c r="AA28" i="69"/>
  <c r="AB28" i="69"/>
  <c r="AF28" i="69"/>
  <c r="X29" i="69"/>
  <c r="Y29" i="69"/>
  <c r="Z29" i="69"/>
  <c r="AA29" i="69"/>
  <c r="AB29" i="69"/>
  <c r="AF29" i="69"/>
  <c r="X30" i="69"/>
  <c r="Y30" i="69"/>
  <c r="Z30" i="69"/>
  <c r="AA30" i="69"/>
  <c r="AB30" i="69"/>
  <c r="AF30" i="69"/>
  <c r="X31" i="69"/>
  <c r="Y31" i="69"/>
  <c r="Z31" i="69"/>
  <c r="AA31" i="69"/>
  <c r="AB31" i="69"/>
  <c r="AF31" i="69"/>
  <c r="X32" i="69"/>
  <c r="Y32" i="69"/>
  <c r="Z32" i="69"/>
  <c r="AA32" i="69"/>
  <c r="AB32" i="69"/>
  <c r="AF32" i="69"/>
  <c r="X33" i="69"/>
  <c r="Y33" i="69"/>
  <c r="Z33" i="69"/>
  <c r="AA33" i="69"/>
  <c r="AB33" i="69"/>
  <c r="AF33" i="69"/>
  <c r="X34" i="69"/>
  <c r="Y34" i="69"/>
  <c r="Z34" i="69"/>
  <c r="AA34" i="69"/>
  <c r="AB34" i="69"/>
  <c r="AF34" i="69"/>
  <c r="X35" i="69"/>
  <c r="Y35" i="69"/>
  <c r="Z35" i="69"/>
  <c r="AA35" i="69"/>
  <c r="AB35" i="69"/>
  <c r="AF35" i="69"/>
  <c r="X36" i="69"/>
  <c r="Y36" i="69"/>
  <c r="Z36" i="69"/>
  <c r="AA36" i="69"/>
  <c r="AB36" i="69"/>
  <c r="AF36" i="69"/>
  <c r="X37" i="69"/>
  <c r="Y37" i="69"/>
  <c r="Z37" i="69"/>
  <c r="AA37" i="69"/>
  <c r="AB37" i="69"/>
  <c r="AF37" i="69"/>
  <c r="X38" i="69"/>
  <c r="Y38" i="69"/>
  <c r="Z38" i="69"/>
  <c r="AA38" i="69"/>
  <c r="AB38" i="69"/>
  <c r="AF38" i="69"/>
  <c r="X39" i="69"/>
  <c r="Y39" i="69"/>
  <c r="Z39" i="69"/>
  <c r="AA39" i="69"/>
  <c r="AB39" i="69"/>
  <c r="AF39" i="69"/>
  <c r="X40" i="69"/>
  <c r="Y40" i="69"/>
  <c r="Z40" i="69"/>
  <c r="AA40" i="69"/>
  <c r="AB40" i="69"/>
  <c r="AF40" i="69"/>
  <c r="X41" i="69"/>
  <c r="Y41" i="69"/>
  <c r="Z41" i="69"/>
  <c r="AA41" i="69"/>
  <c r="AB41" i="69"/>
  <c r="AF41" i="69"/>
  <c r="X42" i="69"/>
  <c r="Y42" i="69"/>
  <c r="Z42" i="69"/>
  <c r="AA42" i="69"/>
  <c r="AB42" i="69"/>
  <c r="AF42" i="69"/>
  <c r="X43" i="69"/>
  <c r="Y43" i="69"/>
  <c r="Z43" i="69"/>
  <c r="AA43" i="69"/>
  <c r="AB43" i="69"/>
  <c r="AF43" i="69"/>
  <c r="X44" i="69"/>
  <c r="Y44" i="69"/>
  <c r="Z44" i="69"/>
  <c r="AA44" i="69"/>
  <c r="AB44" i="69"/>
  <c r="AF44" i="69"/>
  <c r="X79" i="69"/>
  <c r="Y79" i="69"/>
  <c r="Z79" i="69"/>
  <c r="AA79" i="69"/>
  <c r="AB79" i="69"/>
  <c r="AF79" i="69"/>
  <c r="X80" i="69"/>
  <c r="Y80" i="69"/>
  <c r="Z80" i="69"/>
  <c r="AA80" i="69"/>
  <c r="AB80" i="69"/>
  <c r="AF80" i="69"/>
  <c r="X81" i="69"/>
  <c r="Y81" i="69"/>
  <c r="Z81" i="69"/>
  <c r="AA81" i="69"/>
  <c r="AB81" i="69"/>
  <c r="AF81" i="69"/>
  <c r="X156" i="69"/>
  <c r="Y156" i="69"/>
  <c r="Z156" i="69"/>
  <c r="AA156" i="69"/>
  <c r="AB156" i="69"/>
  <c r="AF156" i="69"/>
  <c r="X157" i="69"/>
  <c r="Y157" i="69"/>
  <c r="Z157" i="69"/>
  <c r="AA157" i="69"/>
  <c r="AB157" i="69"/>
  <c r="AF157" i="69"/>
  <c r="X158" i="69"/>
  <c r="Y158" i="69"/>
  <c r="Z158" i="69"/>
  <c r="AA158" i="69"/>
  <c r="AB158" i="69"/>
  <c r="AF158" i="69"/>
  <c r="X159" i="69"/>
  <c r="Y159" i="69"/>
  <c r="Z159" i="69"/>
  <c r="AA159" i="69"/>
  <c r="AB159" i="69"/>
  <c r="AF159" i="69"/>
  <c r="X160" i="69"/>
  <c r="Y160" i="69"/>
  <c r="Z160" i="69"/>
  <c r="AA160" i="69"/>
  <c r="AB160" i="69"/>
  <c r="AF160" i="69"/>
  <c r="X161" i="69"/>
  <c r="Y161" i="69"/>
  <c r="Z161" i="69"/>
  <c r="AA161" i="69"/>
  <c r="AB161" i="69"/>
  <c r="AF161" i="69"/>
  <c r="X162" i="69"/>
  <c r="Y162" i="69"/>
  <c r="Z162" i="69"/>
  <c r="AA162" i="69"/>
  <c r="AB162" i="69"/>
  <c r="AF162" i="69"/>
  <c r="X163" i="69"/>
  <c r="Y163" i="69"/>
  <c r="Z163" i="69"/>
  <c r="AA163" i="69"/>
  <c r="AB163" i="69"/>
  <c r="AF163" i="69"/>
  <c r="X164" i="69"/>
  <c r="Y164" i="69"/>
  <c r="Z164" i="69"/>
  <c r="AA164" i="69"/>
  <c r="AB164" i="69"/>
  <c r="AF164" i="69"/>
  <c r="X165" i="69"/>
  <c r="Y165" i="69"/>
  <c r="Z165" i="69"/>
  <c r="AA165" i="69"/>
  <c r="AB165" i="69"/>
  <c r="AF165" i="69"/>
  <c r="X166" i="69"/>
  <c r="Y166" i="69"/>
  <c r="Z166" i="69"/>
  <c r="AA166" i="69"/>
  <c r="AB166" i="69"/>
  <c r="AF166" i="69"/>
  <c r="X167" i="69"/>
  <c r="Y167" i="69"/>
  <c r="Z167" i="69"/>
  <c r="AA167" i="69"/>
  <c r="AB167" i="69"/>
  <c r="AF167" i="69"/>
  <c r="X168" i="69"/>
  <c r="Y168" i="69"/>
  <c r="Z168" i="69"/>
  <c r="AA168" i="69"/>
  <c r="AB168" i="69"/>
  <c r="AF168" i="69"/>
  <c r="X169" i="69"/>
  <c r="Y169" i="69"/>
  <c r="Z169" i="69"/>
  <c r="AA169" i="69"/>
  <c r="AB169" i="69"/>
  <c r="AF169" i="69"/>
  <c r="X170" i="69"/>
  <c r="Y170" i="69"/>
  <c r="Z170" i="69"/>
  <c r="AA170" i="69"/>
  <c r="AB170" i="69"/>
  <c r="AF170" i="69"/>
  <c r="X171" i="69"/>
  <c r="Y171" i="69"/>
  <c r="Z171" i="69"/>
  <c r="AA171" i="69"/>
  <c r="AB171" i="69"/>
  <c r="AF171" i="69"/>
  <c r="X172" i="69"/>
  <c r="Y172" i="69"/>
  <c r="Z172" i="69"/>
  <c r="AA172" i="69"/>
  <c r="AB172" i="69"/>
  <c r="AF172" i="69"/>
  <c r="X173" i="69"/>
  <c r="Y173" i="69"/>
  <c r="Z173" i="69"/>
  <c r="AA173" i="69"/>
  <c r="AB173" i="69"/>
  <c r="AF173" i="69"/>
  <c r="X174" i="69"/>
  <c r="Y174" i="69"/>
  <c r="Z174" i="69"/>
  <c r="AA174" i="69"/>
  <c r="AB174" i="69"/>
  <c r="AF174" i="69"/>
  <c r="X175" i="69"/>
  <c r="Y175" i="69"/>
  <c r="Z175" i="69"/>
  <c r="AA175" i="69"/>
  <c r="AB175" i="69"/>
  <c r="AF175" i="69"/>
  <c r="X176" i="69"/>
  <c r="Y176" i="69"/>
  <c r="Z176" i="69"/>
  <c r="AA176" i="69"/>
  <c r="AB176" i="69"/>
  <c r="AF176" i="69"/>
  <c r="X177" i="69"/>
  <c r="Y177" i="69"/>
  <c r="Z177" i="69"/>
  <c r="AA177" i="69"/>
  <c r="AB177" i="69"/>
  <c r="AF177" i="69"/>
  <c r="X178" i="69"/>
  <c r="Y178" i="69"/>
  <c r="Z178" i="69"/>
  <c r="AA178" i="69"/>
  <c r="AB178" i="69"/>
  <c r="AF178" i="69"/>
  <c r="X179" i="69"/>
  <c r="Y179" i="69"/>
  <c r="Z179" i="69"/>
  <c r="AA179" i="69"/>
  <c r="AB179" i="69"/>
  <c r="AF179" i="69"/>
  <c r="X180" i="69"/>
  <c r="Y180" i="69"/>
  <c r="Z180" i="69"/>
  <c r="AA180" i="69"/>
  <c r="AB180" i="69"/>
  <c r="AF180" i="69"/>
  <c r="X181" i="69"/>
  <c r="Y181" i="69"/>
  <c r="Z181" i="69"/>
  <c r="AA181" i="69"/>
  <c r="AB181" i="69"/>
  <c r="AF181" i="69"/>
  <c r="X182" i="69"/>
  <c r="Y182" i="69"/>
  <c r="Z182" i="69"/>
  <c r="AA182" i="69"/>
  <c r="AB182" i="69"/>
  <c r="AF182" i="69"/>
  <c r="X183" i="69"/>
  <c r="Y183" i="69"/>
  <c r="Z183" i="69"/>
  <c r="AA183" i="69"/>
  <c r="AB183" i="69"/>
  <c r="AF183" i="69"/>
  <c r="X184" i="69"/>
  <c r="Y184" i="69"/>
  <c r="Z184" i="69"/>
  <c r="AA184" i="69"/>
  <c r="AB184" i="69"/>
  <c r="AF184" i="69"/>
  <c r="X185" i="69"/>
  <c r="Y185" i="69"/>
  <c r="Z185" i="69"/>
  <c r="AA185" i="69"/>
  <c r="AB185" i="69"/>
  <c r="AF185" i="69"/>
  <c r="X186" i="69"/>
  <c r="Y186" i="69"/>
  <c r="Z186" i="69"/>
  <c r="AA186" i="69"/>
  <c r="AB186" i="69"/>
  <c r="AF186" i="69"/>
  <c r="X187" i="69"/>
  <c r="Y187" i="69"/>
  <c r="Z187" i="69"/>
  <c r="AA187" i="69"/>
  <c r="AB187" i="69"/>
  <c r="AF187" i="69"/>
  <c r="AF8" i="69"/>
  <c r="X9" i="68"/>
  <c r="Y9" i="68"/>
  <c r="Z9" i="68"/>
  <c r="AA9" i="68"/>
  <c r="AB9" i="68"/>
  <c r="AF9" i="68"/>
  <c r="X10" i="68"/>
  <c r="Y10" i="68"/>
  <c r="Z10" i="68"/>
  <c r="AA10" i="68"/>
  <c r="AB10" i="68"/>
  <c r="AF10" i="68"/>
  <c r="X11" i="68"/>
  <c r="Y11" i="68"/>
  <c r="Z11" i="68"/>
  <c r="AA11" i="68"/>
  <c r="AB11" i="68"/>
  <c r="AF11" i="68"/>
  <c r="X12" i="68"/>
  <c r="Y12" i="68"/>
  <c r="Z12" i="68"/>
  <c r="AA12" i="68"/>
  <c r="AB12" i="68"/>
  <c r="AF12" i="68"/>
  <c r="X13" i="68"/>
  <c r="Y13" i="68"/>
  <c r="Z13" i="68"/>
  <c r="AA13" i="68"/>
  <c r="AB13" i="68"/>
  <c r="AF13" i="68"/>
  <c r="X14" i="68"/>
  <c r="Y14" i="68"/>
  <c r="Z14" i="68"/>
  <c r="AA14" i="68"/>
  <c r="AB14" i="68"/>
  <c r="AF14" i="68"/>
  <c r="X15" i="68"/>
  <c r="Y15" i="68"/>
  <c r="Z15" i="68"/>
  <c r="AA15" i="68"/>
  <c r="AB15" i="68"/>
  <c r="AF15" i="68"/>
  <c r="X16" i="68"/>
  <c r="Y16" i="68"/>
  <c r="Z16" i="68"/>
  <c r="AA16" i="68"/>
  <c r="AB16" i="68"/>
  <c r="AF16" i="68"/>
  <c r="X17" i="68"/>
  <c r="Y17" i="68"/>
  <c r="Z17" i="68"/>
  <c r="AA17" i="68"/>
  <c r="AB17" i="68"/>
  <c r="AF17" i="68"/>
  <c r="X18" i="68"/>
  <c r="Y18" i="68"/>
  <c r="Z18" i="68"/>
  <c r="AA18" i="68"/>
  <c r="AB18" i="68"/>
  <c r="AF18" i="68"/>
  <c r="X19" i="68"/>
  <c r="Y19" i="68"/>
  <c r="Z19" i="68"/>
  <c r="AA19" i="68"/>
  <c r="AB19" i="68"/>
  <c r="AF19" i="68"/>
  <c r="X20" i="68"/>
  <c r="Y20" i="68"/>
  <c r="Z20" i="68"/>
  <c r="AA20" i="68"/>
  <c r="AB20" i="68"/>
  <c r="AF20" i="68"/>
  <c r="X21" i="68"/>
  <c r="Y21" i="68"/>
  <c r="Z21" i="68"/>
  <c r="AA21" i="68"/>
  <c r="AB21" i="68"/>
  <c r="AF21" i="68"/>
  <c r="X22" i="68"/>
  <c r="Y22" i="68"/>
  <c r="Z22" i="68"/>
  <c r="AA22" i="68"/>
  <c r="AB22" i="68"/>
  <c r="AF22" i="68"/>
  <c r="X23" i="68"/>
  <c r="Y23" i="68"/>
  <c r="Z23" i="68"/>
  <c r="AA23" i="68"/>
  <c r="AB23" i="68"/>
  <c r="AF23" i="68"/>
  <c r="X24" i="68"/>
  <c r="Y24" i="68"/>
  <c r="Z24" i="68"/>
  <c r="AA24" i="68"/>
  <c r="AB24" i="68"/>
  <c r="AF24" i="68"/>
  <c r="X25" i="68"/>
  <c r="Y25" i="68"/>
  <c r="Z25" i="68"/>
  <c r="AA25" i="68"/>
  <c r="AB25" i="68"/>
  <c r="AF25" i="68"/>
  <c r="X26" i="68"/>
  <c r="Y26" i="68"/>
  <c r="Z26" i="68"/>
  <c r="AA26" i="68"/>
  <c r="AB26" i="68"/>
  <c r="AF26" i="68"/>
  <c r="X27" i="68"/>
  <c r="Y27" i="68"/>
  <c r="Z27" i="68"/>
  <c r="AA27" i="68"/>
  <c r="AB27" i="68"/>
  <c r="AF27" i="68"/>
  <c r="X28" i="68"/>
  <c r="Y28" i="68"/>
  <c r="Z28" i="68"/>
  <c r="AA28" i="68"/>
  <c r="AB28" i="68"/>
  <c r="AF28" i="68"/>
  <c r="X29" i="68"/>
  <c r="Y29" i="68"/>
  <c r="Z29" i="68"/>
  <c r="AA29" i="68"/>
  <c r="AB29" i="68"/>
  <c r="AF29" i="68"/>
  <c r="X30" i="68"/>
  <c r="Y30" i="68"/>
  <c r="Z30" i="68"/>
  <c r="AA30" i="68"/>
  <c r="AB30" i="68"/>
  <c r="AF30" i="68"/>
  <c r="X31" i="68"/>
  <c r="Y31" i="68"/>
  <c r="Z31" i="68"/>
  <c r="AA31" i="68"/>
  <c r="AB31" i="68"/>
  <c r="AF31" i="68"/>
  <c r="X32" i="68"/>
  <c r="Y32" i="68"/>
  <c r="Z32" i="68"/>
  <c r="AA32" i="68"/>
  <c r="AB32" i="68"/>
  <c r="AF32" i="68"/>
  <c r="X33" i="68"/>
  <c r="Y33" i="68"/>
  <c r="Z33" i="68"/>
  <c r="AA33" i="68"/>
  <c r="AB33" i="68"/>
  <c r="AF33" i="68"/>
  <c r="X34" i="68"/>
  <c r="Y34" i="68"/>
  <c r="Z34" i="68"/>
  <c r="AA34" i="68"/>
  <c r="AB34" i="68"/>
  <c r="AF34" i="68"/>
  <c r="X35" i="68"/>
  <c r="Y35" i="68"/>
  <c r="Z35" i="68"/>
  <c r="AA35" i="68"/>
  <c r="AB35" i="68"/>
  <c r="AF35" i="68"/>
  <c r="X36" i="68"/>
  <c r="Y36" i="68"/>
  <c r="Z36" i="68"/>
  <c r="AA36" i="68"/>
  <c r="AB36" i="68"/>
  <c r="AF36" i="68"/>
  <c r="X37" i="68"/>
  <c r="Y37" i="68"/>
  <c r="Z37" i="68"/>
  <c r="AA37" i="68"/>
  <c r="AB37" i="68"/>
  <c r="AF37" i="68"/>
  <c r="X38" i="68"/>
  <c r="Y38" i="68"/>
  <c r="Z38" i="68"/>
  <c r="AA38" i="68"/>
  <c r="AB38" i="68"/>
  <c r="AF38" i="68"/>
  <c r="X39" i="68"/>
  <c r="Y39" i="68"/>
  <c r="Z39" i="68"/>
  <c r="AA39" i="68"/>
  <c r="AB39" i="68"/>
  <c r="AF39" i="68"/>
  <c r="X40" i="68"/>
  <c r="Y40" i="68"/>
  <c r="Z40" i="68"/>
  <c r="AA40" i="68"/>
  <c r="AB40" i="68"/>
  <c r="AF40" i="68"/>
  <c r="X41" i="68"/>
  <c r="Y41" i="68"/>
  <c r="Z41" i="68"/>
  <c r="AA41" i="68"/>
  <c r="AB41" i="68"/>
  <c r="AF41" i="68"/>
  <c r="X42" i="68"/>
  <c r="Y42" i="68"/>
  <c r="Z42" i="68"/>
  <c r="AA42" i="68"/>
  <c r="AB42" i="68"/>
  <c r="AF42" i="68"/>
  <c r="X43" i="68"/>
  <c r="Y43" i="68"/>
  <c r="Z43" i="68"/>
  <c r="AA43" i="68"/>
  <c r="AB43" i="68"/>
  <c r="AF43" i="68"/>
  <c r="X44" i="68"/>
  <c r="Y44" i="68"/>
  <c r="Z44" i="68"/>
  <c r="AA44" i="68"/>
  <c r="AB44" i="68"/>
  <c r="AF44" i="68"/>
  <c r="X45" i="68"/>
  <c r="Y45" i="68"/>
  <c r="Z45" i="68"/>
  <c r="AA45" i="68"/>
  <c r="AB45" i="68"/>
  <c r="AF45" i="68"/>
  <c r="X46" i="68"/>
  <c r="Y46" i="68"/>
  <c r="Z46" i="68"/>
  <c r="AA46" i="68"/>
  <c r="AB46" i="68"/>
  <c r="AF46" i="68"/>
  <c r="X47" i="68"/>
  <c r="Y47" i="68"/>
  <c r="Z47" i="68"/>
  <c r="AA47" i="68"/>
  <c r="AB47" i="68"/>
  <c r="AF47" i="68"/>
  <c r="X48" i="68"/>
  <c r="Y48" i="68"/>
  <c r="Z48" i="68"/>
  <c r="AA48" i="68"/>
  <c r="AB48" i="68"/>
  <c r="AF48" i="68"/>
  <c r="X49" i="68"/>
  <c r="Y49" i="68"/>
  <c r="Z49" i="68"/>
  <c r="AA49" i="68"/>
  <c r="AB49" i="68"/>
  <c r="AF49" i="68"/>
  <c r="X50" i="68"/>
  <c r="Y50" i="68"/>
  <c r="Z50" i="68"/>
  <c r="AA50" i="68"/>
  <c r="AB50" i="68"/>
  <c r="AF50" i="68"/>
  <c r="X57" i="68"/>
  <c r="Y57" i="68"/>
  <c r="Z57" i="68"/>
  <c r="AA57" i="68"/>
  <c r="AB57" i="68"/>
  <c r="AF57" i="68"/>
  <c r="X58" i="68"/>
  <c r="Y58" i="68"/>
  <c r="Z58" i="68"/>
  <c r="AA58" i="68"/>
  <c r="AB58" i="68"/>
  <c r="AF58" i="68"/>
  <c r="X59" i="68"/>
  <c r="Y59" i="68"/>
  <c r="Z59" i="68"/>
  <c r="AA59" i="68"/>
  <c r="AB59" i="68"/>
  <c r="AF59" i="68"/>
  <c r="X60" i="68"/>
  <c r="Y60" i="68"/>
  <c r="Z60" i="68"/>
  <c r="AA60" i="68"/>
  <c r="AB60" i="68"/>
  <c r="AF60" i="68"/>
  <c r="X61" i="68"/>
  <c r="Y61" i="68"/>
  <c r="Z61" i="68"/>
  <c r="AA61" i="68"/>
  <c r="AB61" i="68"/>
  <c r="AF61" i="68"/>
  <c r="X62" i="68"/>
  <c r="Y62" i="68"/>
  <c r="Z62" i="68"/>
  <c r="AA62" i="68"/>
  <c r="AB62" i="68"/>
  <c r="AF62" i="68"/>
  <c r="X63" i="68"/>
  <c r="Y63" i="68"/>
  <c r="Z63" i="68"/>
  <c r="AA63" i="68"/>
  <c r="AB63" i="68"/>
  <c r="AF63" i="68"/>
  <c r="X64" i="68"/>
  <c r="Y64" i="68"/>
  <c r="Z64" i="68"/>
  <c r="AA64" i="68"/>
  <c r="AB64" i="68"/>
  <c r="AF64" i="68"/>
  <c r="X65" i="68"/>
  <c r="Y65" i="68"/>
  <c r="Z65" i="68"/>
  <c r="AA65" i="68"/>
  <c r="AB65" i="68"/>
  <c r="AF65" i="68"/>
  <c r="X66" i="68"/>
  <c r="Y66" i="68"/>
  <c r="Z66" i="68"/>
  <c r="AA66" i="68"/>
  <c r="AB66" i="68"/>
  <c r="AF66" i="68"/>
  <c r="X67" i="68"/>
  <c r="Y67" i="68"/>
  <c r="Z67" i="68"/>
  <c r="AA67" i="68"/>
  <c r="AB67" i="68"/>
  <c r="AF67" i="68"/>
  <c r="X97" i="68"/>
  <c r="Y97" i="68"/>
  <c r="Z97" i="68"/>
  <c r="AA97" i="68"/>
  <c r="AB97" i="68"/>
  <c r="AF97" i="68"/>
  <c r="X98" i="68"/>
  <c r="Y98" i="68"/>
  <c r="Z98" i="68"/>
  <c r="AA98" i="68"/>
  <c r="AB98" i="68"/>
  <c r="AF98" i="68"/>
  <c r="X99" i="68"/>
  <c r="Y99" i="68"/>
  <c r="Z99" i="68"/>
  <c r="AA99" i="68"/>
  <c r="AB99" i="68"/>
  <c r="AF99" i="68"/>
  <c r="X100" i="68"/>
  <c r="Y100" i="68"/>
  <c r="Z100" i="68"/>
  <c r="AA100" i="68"/>
  <c r="AB100" i="68"/>
  <c r="AF100" i="68"/>
  <c r="X101" i="68"/>
  <c r="Y101" i="68"/>
  <c r="Z101" i="68"/>
  <c r="AA101" i="68"/>
  <c r="AB101" i="68"/>
  <c r="AF101" i="68"/>
  <c r="X102" i="68"/>
  <c r="Y102" i="68"/>
  <c r="Z102" i="68"/>
  <c r="AA102" i="68"/>
  <c r="AB102" i="68"/>
  <c r="AF102" i="68"/>
  <c r="X103" i="68"/>
  <c r="Y103" i="68"/>
  <c r="Z103" i="68"/>
  <c r="AA103" i="68"/>
  <c r="AB103" i="68"/>
  <c r="AF103" i="68"/>
  <c r="X104" i="68"/>
  <c r="Y104" i="68"/>
  <c r="Z104" i="68"/>
  <c r="AA104" i="68"/>
  <c r="AB104" i="68"/>
  <c r="AF104" i="68"/>
  <c r="X105" i="68"/>
  <c r="Y105" i="68"/>
  <c r="Z105" i="68"/>
  <c r="AA105" i="68"/>
  <c r="AB105" i="68"/>
  <c r="AF105" i="68"/>
  <c r="X106" i="68"/>
  <c r="Y106" i="68"/>
  <c r="Z106" i="68"/>
  <c r="AA106" i="68"/>
  <c r="AB106" i="68"/>
  <c r="AF106" i="68"/>
  <c r="X107" i="68"/>
  <c r="Y107" i="68"/>
  <c r="Z107" i="68"/>
  <c r="AA107" i="68"/>
  <c r="AB107" i="68"/>
  <c r="AF107" i="68"/>
  <c r="X108" i="68"/>
  <c r="Y108" i="68"/>
  <c r="Z108" i="68"/>
  <c r="AA108" i="68"/>
  <c r="AB108" i="68"/>
  <c r="AF108" i="68"/>
  <c r="X109" i="68"/>
  <c r="Y109" i="68"/>
  <c r="Z109" i="68"/>
  <c r="AA109" i="68"/>
  <c r="AB109" i="68"/>
  <c r="AF109" i="68"/>
  <c r="X110" i="68"/>
  <c r="Y110" i="68"/>
  <c r="Z110" i="68"/>
  <c r="AA110" i="68"/>
  <c r="AB110" i="68"/>
  <c r="AF110" i="68"/>
  <c r="X111" i="68"/>
  <c r="Y111" i="68"/>
  <c r="Z111" i="68"/>
  <c r="AA111" i="68"/>
  <c r="AB111" i="68"/>
  <c r="AF111" i="68"/>
  <c r="X112" i="68"/>
  <c r="Y112" i="68"/>
  <c r="Z112" i="68"/>
  <c r="AA112" i="68"/>
  <c r="AB112" i="68"/>
  <c r="AF112" i="68"/>
  <c r="X113" i="68"/>
  <c r="Y113" i="68"/>
  <c r="Z113" i="68"/>
  <c r="AA113" i="68"/>
  <c r="AB113" i="68"/>
  <c r="AF113" i="68"/>
  <c r="X114" i="68"/>
  <c r="Y114" i="68"/>
  <c r="Z114" i="68"/>
  <c r="AA114" i="68"/>
  <c r="AB114" i="68"/>
  <c r="AF114" i="68"/>
  <c r="X115" i="68"/>
  <c r="Y115" i="68"/>
  <c r="Z115" i="68"/>
  <c r="AA115" i="68"/>
  <c r="AB115" i="68"/>
  <c r="AF115" i="68"/>
  <c r="AF8" i="68"/>
  <c r="X9" i="67"/>
  <c r="Y9" i="67"/>
  <c r="Z9" i="67"/>
  <c r="AA9" i="67"/>
  <c r="AB9" i="67"/>
  <c r="AF9" i="67"/>
  <c r="X10" i="67"/>
  <c r="Y10" i="67"/>
  <c r="Z10" i="67"/>
  <c r="AA10" i="67"/>
  <c r="AB10" i="67"/>
  <c r="AF10" i="67"/>
  <c r="X11" i="67"/>
  <c r="Y11" i="67"/>
  <c r="Z11" i="67"/>
  <c r="AA11" i="67"/>
  <c r="AB11" i="67"/>
  <c r="AF11" i="67"/>
  <c r="X12" i="67"/>
  <c r="Y12" i="67"/>
  <c r="Z12" i="67"/>
  <c r="AA12" i="67"/>
  <c r="AB12" i="67"/>
  <c r="AF12" i="67"/>
  <c r="X13" i="67"/>
  <c r="Y13" i="67"/>
  <c r="Z13" i="67"/>
  <c r="AA13" i="67"/>
  <c r="AB13" i="67"/>
  <c r="AF13" i="67"/>
  <c r="X14" i="67"/>
  <c r="Y14" i="67"/>
  <c r="Z14" i="67"/>
  <c r="AA14" i="67"/>
  <c r="AB14" i="67"/>
  <c r="AF14" i="67"/>
  <c r="X15" i="67"/>
  <c r="Y15" i="67"/>
  <c r="Z15" i="67"/>
  <c r="AA15" i="67"/>
  <c r="AB15" i="67"/>
  <c r="AF15" i="67"/>
  <c r="X16" i="67"/>
  <c r="Y16" i="67"/>
  <c r="Z16" i="67"/>
  <c r="AA16" i="67"/>
  <c r="AB16" i="67"/>
  <c r="AF16" i="67"/>
  <c r="X17" i="67"/>
  <c r="Y17" i="67"/>
  <c r="Z17" i="67"/>
  <c r="AA17" i="67"/>
  <c r="AB17" i="67"/>
  <c r="AF17" i="67"/>
  <c r="X18" i="67"/>
  <c r="Y18" i="67"/>
  <c r="Z18" i="67"/>
  <c r="AA18" i="67"/>
  <c r="AB18" i="67"/>
  <c r="AF18" i="67"/>
  <c r="X19" i="67"/>
  <c r="Y19" i="67"/>
  <c r="Z19" i="67"/>
  <c r="AA19" i="67"/>
  <c r="AB19" i="67"/>
  <c r="AF19" i="67"/>
  <c r="X20" i="67"/>
  <c r="Y20" i="67"/>
  <c r="Z20" i="67"/>
  <c r="AA20" i="67"/>
  <c r="AB20" i="67"/>
  <c r="AF20" i="67"/>
  <c r="X21" i="67"/>
  <c r="Y21" i="67"/>
  <c r="Z21" i="67"/>
  <c r="AA21" i="67"/>
  <c r="AB21" i="67"/>
  <c r="AF21" i="67"/>
  <c r="X22" i="67"/>
  <c r="Y22" i="67"/>
  <c r="Z22" i="67"/>
  <c r="AA22" i="67"/>
  <c r="AB22" i="67"/>
  <c r="AF22" i="67"/>
  <c r="X23" i="67"/>
  <c r="Y23" i="67"/>
  <c r="Z23" i="67"/>
  <c r="AA23" i="67"/>
  <c r="AB23" i="67"/>
  <c r="AF23" i="67"/>
  <c r="X24" i="67"/>
  <c r="Y24" i="67"/>
  <c r="Z24" i="67"/>
  <c r="AA24" i="67"/>
  <c r="AB24" i="67"/>
  <c r="AF24" i="67"/>
  <c r="X25" i="67"/>
  <c r="Y25" i="67"/>
  <c r="Z25" i="67"/>
  <c r="AA25" i="67"/>
  <c r="AB25" i="67"/>
  <c r="AF25" i="67"/>
  <c r="X26" i="67"/>
  <c r="Y26" i="67"/>
  <c r="Z26" i="67"/>
  <c r="AA26" i="67"/>
  <c r="AB26" i="67"/>
  <c r="AF26" i="67"/>
  <c r="X27" i="67"/>
  <c r="Y27" i="67"/>
  <c r="Z27" i="67"/>
  <c r="AA27" i="67"/>
  <c r="AB27" i="67"/>
  <c r="AF27" i="67"/>
  <c r="X28" i="67"/>
  <c r="Y28" i="67"/>
  <c r="Z28" i="67"/>
  <c r="AA28" i="67"/>
  <c r="AB28" i="67"/>
  <c r="AF28" i="67"/>
  <c r="X29" i="67"/>
  <c r="Y29" i="67"/>
  <c r="Z29" i="67"/>
  <c r="AA29" i="67"/>
  <c r="AB29" i="67"/>
  <c r="AF29" i="67"/>
  <c r="X30" i="67"/>
  <c r="Y30" i="67"/>
  <c r="Z30" i="67"/>
  <c r="AA30" i="67"/>
  <c r="AB30" i="67"/>
  <c r="AF30" i="67"/>
  <c r="X31" i="67"/>
  <c r="Y31" i="67"/>
  <c r="Z31" i="67"/>
  <c r="AA31" i="67"/>
  <c r="AB31" i="67"/>
  <c r="AF31" i="67"/>
  <c r="X32" i="67"/>
  <c r="Y32" i="67"/>
  <c r="Z32" i="67"/>
  <c r="AA32" i="67"/>
  <c r="AB32" i="67"/>
  <c r="AF32" i="67"/>
  <c r="X33" i="67"/>
  <c r="Y33" i="67"/>
  <c r="Z33" i="67"/>
  <c r="AA33" i="67"/>
  <c r="AB33" i="67"/>
  <c r="AF33" i="67"/>
  <c r="X34" i="67"/>
  <c r="Y34" i="67"/>
  <c r="Z34" i="67"/>
  <c r="AA34" i="67"/>
  <c r="AB34" i="67"/>
  <c r="AF34" i="67"/>
  <c r="X35" i="67"/>
  <c r="Y35" i="67"/>
  <c r="Z35" i="67"/>
  <c r="AA35" i="67"/>
  <c r="AB35" i="67"/>
  <c r="AF35" i="67"/>
  <c r="X36" i="67"/>
  <c r="Y36" i="67"/>
  <c r="Z36" i="67"/>
  <c r="AA36" i="67"/>
  <c r="AB36" i="67"/>
  <c r="AF36" i="67"/>
  <c r="X37" i="67"/>
  <c r="Y37" i="67"/>
  <c r="Z37" i="67"/>
  <c r="AA37" i="67"/>
  <c r="AB37" i="67"/>
  <c r="AF37" i="67"/>
  <c r="X38" i="67"/>
  <c r="Y38" i="67"/>
  <c r="Z38" i="67"/>
  <c r="AA38" i="67"/>
  <c r="AB38" i="67"/>
  <c r="AF38" i="67"/>
  <c r="X39" i="67"/>
  <c r="Y39" i="67"/>
  <c r="Z39" i="67"/>
  <c r="AA39" i="67"/>
  <c r="AB39" i="67"/>
  <c r="AF39" i="67"/>
  <c r="X40" i="67"/>
  <c r="Y40" i="67"/>
  <c r="Z40" i="67"/>
  <c r="AA40" i="67"/>
  <c r="AB40" i="67"/>
  <c r="AF40" i="67"/>
  <c r="X41" i="67"/>
  <c r="Y41" i="67"/>
  <c r="Z41" i="67"/>
  <c r="AA41" i="67"/>
  <c r="AB41" i="67"/>
  <c r="AF41" i="67"/>
  <c r="X42" i="67"/>
  <c r="Y42" i="67"/>
  <c r="Z42" i="67"/>
  <c r="AA42" i="67"/>
  <c r="AB42" i="67"/>
  <c r="AF42" i="67"/>
  <c r="X43" i="67"/>
  <c r="Y43" i="67"/>
  <c r="Z43" i="67"/>
  <c r="AA43" i="67"/>
  <c r="AB43" i="67"/>
  <c r="AF43" i="67"/>
  <c r="X44" i="67"/>
  <c r="Y44" i="67"/>
  <c r="Z44" i="67"/>
  <c r="AA44" i="67"/>
  <c r="AB44" i="67"/>
  <c r="AF44" i="67"/>
  <c r="X45" i="67"/>
  <c r="Y45" i="67"/>
  <c r="Z45" i="67"/>
  <c r="AA45" i="67"/>
  <c r="AB45" i="67"/>
  <c r="AF45" i="67"/>
  <c r="X46" i="67"/>
  <c r="Y46" i="67"/>
  <c r="Z46" i="67"/>
  <c r="AA46" i="67"/>
  <c r="AB46" i="67"/>
  <c r="AF46" i="67"/>
  <c r="X47" i="67"/>
  <c r="Y47" i="67"/>
  <c r="Z47" i="67"/>
  <c r="AA47" i="67"/>
  <c r="AB47" i="67"/>
  <c r="AF47" i="67"/>
  <c r="X48" i="67"/>
  <c r="Y48" i="67"/>
  <c r="Z48" i="67"/>
  <c r="AA48" i="67"/>
  <c r="AB48" i="67"/>
  <c r="AF48" i="67"/>
  <c r="X49" i="67"/>
  <c r="Y49" i="67"/>
  <c r="Z49" i="67"/>
  <c r="AA49" i="67"/>
  <c r="AB49" i="67"/>
  <c r="AF49" i="67"/>
  <c r="X50" i="67"/>
  <c r="Y50" i="67"/>
  <c r="Z50" i="67"/>
  <c r="AA50" i="67"/>
  <c r="AB50" i="67"/>
  <c r="AF50" i="67"/>
  <c r="X51" i="67"/>
  <c r="Y51" i="67"/>
  <c r="Z51" i="67"/>
  <c r="AA51" i="67"/>
  <c r="AB51" i="67"/>
  <c r="AF51" i="67"/>
  <c r="X52" i="67"/>
  <c r="Y52" i="67"/>
  <c r="Z52" i="67"/>
  <c r="AA52" i="67"/>
  <c r="AB52" i="67"/>
  <c r="AF52" i="67"/>
  <c r="X53" i="67"/>
  <c r="Y53" i="67"/>
  <c r="Z53" i="67"/>
  <c r="AA53" i="67"/>
  <c r="AB53" i="67"/>
  <c r="AF53" i="67"/>
  <c r="X54" i="67"/>
  <c r="Y54" i="67"/>
  <c r="Z54" i="67"/>
  <c r="AA54" i="67"/>
  <c r="AB54" i="67"/>
  <c r="AF54" i="67"/>
  <c r="X55" i="67"/>
  <c r="Y55" i="67"/>
  <c r="Z55" i="67"/>
  <c r="AA55" i="67"/>
  <c r="AB55" i="67"/>
  <c r="AF55" i="67"/>
  <c r="X56" i="67"/>
  <c r="Y56" i="67"/>
  <c r="Z56" i="67"/>
  <c r="AA56" i="67"/>
  <c r="AB56" i="67"/>
  <c r="AF56" i="67"/>
  <c r="X57" i="67"/>
  <c r="Y57" i="67"/>
  <c r="Z57" i="67"/>
  <c r="AA57" i="67"/>
  <c r="AB57" i="67"/>
  <c r="AF57" i="67"/>
  <c r="X58" i="67"/>
  <c r="Y58" i="67"/>
  <c r="Z58" i="67"/>
  <c r="AA58" i="67"/>
  <c r="AB58" i="67"/>
  <c r="AF58" i="67"/>
  <c r="X59" i="67"/>
  <c r="Y59" i="67"/>
  <c r="Z59" i="67"/>
  <c r="AA59" i="67"/>
  <c r="AB59" i="67"/>
  <c r="AF59" i="67"/>
  <c r="X60" i="67"/>
  <c r="Y60" i="67"/>
  <c r="Z60" i="67"/>
  <c r="AA60" i="67"/>
  <c r="AB60" i="67"/>
  <c r="AF60" i="67"/>
  <c r="X61" i="67"/>
  <c r="Y61" i="67"/>
  <c r="Z61" i="67"/>
  <c r="AA61" i="67"/>
  <c r="AB61" i="67"/>
  <c r="AF61" i="67"/>
  <c r="X62" i="67"/>
  <c r="Y62" i="67"/>
  <c r="Z62" i="67"/>
  <c r="AA62" i="67"/>
  <c r="AB62" i="67"/>
  <c r="AF62" i="67"/>
  <c r="X63" i="67"/>
  <c r="Y63" i="67"/>
  <c r="Z63" i="67"/>
  <c r="AA63" i="67"/>
  <c r="AB63" i="67"/>
  <c r="AF63" i="67"/>
  <c r="X64" i="67"/>
  <c r="Y64" i="67"/>
  <c r="Z64" i="67"/>
  <c r="AA64" i="67"/>
  <c r="AB64" i="67"/>
  <c r="AF64" i="67"/>
  <c r="X65" i="67"/>
  <c r="Y65" i="67"/>
  <c r="Z65" i="67"/>
  <c r="AA65" i="67"/>
  <c r="AB65" i="67"/>
  <c r="AF65" i="67"/>
  <c r="X66" i="67"/>
  <c r="Y66" i="67"/>
  <c r="Z66" i="67"/>
  <c r="AA66" i="67"/>
  <c r="AB66" i="67"/>
  <c r="AF66" i="67"/>
  <c r="X67" i="67"/>
  <c r="Y67" i="67"/>
  <c r="Z67" i="67"/>
  <c r="AA67" i="67"/>
  <c r="AB67" i="67"/>
  <c r="AF67" i="67"/>
  <c r="X68" i="67"/>
  <c r="Y68" i="67"/>
  <c r="Z68" i="67"/>
  <c r="AA68" i="67"/>
  <c r="AB68" i="67"/>
  <c r="AF68" i="67"/>
  <c r="X69" i="67"/>
  <c r="Y69" i="67"/>
  <c r="Z69" i="67"/>
  <c r="AA69" i="67"/>
  <c r="AB69" i="67"/>
  <c r="AF69" i="67"/>
  <c r="X70" i="67"/>
  <c r="Y70" i="67"/>
  <c r="Z70" i="67"/>
  <c r="AA70" i="67"/>
  <c r="AB70" i="67"/>
  <c r="AF70" i="67"/>
  <c r="X71" i="67"/>
  <c r="Y71" i="67"/>
  <c r="Z71" i="67"/>
  <c r="AA71" i="67"/>
  <c r="AB71" i="67"/>
  <c r="AF71" i="67"/>
  <c r="X72" i="67"/>
  <c r="Y72" i="67"/>
  <c r="Z72" i="67"/>
  <c r="AA72" i="67"/>
  <c r="AB72" i="67"/>
  <c r="AF72" i="67"/>
  <c r="X73" i="67"/>
  <c r="Y73" i="67"/>
  <c r="Z73" i="67"/>
  <c r="AA73" i="67"/>
  <c r="AB73" i="67"/>
  <c r="AF73" i="67"/>
  <c r="X74" i="67"/>
  <c r="Y74" i="67"/>
  <c r="Z74" i="67"/>
  <c r="AA74" i="67"/>
  <c r="AB74" i="67"/>
  <c r="AF74" i="67"/>
  <c r="X75" i="67"/>
  <c r="Y75" i="67"/>
  <c r="Z75" i="67"/>
  <c r="AA75" i="67"/>
  <c r="AB75" i="67"/>
  <c r="AF75" i="67"/>
  <c r="X76" i="67"/>
  <c r="Y76" i="67"/>
  <c r="Z76" i="67"/>
  <c r="AA76" i="67"/>
  <c r="AB76" i="67"/>
  <c r="AF76" i="67"/>
  <c r="X77" i="67"/>
  <c r="Y77" i="67"/>
  <c r="Z77" i="67"/>
  <c r="AA77" i="67"/>
  <c r="AB77" i="67"/>
  <c r="AF77" i="67"/>
  <c r="X78" i="67"/>
  <c r="Y78" i="67"/>
  <c r="Z78" i="67"/>
  <c r="AA78" i="67"/>
  <c r="AB78" i="67"/>
  <c r="AF78" i="67"/>
  <c r="X79" i="67"/>
  <c r="Y79" i="67"/>
  <c r="Z79" i="67"/>
  <c r="AA79" i="67"/>
  <c r="AB79" i="67"/>
  <c r="AF79" i="67"/>
  <c r="X80" i="67"/>
  <c r="Y80" i="67"/>
  <c r="Z80" i="67"/>
  <c r="AA80" i="67"/>
  <c r="AB80" i="67"/>
  <c r="AF80" i="67"/>
  <c r="AF8" i="67"/>
  <c r="X9" i="65"/>
  <c r="Y9" i="65"/>
  <c r="Z9" i="65"/>
  <c r="AA9" i="65"/>
  <c r="AB9" i="65"/>
  <c r="AF9" i="65"/>
  <c r="X10" i="65"/>
  <c r="Y10" i="65"/>
  <c r="Z10" i="65"/>
  <c r="AA10" i="65"/>
  <c r="AB10" i="65"/>
  <c r="AF10" i="65"/>
  <c r="X11" i="65"/>
  <c r="Y11" i="65"/>
  <c r="Z11" i="65"/>
  <c r="AA11" i="65"/>
  <c r="AB11" i="65"/>
  <c r="AF11" i="65"/>
  <c r="X12" i="65"/>
  <c r="Y12" i="65"/>
  <c r="Z12" i="65"/>
  <c r="AA12" i="65"/>
  <c r="AB12" i="65"/>
  <c r="AF12" i="65"/>
  <c r="X13" i="65"/>
  <c r="Y13" i="65"/>
  <c r="Z13" i="65"/>
  <c r="AA13" i="65"/>
  <c r="AB13" i="65"/>
  <c r="AF13" i="65"/>
  <c r="X14" i="65"/>
  <c r="Y14" i="65"/>
  <c r="Z14" i="65"/>
  <c r="AA14" i="65"/>
  <c r="AB14" i="65"/>
  <c r="AF14" i="65"/>
  <c r="X15" i="65"/>
  <c r="Y15" i="65"/>
  <c r="Z15" i="65"/>
  <c r="AA15" i="65"/>
  <c r="AB15" i="65"/>
  <c r="AF15" i="65"/>
  <c r="X16" i="65"/>
  <c r="Y16" i="65"/>
  <c r="Z16" i="65"/>
  <c r="AA16" i="65"/>
  <c r="AB16" i="65"/>
  <c r="AF16" i="65"/>
  <c r="X17" i="65"/>
  <c r="Y17" i="65"/>
  <c r="Z17" i="65"/>
  <c r="AA17" i="65"/>
  <c r="AB17" i="65"/>
  <c r="AF17" i="65"/>
  <c r="X18" i="65"/>
  <c r="Y18" i="65"/>
  <c r="Z18" i="65"/>
  <c r="AA18" i="65"/>
  <c r="AB18" i="65"/>
  <c r="AF18" i="65"/>
  <c r="X19" i="65"/>
  <c r="Y19" i="65"/>
  <c r="Z19" i="65"/>
  <c r="AA19" i="65"/>
  <c r="AB19" i="65"/>
  <c r="AF19" i="65"/>
  <c r="X20" i="65"/>
  <c r="Y20" i="65"/>
  <c r="Z20" i="65"/>
  <c r="AA20" i="65"/>
  <c r="AB20" i="65"/>
  <c r="AF20" i="65"/>
  <c r="X21" i="65"/>
  <c r="Y21" i="65"/>
  <c r="Z21" i="65"/>
  <c r="AA21" i="65"/>
  <c r="AB21" i="65"/>
  <c r="AF21" i="65"/>
  <c r="X22" i="65"/>
  <c r="Y22" i="65"/>
  <c r="Z22" i="65"/>
  <c r="AA22" i="65"/>
  <c r="AB22" i="65"/>
  <c r="AF22" i="65"/>
  <c r="X23" i="65"/>
  <c r="Y23" i="65"/>
  <c r="Z23" i="65"/>
  <c r="AA23" i="65"/>
  <c r="AB23" i="65"/>
  <c r="AF23" i="65"/>
  <c r="X24" i="65"/>
  <c r="Y24" i="65"/>
  <c r="Z24" i="65"/>
  <c r="AA24" i="65"/>
  <c r="AB24" i="65"/>
  <c r="AF24" i="65"/>
  <c r="X25" i="65"/>
  <c r="Y25" i="65"/>
  <c r="Z25" i="65"/>
  <c r="AA25" i="65"/>
  <c r="AB25" i="65"/>
  <c r="AF25" i="65"/>
  <c r="X26" i="65"/>
  <c r="Y26" i="65"/>
  <c r="Z26" i="65"/>
  <c r="AA26" i="65"/>
  <c r="AB26" i="65"/>
  <c r="AF26" i="65"/>
  <c r="X27" i="65"/>
  <c r="Y27" i="65"/>
  <c r="Z27" i="65"/>
  <c r="AA27" i="65"/>
  <c r="AB27" i="65"/>
  <c r="AF27" i="65"/>
  <c r="X28" i="65"/>
  <c r="Y28" i="65"/>
  <c r="Z28" i="65"/>
  <c r="AA28" i="65"/>
  <c r="AB28" i="65"/>
  <c r="AF28" i="65"/>
  <c r="X29" i="65"/>
  <c r="Y29" i="65"/>
  <c r="Z29" i="65"/>
  <c r="AA29" i="65"/>
  <c r="AB29" i="65"/>
  <c r="AF29" i="65"/>
  <c r="X30" i="65"/>
  <c r="Y30" i="65"/>
  <c r="Z30" i="65"/>
  <c r="AA30" i="65"/>
  <c r="AB30" i="65"/>
  <c r="AF30" i="65"/>
  <c r="X31" i="65"/>
  <c r="Y31" i="65"/>
  <c r="Z31" i="65"/>
  <c r="AA31" i="65"/>
  <c r="AB31" i="65"/>
  <c r="AF31" i="65"/>
  <c r="X32" i="65"/>
  <c r="Y32" i="65"/>
  <c r="Z32" i="65"/>
  <c r="AA32" i="65"/>
  <c r="AB32" i="65"/>
  <c r="AF32" i="65"/>
  <c r="X33" i="65"/>
  <c r="Y33" i="65"/>
  <c r="Z33" i="65"/>
  <c r="AA33" i="65"/>
  <c r="AB33" i="65"/>
  <c r="AF33" i="65"/>
  <c r="X34" i="65"/>
  <c r="Y34" i="65"/>
  <c r="Z34" i="65"/>
  <c r="AA34" i="65"/>
  <c r="AB34" i="65"/>
  <c r="AF34" i="65"/>
  <c r="X35" i="65"/>
  <c r="Y35" i="65"/>
  <c r="Z35" i="65"/>
  <c r="AA35" i="65"/>
  <c r="AB35" i="65"/>
  <c r="AF35" i="65"/>
  <c r="X36" i="65"/>
  <c r="Y36" i="65"/>
  <c r="Z36" i="65"/>
  <c r="AA36" i="65"/>
  <c r="AB36" i="65"/>
  <c r="AF36" i="65"/>
  <c r="X37" i="65"/>
  <c r="Y37" i="65"/>
  <c r="Z37" i="65"/>
  <c r="AA37" i="65"/>
  <c r="AB37" i="65"/>
  <c r="AF37" i="65"/>
  <c r="X38" i="65"/>
  <c r="Y38" i="65"/>
  <c r="Z38" i="65"/>
  <c r="AA38" i="65"/>
  <c r="AB38" i="65"/>
  <c r="AF38" i="65"/>
  <c r="X39" i="65"/>
  <c r="Y39" i="65"/>
  <c r="Z39" i="65"/>
  <c r="AA39" i="65"/>
  <c r="AB39" i="65"/>
  <c r="AF39" i="65"/>
  <c r="X40" i="65"/>
  <c r="Y40" i="65"/>
  <c r="Z40" i="65"/>
  <c r="AA40" i="65"/>
  <c r="AB40" i="65"/>
  <c r="AF40" i="65"/>
  <c r="X41" i="65"/>
  <c r="Y41" i="65"/>
  <c r="Z41" i="65"/>
  <c r="AA41" i="65"/>
  <c r="AB41" i="65"/>
  <c r="AF41" i="65"/>
  <c r="X42" i="65"/>
  <c r="Y42" i="65"/>
  <c r="Z42" i="65"/>
  <c r="AA42" i="65"/>
  <c r="AB42" i="65"/>
  <c r="AF42" i="65"/>
  <c r="X43" i="65"/>
  <c r="Y43" i="65"/>
  <c r="Z43" i="65"/>
  <c r="AA43" i="65"/>
  <c r="AB43" i="65"/>
  <c r="AF43" i="65"/>
  <c r="X44" i="65"/>
  <c r="Y44" i="65"/>
  <c r="Z44" i="65"/>
  <c r="AA44" i="65"/>
  <c r="AB44" i="65"/>
  <c r="AF44" i="65"/>
  <c r="X45" i="65"/>
  <c r="Y45" i="65"/>
  <c r="Z45" i="65"/>
  <c r="AA45" i="65"/>
  <c r="AB45" i="65"/>
  <c r="AF45" i="65"/>
  <c r="X46" i="65"/>
  <c r="Y46" i="65"/>
  <c r="Z46" i="65"/>
  <c r="AA46" i="65"/>
  <c r="AB46" i="65"/>
  <c r="AF46" i="65"/>
  <c r="X47" i="65"/>
  <c r="Y47" i="65"/>
  <c r="Z47" i="65"/>
  <c r="AA47" i="65"/>
  <c r="AB47" i="65"/>
  <c r="AF47" i="65"/>
  <c r="X48" i="65"/>
  <c r="Y48" i="65"/>
  <c r="Z48" i="65"/>
  <c r="AA48" i="65"/>
  <c r="AB48" i="65"/>
  <c r="AF48" i="65"/>
  <c r="X49" i="65"/>
  <c r="Y49" i="65"/>
  <c r="Z49" i="65"/>
  <c r="AA49" i="65"/>
  <c r="AB49" i="65"/>
  <c r="AF49" i="65"/>
  <c r="X50" i="65"/>
  <c r="Y50" i="65"/>
  <c r="Z50" i="65"/>
  <c r="AA50" i="65"/>
  <c r="AB50" i="65"/>
  <c r="AF50" i="65"/>
  <c r="X51" i="65"/>
  <c r="Y51" i="65"/>
  <c r="Z51" i="65"/>
  <c r="AA51" i="65"/>
  <c r="AB51" i="65"/>
  <c r="AF51" i="65"/>
  <c r="X52" i="65"/>
  <c r="Y52" i="65"/>
  <c r="Z52" i="65"/>
  <c r="AA52" i="65"/>
  <c r="AB52" i="65"/>
  <c r="AF52" i="65"/>
  <c r="X53" i="65"/>
  <c r="Y53" i="65"/>
  <c r="Z53" i="65"/>
  <c r="AA53" i="65"/>
  <c r="AB53" i="65"/>
  <c r="AF53" i="65"/>
  <c r="X54" i="65"/>
  <c r="Y54" i="65"/>
  <c r="Z54" i="65"/>
  <c r="AA54" i="65"/>
  <c r="AB54" i="65"/>
  <c r="AF54" i="65"/>
  <c r="X55" i="65"/>
  <c r="Y55" i="65"/>
  <c r="Z55" i="65"/>
  <c r="AA55" i="65"/>
  <c r="AB55" i="65"/>
  <c r="AF55" i="65"/>
  <c r="X56" i="65"/>
  <c r="Y56" i="65"/>
  <c r="Z56" i="65"/>
  <c r="AA56" i="65"/>
  <c r="AB56" i="65"/>
  <c r="AF56" i="65"/>
  <c r="X57" i="65"/>
  <c r="Y57" i="65"/>
  <c r="Z57" i="65"/>
  <c r="AA57" i="65"/>
  <c r="AB57" i="65"/>
  <c r="AF57" i="65"/>
  <c r="X58" i="65"/>
  <c r="Y58" i="65"/>
  <c r="Z58" i="65"/>
  <c r="AA58" i="65"/>
  <c r="AB58" i="65"/>
  <c r="AF58" i="65"/>
  <c r="X59" i="65"/>
  <c r="Y59" i="65"/>
  <c r="Z59" i="65"/>
  <c r="AA59" i="65"/>
  <c r="AB59" i="65"/>
  <c r="AF59" i="65"/>
  <c r="X60" i="65"/>
  <c r="Y60" i="65"/>
  <c r="Z60" i="65"/>
  <c r="AA60" i="65"/>
  <c r="AB60" i="65"/>
  <c r="AF60" i="65"/>
  <c r="X61" i="65"/>
  <c r="Y61" i="65"/>
  <c r="Z61" i="65"/>
  <c r="AA61" i="65"/>
  <c r="AB61" i="65"/>
  <c r="AF61" i="65"/>
  <c r="X62" i="65"/>
  <c r="Y62" i="65"/>
  <c r="Z62" i="65"/>
  <c r="AA62" i="65"/>
  <c r="AB62" i="65"/>
  <c r="AF62" i="65"/>
  <c r="X63" i="65"/>
  <c r="Y63" i="65"/>
  <c r="Z63" i="65"/>
  <c r="AA63" i="65"/>
  <c r="AB63" i="65"/>
  <c r="AF63" i="65"/>
  <c r="X64" i="65"/>
  <c r="Y64" i="65"/>
  <c r="Z64" i="65"/>
  <c r="AA64" i="65"/>
  <c r="AB64" i="65"/>
  <c r="AF64" i="65"/>
  <c r="X65" i="65"/>
  <c r="Y65" i="65"/>
  <c r="Z65" i="65"/>
  <c r="AA65" i="65"/>
  <c r="AB65" i="65"/>
  <c r="AF65" i="65"/>
  <c r="X66" i="65"/>
  <c r="Y66" i="65"/>
  <c r="Z66" i="65"/>
  <c r="AA66" i="65"/>
  <c r="AB66" i="65"/>
  <c r="AF66" i="65"/>
  <c r="X67" i="65"/>
  <c r="Y67" i="65"/>
  <c r="Z67" i="65"/>
  <c r="AA67" i="65"/>
  <c r="AB67" i="65"/>
  <c r="AF67" i="65"/>
  <c r="X68" i="65"/>
  <c r="Y68" i="65"/>
  <c r="Z68" i="65"/>
  <c r="AA68" i="65"/>
  <c r="AB68" i="65"/>
  <c r="AF68" i="65"/>
  <c r="X69" i="65"/>
  <c r="Y69" i="65"/>
  <c r="Z69" i="65"/>
  <c r="AA69" i="65"/>
  <c r="AB69" i="65"/>
  <c r="AF69" i="65"/>
  <c r="X70" i="65"/>
  <c r="Y70" i="65"/>
  <c r="Z70" i="65"/>
  <c r="AA70" i="65"/>
  <c r="AB70" i="65"/>
  <c r="AF70" i="65"/>
  <c r="X71" i="65"/>
  <c r="Y71" i="65"/>
  <c r="Z71" i="65"/>
  <c r="AA71" i="65"/>
  <c r="AB71" i="65"/>
  <c r="AF71" i="65"/>
  <c r="X72" i="65"/>
  <c r="Y72" i="65"/>
  <c r="Z72" i="65"/>
  <c r="AA72" i="65"/>
  <c r="AB72" i="65"/>
  <c r="AF72" i="65"/>
  <c r="X73" i="65"/>
  <c r="Y73" i="65"/>
  <c r="Z73" i="65"/>
  <c r="AA73" i="65"/>
  <c r="AB73" i="65"/>
  <c r="AF73" i="65"/>
  <c r="X74" i="65"/>
  <c r="Y74" i="65"/>
  <c r="Z74" i="65"/>
  <c r="AA74" i="65"/>
  <c r="AB74" i="65"/>
  <c r="AF74" i="65"/>
  <c r="X75" i="65"/>
  <c r="Y75" i="65"/>
  <c r="Z75" i="65"/>
  <c r="AA75" i="65"/>
  <c r="AB75" i="65"/>
  <c r="AF75" i="65"/>
  <c r="X76" i="65"/>
  <c r="Y76" i="65"/>
  <c r="Z76" i="65"/>
  <c r="AA76" i="65"/>
  <c r="AB76" i="65"/>
  <c r="AF76" i="65"/>
  <c r="X77" i="65"/>
  <c r="Y77" i="65"/>
  <c r="Z77" i="65"/>
  <c r="AA77" i="65"/>
  <c r="AB77" i="65"/>
  <c r="AF77" i="65"/>
  <c r="X78" i="65"/>
  <c r="Y78" i="65"/>
  <c r="Z78" i="65"/>
  <c r="AA78" i="65"/>
  <c r="AB78" i="65"/>
  <c r="AF78" i="65"/>
  <c r="X79" i="65"/>
  <c r="Y79" i="65"/>
  <c r="Z79" i="65"/>
  <c r="AA79" i="65"/>
  <c r="AB79" i="65"/>
  <c r="AF79" i="65"/>
  <c r="X80" i="65"/>
  <c r="Y80" i="65"/>
  <c r="Z80" i="65"/>
  <c r="AA80" i="65"/>
  <c r="AB80" i="65"/>
  <c r="AF80" i="65"/>
  <c r="AF8" i="65"/>
  <c r="X9" i="64"/>
  <c r="Y9" i="64"/>
  <c r="Z9" i="64"/>
  <c r="AA9" i="64"/>
  <c r="AB9" i="64"/>
  <c r="AF9" i="64"/>
  <c r="X10" i="64"/>
  <c r="Y10" i="64"/>
  <c r="Z10" i="64"/>
  <c r="AA10" i="64"/>
  <c r="AB10" i="64"/>
  <c r="AF10" i="64"/>
  <c r="X11" i="64"/>
  <c r="Y11" i="64"/>
  <c r="Z11" i="64"/>
  <c r="AA11" i="64"/>
  <c r="AB11" i="64"/>
  <c r="AF11" i="64"/>
  <c r="X12" i="64"/>
  <c r="Y12" i="64"/>
  <c r="Z12" i="64"/>
  <c r="AA12" i="64"/>
  <c r="AB12" i="64"/>
  <c r="AF12" i="64"/>
  <c r="X13" i="64"/>
  <c r="Y13" i="64"/>
  <c r="Z13" i="64"/>
  <c r="AA13" i="64"/>
  <c r="AB13" i="64"/>
  <c r="AF13" i="64"/>
  <c r="X14" i="64"/>
  <c r="Y14" i="64"/>
  <c r="Z14" i="64"/>
  <c r="AA14" i="64"/>
  <c r="AB14" i="64"/>
  <c r="AF14" i="64"/>
  <c r="X15" i="64"/>
  <c r="Y15" i="64"/>
  <c r="Z15" i="64"/>
  <c r="AA15" i="64"/>
  <c r="AB15" i="64"/>
  <c r="AF15" i="64"/>
  <c r="X16" i="64"/>
  <c r="Y16" i="64"/>
  <c r="Z16" i="64"/>
  <c r="AA16" i="64"/>
  <c r="AB16" i="64"/>
  <c r="AF16" i="64"/>
  <c r="X17" i="64"/>
  <c r="Y17" i="64"/>
  <c r="Z17" i="64"/>
  <c r="AA17" i="64"/>
  <c r="AB17" i="64"/>
  <c r="AF17" i="64"/>
  <c r="X18" i="64"/>
  <c r="Y18" i="64"/>
  <c r="Z18" i="64"/>
  <c r="AA18" i="64"/>
  <c r="AB18" i="64"/>
  <c r="AF18" i="64"/>
  <c r="X19" i="64"/>
  <c r="Y19" i="64"/>
  <c r="Z19" i="64"/>
  <c r="AA19" i="64"/>
  <c r="AB19" i="64"/>
  <c r="AF19" i="64"/>
  <c r="X20" i="64"/>
  <c r="Y20" i="64"/>
  <c r="Z20" i="64"/>
  <c r="AA20" i="64"/>
  <c r="AB20" i="64"/>
  <c r="AF20" i="64"/>
  <c r="X21" i="64"/>
  <c r="Y21" i="64"/>
  <c r="Z21" i="64"/>
  <c r="AA21" i="64"/>
  <c r="AB21" i="64"/>
  <c r="AF21" i="64"/>
  <c r="X22" i="64"/>
  <c r="Y22" i="64"/>
  <c r="Z22" i="64"/>
  <c r="AA22" i="64"/>
  <c r="AB22" i="64"/>
  <c r="AF22" i="64"/>
  <c r="X23" i="64"/>
  <c r="Y23" i="64"/>
  <c r="Z23" i="64"/>
  <c r="AA23" i="64"/>
  <c r="AB23" i="64"/>
  <c r="AF23" i="64"/>
  <c r="X24" i="64"/>
  <c r="Y24" i="64"/>
  <c r="Z24" i="64"/>
  <c r="AA24" i="64"/>
  <c r="AB24" i="64"/>
  <c r="AF24" i="64"/>
  <c r="X25" i="64"/>
  <c r="Y25" i="64"/>
  <c r="Z25" i="64"/>
  <c r="AA25" i="64"/>
  <c r="AB25" i="64"/>
  <c r="AF25" i="64"/>
  <c r="X26" i="64"/>
  <c r="Y26" i="64"/>
  <c r="Z26" i="64"/>
  <c r="AA26" i="64"/>
  <c r="AB26" i="64"/>
  <c r="AF26" i="64"/>
  <c r="X27" i="64"/>
  <c r="Y27" i="64"/>
  <c r="Z27" i="64"/>
  <c r="AA27" i="64"/>
  <c r="AB27" i="64"/>
  <c r="AF27" i="64"/>
  <c r="X28" i="64"/>
  <c r="Y28" i="64"/>
  <c r="Z28" i="64"/>
  <c r="AA28" i="64"/>
  <c r="AB28" i="64"/>
  <c r="AF28" i="64"/>
  <c r="X29" i="64"/>
  <c r="Y29" i="64"/>
  <c r="Z29" i="64"/>
  <c r="AA29" i="64"/>
  <c r="AB29" i="64"/>
  <c r="AF29" i="64"/>
  <c r="X30" i="64"/>
  <c r="Y30" i="64"/>
  <c r="Z30" i="64"/>
  <c r="AA30" i="64"/>
  <c r="AB30" i="64"/>
  <c r="AF30" i="64"/>
  <c r="X31" i="64"/>
  <c r="Y31" i="64"/>
  <c r="Z31" i="64"/>
  <c r="AA31" i="64"/>
  <c r="AB31" i="64"/>
  <c r="AF31" i="64"/>
  <c r="X32" i="64"/>
  <c r="Y32" i="64"/>
  <c r="Z32" i="64"/>
  <c r="AA32" i="64"/>
  <c r="AB32" i="64"/>
  <c r="AF32" i="64"/>
  <c r="X33" i="64"/>
  <c r="Y33" i="64"/>
  <c r="Z33" i="64"/>
  <c r="AA33" i="64"/>
  <c r="AB33" i="64"/>
  <c r="AF33" i="64"/>
  <c r="X34" i="64"/>
  <c r="Y34" i="64"/>
  <c r="Z34" i="64"/>
  <c r="AA34" i="64"/>
  <c r="AB34" i="64"/>
  <c r="AF34" i="64"/>
  <c r="X35" i="64"/>
  <c r="Y35" i="64"/>
  <c r="Z35" i="64"/>
  <c r="AA35" i="64"/>
  <c r="AB35" i="64"/>
  <c r="AF35" i="64"/>
  <c r="X36" i="64"/>
  <c r="Y36" i="64"/>
  <c r="Z36" i="64"/>
  <c r="AA36" i="64"/>
  <c r="AB36" i="64"/>
  <c r="AF36" i="64"/>
  <c r="X37" i="64"/>
  <c r="Y37" i="64"/>
  <c r="Z37" i="64"/>
  <c r="AA37" i="64"/>
  <c r="AB37" i="64"/>
  <c r="AF37" i="64"/>
  <c r="X38" i="64"/>
  <c r="Y38" i="64"/>
  <c r="Z38" i="64"/>
  <c r="AA38" i="64"/>
  <c r="AB38" i="64"/>
  <c r="AF38" i="64"/>
  <c r="X39" i="64"/>
  <c r="Y39" i="64"/>
  <c r="Z39" i="64"/>
  <c r="AA39" i="64"/>
  <c r="AB39" i="64"/>
  <c r="AF39" i="64"/>
  <c r="X40" i="64"/>
  <c r="Y40" i="64"/>
  <c r="Z40" i="64"/>
  <c r="AA40" i="64"/>
  <c r="AB40" i="64"/>
  <c r="AF40" i="64"/>
  <c r="X41" i="64"/>
  <c r="Y41" i="64"/>
  <c r="Z41" i="64"/>
  <c r="AA41" i="64"/>
  <c r="AB41" i="64"/>
  <c r="AF41" i="64"/>
  <c r="X42" i="64"/>
  <c r="Y42" i="64"/>
  <c r="Z42" i="64"/>
  <c r="AA42" i="64"/>
  <c r="AB42" i="64"/>
  <c r="AF42" i="64"/>
  <c r="X43" i="64"/>
  <c r="Y43" i="64"/>
  <c r="Z43" i="64"/>
  <c r="AA43" i="64"/>
  <c r="AB43" i="64"/>
  <c r="AF43" i="64"/>
  <c r="X44" i="64"/>
  <c r="Y44" i="64"/>
  <c r="Z44" i="64"/>
  <c r="AA44" i="64"/>
  <c r="AB44" i="64"/>
  <c r="AF44" i="64"/>
  <c r="X45" i="64"/>
  <c r="Y45" i="64"/>
  <c r="Z45" i="64"/>
  <c r="AA45" i="64"/>
  <c r="AB45" i="64"/>
  <c r="AF45" i="64"/>
  <c r="X46" i="64"/>
  <c r="Y46" i="64"/>
  <c r="Z46" i="64"/>
  <c r="AA46" i="64"/>
  <c r="AB46" i="64"/>
  <c r="AF46" i="64"/>
  <c r="X47" i="64"/>
  <c r="Y47" i="64"/>
  <c r="Z47" i="64"/>
  <c r="AA47" i="64"/>
  <c r="AB47" i="64"/>
  <c r="AF47" i="64"/>
  <c r="X48" i="64"/>
  <c r="Y48" i="64"/>
  <c r="Z48" i="64"/>
  <c r="AA48" i="64"/>
  <c r="AB48" i="64"/>
  <c r="AF48" i="64"/>
  <c r="X49" i="64"/>
  <c r="Y49" i="64"/>
  <c r="Z49" i="64"/>
  <c r="AA49" i="64"/>
  <c r="AB49" i="64"/>
  <c r="AF49" i="64"/>
  <c r="X50" i="64"/>
  <c r="Y50" i="64"/>
  <c r="Z50" i="64"/>
  <c r="AA50" i="64"/>
  <c r="AB50" i="64"/>
  <c r="AF50" i="64"/>
  <c r="X51" i="64"/>
  <c r="Y51" i="64"/>
  <c r="Z51" i="64"/>
  <c r="AA51" i="64"/>
  <c r="AB51" i="64"/>
  <c r="AF51" i="64"/>
  <c r="X52" i="64"/>
  <c r="Y52" i="64"/>
  <c r="Z52" i="64"/>
  <c r="AA52" i="64"/>
  <c r="AB52" i="64"/>
  <c r="AF52" i="64"/>
  <c r="X53" i="64"/>
  <c r="Y53" i="64"/>
  <c r="Z53" i="64"/>
  <c r="AA53" i="64"/>
  <c r="AB53" i="64"/>
  <c r="AF53" i="64"/>
  <c r="X54" i="64"/>
  <c r="Y54" i="64"/>
  <c r="Z54" i="64"/>
  <c r="AA54" i="64"/>
  <c r="AB54" i="64"/>
  <c r="AF54" i="64"/>
  <c r="X55" i="64"/>
  <c r="Y55" i="64"/>
  <c r="Z55" i="64"/>
  <c r="AA55" i="64"/>
  <c r="AB55" i="64"/>
  <c r="AF55" i="64"/>
  <c r="X56" i="64"/>
  <c r="Y56" i="64"/>
  <c r="Z56" i="64"/>
  <c r="AA56" i="64"/>
  <c r="AB56" i="64"/>
  <c r="AF56" i="64"/>
  <c r="X57" i="64"/>
  <c r="Y57" i="64"/>
  <c r="Z57" i="64"/>
  <c r="AA57" i="64"/>
  <c r="AB57" i="64"/>
  <c r="AF57" i="64"/>
  <c r="X58" i="64"/>
  <c r="Y58" i="64"/>
  <c r="Z58" i="64"/>
  <c r="AA58" i="64"/>
  <c r="AB58" i="64"/>
  <c r="AF58" i="64"/>
  <c r="X59" i="64"/>
  <c r="Y59" i="64"/>
  <c r="Z59" i="64"/>
  <c r="AA59" i="64"/>
  <c r="AB59" i="64"/>
  <c r="AF59" i="64"/>
  <c r="X60" i="64"/>
  <c r="Y60" i="64"/>
  <c r="Z60" i="64"/>
  <c r="AA60" i="64"/>
  <c r="AB60" i="64"/>
  <c r="AF60" i="64"/>
  <c r="X61" i="64"/>
  <c r="Y61" i="64"/>
  <c r="Z61" i="64"/>
  <c r="AA61" i="64"/>
  <c r="AB61" i="64"/>
  <c r="AF61" i="64"/>
  <c r="X62" i="64"/>
  <c r="Y62" i="64"/>
  <c r="Z62" i="64"/>
  <c r="AA62" i="64"/>
  <c r="AB62" i="64"/>
  <c r="AF62" i="64"/>
  <c r="X63" i="64"/>
  <c r="Y63" i="64"/>
  <c r="Z63" i="64"/>
  <c r="AA63" i="64"/>
  <c r="AB63" i="64"/>
  <c r="AF63" i="64"/>
  <c r="X64" i="64"/>
  <c r="Y64" i="64"/>
  <c r="Z64" i="64"/>
  <c r="AA64" i="64"/>
  <c r="AB64" i="64"/>
  <c r="AF64" i="64"/>
  <c r="X65" i="64"/>
  <c r="Y65" i="64"/>
  <c r="Z65" i="64"/>
  <c r="AA65" i="64"/>
  <c r="AB65" i="64"/>
  <c r="AF65" i="64"/>
  <c r="X66" i="64"/>
  <c r="Y66" i="64"/>
  <c r="Z66" i="64"/>
  <c r="AA66" i="64"/>
  <c r="AB66" i="64"/>
  <c r="AF66" i="64"/>
  <c r="X67" i="64"/>
  <c r="Y67" i="64"/>
  <c r="Z67" i="64"/>
  <c r="AA67" i="64"/>
  <c r="AB67" i="64"/>
  <c r="AF67" i="64"/>
  <c r="X68" i="64"/>
  <c r="Y68" i="64"/>
  <c r="Z68" i="64"/>
  <c r="AA68" i="64"/>
  <c r="AB68" i="64"/>
  <c r="AF68" i="64"/>
  <c r="X69" i="64"/>
  <c r="Y69" i="64"/>
  <c r="Z69" i="64"/>
  <c r="AA69" i="64"/>
  <c r="AB69" i="64"/>
  <c r="AF69" i="64"/>
  <c r="X70" i="64"/>
  <c r="Y70" i="64"/>
  <c r="Z70" i="64"/>
  <c r="AA70" i="64"/>
  <c r="AB70" i="64"/>
  <c r="AF70" i="64"/>
  <c r="X71" i="64"/>
  <c r="Y71" i="64"/>
  <c r="Z71" i="64"/>
  <c r="AA71" i="64"/>
  <c r="AB71" i="64"/>
  <c r="AF71" i="64"/>
  <c r="X72" i="64"/>
  <c r="Y72" i="64"/>
  <c r="Z72" i="64"/>
  <c r="AA72" i="64"/>
  <c r="AB72" i="64"/>
  <c r="AF72" i="64"/>
  <c r="X73" i="64"/>
  <c r="Y73" i="64"/>
  <c r="Z73" i="64"/>
  <c r="AA73" i="64"/>
  <c r="AB73" i="64"/>
  <c r="AF73" i="64"/>
  <c r="X74" i="64"/>
  <c r="Y74" i="64"/>
  <c r="Z74" i="64"/>
  <c r="AA74" i="64"/>
  <c r="AB74" i="64"/>
  <c r="AF74" i="64"/>
  <c r="X75" i="64"/>
  <c r="Y75" i="64"/>
  <c r="Z75" i="64"/>
  <c r="AA75" i="64"/>
  <c r="AB75" i="64"/>
  <c r="AF75" i="64"/>
  <c r="X76" i="64"/>
  <c r="Y76" i="64"/>
  <c r="Z76" i="64"/>
  <c r="AA76" i="64"/>
  <c r="AB76" i="64"/>
  <c r="AF76" i="64"/>
  <c r="X77" i="64"/>
  <c r="Y77" i="64"/>
  <c r="Z77" i="64"/>
  <c r="AA77" i="64"/>
  <c r="AB77" i="64"/>
  <c r="AF77" i="64"/>
  <c r="X78" i="64"/>
  <c r="Y78" i="64"/>
  <c r="Z78" i="64"/>
  <c r="AA78" i="64"/>
  <c r="AB78" i="64"/>
  <c r="AF78" i="64"/>
  <c r="X79" i="64"/>
  <c r="Y79" i="64"/>
  <c r="Z79" i="64"/>
  <c r="AA79" i="64"/>
  <c r="AB79" i="64"/>
  <c r="AF79" i="64"/>
  <c r="X80" i="64"/>
  <c r="Y80" i="64"/>
  <c r="Z80" i="64"/>
  <c r="AA80" i="64"/>
  <c r="AB80" i="64"/>
  <c r="AF80" i="64"/>
  <c r="AF8" i="64"/>
  <c r="O16" i="60"/>
  <c r="Q16" i="60"/>
  <c r="X26" i="60"/>
  <c r="Y26" i="60"/>
  <c r="Z26" i="60"/>
  <c r="AA26" i="60"/>
  <c r="AB26" i="60"/>
  <c r="AF26" i="60"/>
  <c r="X27" i="60"/>
  <c r="Y27" i="60"/>
  <c r="Z27" i="60"/>
  <c r="AA27" i="60"/>
  <c r="AB27" i="60"/>
  <c r="AF27" i="60"/>
  <c r="X28" i="60"/>
  <c r="Y28" i="60"/>
  <c r="Z28" i="60"/>
  <c r="AA28" i="60"/>
  <c r="AB28" i="60"/>
  <c r="AF28" i="60"/>
  <c r="X29" i="60"/>
  <c r="Y29" i="60"/>
  <c r="Z29" i="60"/>
  <c r="AA29" i="60"/>
  <c r="AB29" i="60"/>
  <c r="AF29" i="60"/>
  <c r="X30" i="60"/>
  <c r="Y30" i="60"/>
  <c r="Z30" i="60"/>
  <c r="AA30" i="60"/>
  <c r="AB30" i="60"/>
  <c r="AF30" i="60"/>
  <c r="X31" i="60"/>
  <c r="Y31" i="60"/>
  <c r="Z31" i="60"/>
  <c r="AA31" i="60"/>
  <c r="AB31" i="60"/>
  <c r="AF31" i="60"/>
  <c r="X32" i="60"/>
  <c r="Y32" i="60"/>
  <c r="Z32" i="60"/>
  <c r="AA32" i="60"/>
  <c r="AB32" i="60"/>
  <c r="AF32" i="60"/>
  <c r="X33" i="60"/>
  <c r="Y33" i="60"/>
  <c r="Z33" i="60"/>
  <c r="AA33" i="60"/>
  <c r="AB33" i="60"/>
  <c r="AF33" i="60"/>
  <c r="X34" i="60"/>
  <c r="Y34" i="60"/>
  <c r="Z34" i="60"/>
  <c r="AA34" i="60"/>
  <c r="AB34" i="60"/>
  <c r="AF34" i="60"/>
  <c r="X35" i="60"/>
  <c r="Y35" i="60"/>
  <c r="Z35" i="60"/>
  <c r="AA35" i="60"/>
  <c r="AB35" i="60"/>
  <c r="AF35" i="60"/>
  <c r="X36" i="60"/>
  <c r="Y36" i="60"/>
  <c r="Z36" i="60"/>
  <c r="AA36" i="60"/>
  <c r="AB36" i="60"/>
  <c r="AF36" i="60"/>
  <c r="X37" i="60"/>
  <c r="Y37" i="60"/>
  <c r="Z37" i="60"/>
  <c r="AA37" i="60"/>
  <c r="AB37" i="60"/>
  <c r="AF37" i="60"/>
  <c r="X38" i="60"/>
  <c r="Y38" i="60"/>
  <c r="Z38" i="60"/>
  <c r="AA38" i="60"/>
  <c r="AB38" i="60"/>
  <c r="AF38" i="60"/>
  <c r="X39" i="60"/>
  <c r="Y39" i="60"/>
  <c r="Z39" i="60"/>
  <c r="AA39" i="60"/>
  <c r="AB39" i="60"/>
  <c r="AF39" i="60"/>
  <c r="X40" i="60"/>
  <c r="Y40" i="60"/>
  <c r="Z40" i="60"/>
  <c r="AA40" i="60"/>
  <c r="AB40" i="60"/>
  <c r="AF40" i="60"/>
  <c r="X41" i="60"/>
  <c r="Y41" i="60"/>
  <c r="Z41" i="60"/>
  <c r="AA41" i="60"/>
  <c r="AB41" i="60"/>
  <c r="AF41" i="60"/>
  <c r="X42" i="60"/>
  <c r="Y42" i="60"/>
  <c r="Z42" i="60"/>
  <c r="AA42" i="60"/>
  <c r="AB42" i="60"/>
  <c r="AF42" i="60"/>
  <c r="X43" i="60"/>
  <c r="Y43" i="60"/>
  <c r="Z43" i="60"/>
  <c r="AA43" i="60"/>
  <c r="AB43" i="60"/>
  <c r="AF43" i="60"/>
  <c r="X44" i="60"/>
  <c r="Y44" i="60"/>
  <c r="Z44" i="60"/>
  <c r="AA44" i="60"/>
  <c r="AB44" i="60"/>
  <c r="AF44" i="60"/>
  <c r="X45" i="60"/>
  <c r="Y45" i="60"/>
  <c r="Z45" i="60"/>
  <c r="AA45" i="60"/>
  <c r="AB45" i="60"/>
  <c r="AF45" i="60"/>
  <c r="X46" i="60"/>
  <c r="Y46" i="60"/>
  <c r="Z46" i="60"/>
  <c r="AA46" i="60"/>
  <c r="AB46" i="60"/>
  <c r="AF46" i="60"/>
  <c r="X17" i="60"/>
  <c r="Y17" i="60"/>
  <c r="Z17" i="60"/>
  <c r="AA17" i="60"/>
  <c r="AB17" i="60"/>
  <c r="AF17" i="60"/>
  <c r="X18" i="60"/>
  <c r="Y18" i="60"/>
  <c r="Z18" i="60"/>
  <c r="AA18" i="60"/>
  <c r="AB18" i="60"/>
  <c r="AF18" i="60"/>
  <c r="X19" i="60"/>
  <c r="Y19" i="60"/>
  <c r="Z19" i="60"/>
  <c r="AA19" i="60"/>
  <c r="AB19" i="60"/>
  <c r="AF19" i="60"/>
  <c r="X20" i="60"/>
  <c r="Y20" i="60"/>
  <c r="Z20" i="60"/>
  <c r="AA20" i="60"/>
  <c r="AB20" i="60"/>
  <c r="AF20" i="60"/>
  <c r="X21" i="60"/>
  <c r="Y21" i="60"/>
  <c r="Z21" i="60"/>
  <c r="AA21" i="60"/>
  <c r="AB21" i="60"/>
  <c r="AF21" i="60"/>
  <c r="X22" i="60"/>
  <c r="Y22" i="60"/>
  <c r="Z22" i="60"/>
  <c r="AA22" i="60"/>
  <c r="AB22" i="60"/>
  <c r="AF22" i="60"/>
  <c r="X23" i="60"/>
  <c r="Y23" i="60"/>
  <c r="Z23" i="60"/>
  <c r="AA23" i="60"/>
  <c r="AB23" i="60"/>
  <c r="AF23" i="60"/>
  <c r="X24" i="60"/>
  <c r="Y24" i="60"/>
  <c r="Z24" i="60"/>
  <c r="AA24" i="60"/>
  <c r="AB24" i="60"/>
  <c r="AF24" i="60"/>
  <c r="X25" i="60"/>
  <c r="Y25" i="60"/>
  <c r="Z25" i="60"/>
  <c r="AA25" i="60"/>
  <c r="AB25" i="60"/>
  <c r="AF25" i="60"/>
  <c r="X8" i="60"/>
  <c r="Y8" i="60"/>
  <c r="Z8" i="60"/>
  <c r="AA8" i="60"/>
  <c r="AB8" i="60"/>
  <c r="AF8" i="60"/>
  <c r="X9" i="60"/>
  <c r="Y9" i="60"/>
  <c r="Z9" i="60"/>
  <c r="AA9" i="60"/>
  <c r="AB9" i="60"/>
  <c r="AF9" i="60"/>
  <c r="X10" i="60"/>
  <c r="Y10" i="60"/>
  <c r="Z10" i="60"/>
  <c r="AA10" i="60"/>
  <c r="AB10" i="60"/>
  <c r="AF10" i="60"/>
  <c r="X11" i="60"/>
  <c r="Y11" i="60"/>
  <c r="Z11" i="60"/>
  <c r="AA11" i="60"/>
  <c r="AB11" i="60"/>
  <c r="AF11" i="60"/>
  <c r="X12" i="60"/>
  <c r="Y12" i="60"/>
  <c r="Z12" i="60"/>
  <c r="AA12" i="60"/>
  <c r="AB12" i="60"/>
  <c r="AF12" i="60"/>
  <c r="X13" i="60"/>
  <c r="Y13" i="60"/>
  <c r="Z13" i="60"/>
  <c r="AA13" i="60"/>
  <c r="AB13" i="60"/>
  <c r="AF13" i="60"/>
  <c r="X14" i="60"/>
  <c r="Y14" i="60"/>
  <c r="Z14" i="60"/>
  <c r="AA14" i="60"/>
  <c r="AB14" i="60"/>
  <c r="AF14" i="60"/>
  <c r="X15" i="60"/>
  <c r="Y15" i="60"/>
  <c r="Z15" i="60"/>
  <c r="AA15" i="60"/>
  <c r="AB15" i="60"/>
  <c r="AF15" i="60"/>
  <c r="AF16" i="60"/>
  <c r="S16" i="60" s="1"/>
  <c r="F24" i="70" l="1"/>
  <c r="AF188" i="69"/>
  <c r="AB188" i="69"/>
  <c r="AA188" i="69"/>
  <c r="Z188" i="69"/>
  <c r="Y188" i="69"/>
  <c r="X188" i="69"/>
  <c r="S187" i="69"/>
  <c r="R187" i="69" s="1"/>
  <c r="Q187" i="69"/>
  <c r="P187" i="69" s="1"/>
  <c r="O187" i="69"/>
  <c r="N187" i="69" s="1"/>
  <c r="M187" i="69"/>
  <c r="L187" i="69" s="1"/>
  <c r="K187" i="69"/>
  <c r="J187" i="69" s="1"/>
  <c r="I187" i="69"/>
  <c r="G187" i="69" s="1"/>
  <c r="H187" i="69" s="1"/>
  <c r="E187" i="69"/>
  <c r="S186" i="69"/>
  <c r="R186" i="69" s="1"/>
  <c r="Q186" i="69"/>
  <c r="P186" i="69" s="1"/>
  <c r="O186" i="69"/>
  <c r="N186" i="69" s="1"/>
  <c r="M186" i="69"/>
  <c r="L186" i="69" s="1"/>
  <c r="K186" i="69"/>
  <c r="J186" i="69" s="1"/>
  <c r="I186" i="69"/>
  <c r="G186" i="69"/>
  <c r="H186" i="69" s="1"/>
  <c r="E186" i="69"/>
  <c r="S185" i="69"/>
  <c r="R185" i="69" s="1"/>
  <c r="Q185" i="69"/>
  <c r="P185" i="69" s="1"/>
  <c r="O185" i="69"/>
  <c r="N185" i="69" s="1"/>
  <c r="M185" i="69"/>
  <c r="L185" i="69" s="1"/>
  <c r="K185" i="69"/>
  <c r="J185" i="69" s="1"/>
  <c r="I185" i="69"/>
  <c r="H185" i="69"/>
  <c r="G185" i="69"/>
  <c r="E185" i="69"/>
  <c r="S184" i="69"/>
  <c r="R184" i="69" s="1"/>
  <c r="Q184" i="69"/>
  <c r="P184" i="69" s="1"/>
  <c r="O184" i="69"/>
  <c r="N184" i="69" s="1"/>
  <c r="M184" i="69"/>
  <c r="L184" i="69" s="1"/>
  <c r="K184" i="69"/>
  <c r="J184" i="69" s="1"/>
  <c r="I184" i="69"/>
  <c r="H184" i="69"/>
  <c r="G184" i="69"/>
  <c r="E184" i="69"/>
  <c r="S183" i="69"/>
  <c r="R183" i="69" s="1"/>
  <c r="Q183" i="69"/>
  <c r="P183" i="69" s="1"/>
  <c r="O183" i="69"/>
  <c r="N183" i="69" s="1"/>
  <c r="M183" i="69"/>
  <c r="L183" i="69" s="1"/>
  <c r="K183" i="69"/>
  <c r="J183" i="69" s="1"/>
  <c r="I183" i="69"/>
  <c r="H183" i="69"/>
  <c r="G183" i="69"/>
  <c r="E183" i="69"/>
  <c r="S182" i="69"/>
  <c r="R182" i="69" s="1"/>
  <c r="Q182" i="69"/>
  <c r="P182" i="69" s="1"/>
  <c r="O182" i="69"/>
  <c r="N182" i="69" s="1"/>
  <c r="M182" i="69"/>
  <c r="L182" i="69" s="1"/>
  <c r="K182" i="69"/>
  <c r="J182" i="69" s="1"/>
  <c r="I182" i="69"/>
  <c r="H182" i="69"/>
  <c r="G182" i="69"/>
  <c r="E182" i="69"/>
  <c r="S181" i="69"/>
  <c r="R181" i="69" s="1"/>
  <c r="Q181" i="69"/>
  <c r="P181" i="69" s="1"/>
  <c r="O181" i="69"/>
  <c r="N181" i="69" s="1"/>
  <c r="M181" i="69"/>
  <c r="L181" i="69" s="1"/>
  <c r="K181" i="69"/>
  <c r="J181" i="69" s="1"/>
  <c r="I181" i="69"/>
  <c r="H181" i="69"/>
  <c r="G181" i="69"/>
  <c r="E181" i="69"/>
  <c r="S180" i="69"/>
  <c r="R180" i="69" s="1"/>
  <c r="Q180" i="69"/>
  <c r="P180" i="69" s="1"/>
  <c r="O180" i="69"/>
  <c r="N180" i="69" s="1"/>
  <c r="M180" i="69"/>
  <c r="L180" i="69" s="1"/>
  <c r="K180" i="69"/>
  <c r="J180" i="69" s="1"/>
  <c r="I180" i="69"/>
  <c r="H180" i="69"/>
  <c r="G180" i="69"/>
  <c r="E180" i="69"/>
  <c r="S179" i="69"/>
  <c r="R179" i="69" s="1"/>
  <c r="Q179" i="69"/>
  <c r="P179" i="69" s="1"/>
  <c r="O179" i="69"/>
  <c r="N179" i="69" s="1"/>
  <c r="M179" i="69"/>
  <c r="L179" i="69" s="1"/>
  <c r="K179" i="69"/>
  <c r="J179" i="69" s="1"/>
  <c r="I179" i="69"/>
  <c r="H179" i="69"/>
  <c r="G179" i="69"/>
  <c r="E179" i="69"/>
  <c r="S178" i="69"/>
  <c r="R178" i="69" s="1"/>
  <c r="Q178" i="69"/>
  <c r="P178" i="69" s="1"/>
  <c r="O178" i="69"/>
  <c r="N178" i="69" s="1"/>
  <c r="M178" i="69"/>
  <c r="L178" i="69" s="1"/>
  <c r="K178" i="69"/>
  <c r="J178" i="69" s="1"/>
  <c r="I178" i="69"/>
  <c r="H178" i="69"/>
  <c r="G178" i="69"/>
  <c r="E178" i="69"/>
  <c r="S177" i="69"/>
  <c r="R177" i="69" s="1"/>
  <c r="Q177" i="69"/>
  <c r="P177" i="69" s="1"/>
  <c r="O177" i="69"/>
  <c r="N177" i="69" s="1"/>
  <c r="M177" i="69"/>
  <c r="L177" i="69" s="1"/>
  <c r="K177" i="69"/>
  <c r="J177" i="69" s="1"/>
  <c r="I177" i="69"/>
  <c r="H177" i="69"/>
  <c r="G177" i="69"/>
  <c r="E177" i="69"/>
  <c r="S176" i="69"/>
  <c r="R176" i="69" s="1"/>
  <c r="Q176" i="69"/>
  <c r="P176" i="69" s="1"/>
  <c r="O176" i="69"/>
  <c r="N176" i="69" s="1"/>
  <c r="M176" i="69"/>
  <c r="L176" i="69" s="1"/>
  <c r="K176" i="69"/>
  <c r="J176" i="69" s="1"/>
  <c r="I176" i="69"/>
  <c r="H176" i="69"/>
  <c r="G176" i="69"/>
  <c r="E176" i="69"/>
  <c r="S175" i="69"/>
  <c r="R175" i="69" s="1"/>
  <c r="Q175" i="69"/>
  <c r="P175" i="69" s="1"/>
  <c r="O175" i="69"/>
  <c r="N175" i="69" s="1"/>
  <c r="M175" i="69"/>
  <c r="L175" i="69" s="1"/>
  <c r="K175" i="69"/>
  <c r="J175" i="69" s="1"/>
  <c r="I175" i="69"/>
  <c r="H175" i="69"/>
  <c r="G175" i="69"/>
  <c r="E175" i="69"/>
  <c r="S174" i="69"/>
  <c r="R174" i="69" s="1"/>
  <c r="Q174" i="69"/>
  <c r="P174" i="69" s="1"/>
  <c r="O174" i="69"/>
  <c r="N174" i="69" s="1"/>
  <c r="M174" i="69"/>
  <c r="L174" i="69" s="1"/>
  <c r="K174" i="69"/>
  <c r="J174" i="69" s="1"/>
  <c r="I174" i="69"/>
  <c r="H174" i="69"/>
  <c r="G174" i="69"/>
  <c r="E174" i="69"/>
  <c r="S173" i="69"/>
  <c r="R173" i="69" s="1"/>
  <c r="Q173" i="69"/>
  <c r="P173" i="69" s="1"/>
  <c r="O173" i="69"/>
  <c r="N173" i="69" s="1"/>
  <c r="M173" i="69"/>
  <c r="L173" i="69" s="1"/>
  <c r="K173" i="69"/>
  <c r="J173" i="69" s="1"/>
  <c r="I173" i="69"/>
  <c r="H173" i="69"/>
  <c r="G173" i="69"/>
  <c r="E173" i="69"/>
  <c r="S172" i="69"/>
  <c r="R172" i="69" s="1"/>
  <c r="Q172" i="69"/>
  <c r="P172" i="69" s="1"/>
  <c r="O172" i="69"/>
  <c r="N172" i="69" s="1"/>
  <c r="M172" i="69"/>
  <c r="L172" i="69" s="1"/>
  <c r="K172" i="69"/>
  <c r="J172" i="69" s="1"/>
  <c r="I172" i="69"/>
  <c r="H172" i="69"/>
  <c r="G172" i="69"/>
  <c r="E172" i="69"/>
  <c r="S171" i="69"/>
  <c r="R171" i="69" s="1"/>
  <c r="Q171" i="69"/>
  <c r="P171" i="69" s="1"/>
  <c r="O171" i="69"/>
  <c r="N171" i="69" s="1"/>
  <c r="M171" i="69"/>
  <c r="L171" i="69" s="1"/>
  <c r="K171" i="69"/>
  <c r="J171" i="69" s="1"/>
  <c r="I171" i="69"/>
  <c r="H171" i="69"/>
  <c r="G171" i="69"/>
  <c r="E171" i="69"/>
  <c r="S170" i="69"/>
  <c r="R170" i="69" s="1"/>
  <c r="Q170" i="69"/>
  <c r="P170" i="69" s="1"/>
  <c r="O170" i="69"/>
  <c r="N170" i="69" s="1"/>
  <c r="M170" i="69"/>
  <c r="L170" i="69" s="1"/>
  <c r="K170" i="69"/>
  <c r="J170" i="69" s="1"/>
  <c r="I170" i="69"/>
  <c r="H170" i="69"/>
  <c r="G170" i="69"/>
  <c r="E170" i="69"/>
  <c r="S169" i="69"/>
  <c r="R169" i="69" s="1"/>
  <c r="Q169" i="69"/>
  <c r="P169" i="69" s="1"/>
  <c r="O169" i="69"/>
  <c r="N169" i="69" s="1"/>
  <c r="M169" i="69"/>
  <c r="L169" i="69" s="1"/>
  <c r="K169" i="69"/>
  <c r="J169" i="69" s="1"/>
  <c r="I169" i="69"/>
  <c r="H169" i="69"/>
  <c r="G169" i="69"/>
  <c r="E169" i="69"/>
  <c r="S168" i="69"/>
  <c r="R168" i="69" s="1"/>
  <c r="Q168" i="69"/>
  <c r="P168" i="69" s="1"/>
  <c r="O168" i="69"/>
  <c r="N168" i="69" s="1"/>
  <c r="M168" i="69"/>
  <c r="L168" i="69" s="1"/>
  <c r="K168" i="69"/>
  <c r="J168" i="69" s="1"/>
  <c r="I168" i="69"/>
  <c r="H168" i="69"/>
  <c r="G168" i="69"/>
  <c r="E168" i="69"/>
  <c r="S167" i="69"/>
  <c r="R167" i="69" s="1"/>
  <c r="Q167" i="69"/>
  <c r="P167" i="69" s="1"/>
  <c r="O167" i="69"/>
  <c r="N167" i="69" s="1"/>
  <c r="M167" i="69"/>
  <c r="L167" i="69" s="1"/>
  <c r="K167" i="69"/>
  <c r="J167" i="69" s="1"/>
  <c r="I167" i="69"/>
  <c r="H167" i="69"/>
  <c r="G167" i="69"/>
  <c r="E167" i="69"/>
  <c r="S166" i="69"/>
  <c r="R166" i="69" s="1"/>
  <c r="Q166" i="69"/>
  <c r="P166" i="69" s="1"/>
  <c r="O166" i="69"/>
  <c r="N166" i="69" s="1"/>
  <c r="M166" i="69"/>
  <c r="L166" i="69" s="1"/>
  <c r="K166" i="69"/>
  <c r="J166" i="69" s="1"/>
  <c r="I166" i="69"/>
  <c r="H166" i="69"/>
  <c r="G166" i="69"/>
  <c r="E166" i="69"/>
  <c r="S165" i="69"/>
  <c r="R165" i="69" s="1"/>
  <c r="Q165" i="69"/>
  <c r="P165" i="69" s="1"/>
  <c r="O165" i="69"/>
  <c r="N165" i="69" s="1"/>
  <c r="M165" i="69"/>
  <c r="L165" i="69" s="1"/>
  <c r="K165" i="69"/>
  <c r="J165" i="69" s="1"/>
  <c r="I165" i="69"/>
  <c r="H165" i="69"/>
  <c r="G165" i="69"/>
  <c r="E165" i="69"/>
  <c r="S164" i="69"/>
  <c r="R164" i="69" s="1"/>
  <c r="Q164" i="69"/>
  <c r="P164" i="69" s="1"/>
  <c r="O164" i="69"/>
  <c r="N164" i="69" s="1"/>
  <c r="M164" i="69"/>
  <c r="L164" i="69" s="1"/>
  <c r="K164" i="69"/>
  <c r="J164" i="69" s="1"/>
  <c r="I164" i="69"/>
  <c r="H164" i="69"/>
  <c r="G164" i="69"/>
  <c r="E164" i="69"/>
  <c r="S163" i="69"/>
  <c r="R163" i="69" s="1"/>
  <c r="Q163" i="69"/>
  <c r="P163" i="69" s="1"/>
  <c r="O163" i="69"/>
  <c r="N163" i="69" s="1"/>
  <c r="M163" i="69"/>
  <c r="L163" i="69" s="1"/>
  <c r="K163" i="69"/>
  <c r="J163" i="69" s="1"/>
  <c r="I163" i="69"/>
  <c r="H163" i="69"/>
  <c r="G163" i="69"/>
  <c r="E163" i="69"/>
  <c r="S162" i="69"/>
  <c r="R162" i="69" s="1"/>
  <c r="Q162" i="69"/>
  <c r="P162" i="69" s="1"/>
  <c r="O162" i="69"/>
  <c r="N162" i="69" s="1"/>
  <c r="M162" i="69"/>
  <c r="L162" i="69" s="1"/>
  <c r="K162" i="69"/>
  <c r="J162" i="69" s="1"/>
  <c r="I162" i="69"/>
  <c r="H162" i="69"/>
  <c r="G162" i="69"/>
  <c r="E162" i="69"/>
  <c r="S161" i="69"/>
  <c r="R161" i="69" s="1"/>
  <c r="Q161" i="69"/>
  <c r="P161" i="69" s="1"/>
  <c r="O161" i="69"/>
  <c r="N161" i="69" s="1"/>
  <c r="M161" i="69"/>
  <c r="L161" i="69" s="1"/>
  <c r="K161" i="69"/>
  <c r="J161" i="69" s="1"/>
  <c r="I161" i="69"/>
  <c r="H161" i="69"/>
  <c r="G161" i="69"/>
  <c r="E161" i="69"/>
  <c r="S160" i="69"/>
  <c r="R160" i="69" s="1"/>
  <c r="Q160" i="69"/>
  <c r="P160" i="69" s="1"/>
  <c r="O160" i="69"/>
  <c r="N160" i="69" s="1"/>
  <c r="M160" i="69"/>
  <c r="L160" i="69" s="1"/>
  <c r="K160" i="69"/>
  <c r="J160" i="69" s="1"/>
  <c r="I160" i="69"/>
  <c r="H160" i="69"/>
  <c r="G160" i="69"/>
  <c r="E160" i="69"/>
  <c r="S159" i="69"/>
  <c r="R159" i="69" s="1"/>
  <c r="Q159" i="69"/>
  <c r="P159" i="69" s="1"/>
  <c r="O159" i="69"/>
  <c r="N159" i="69" s="1"/>
  <c r="M159" i="69"/>
  <c r="L159" i="69" s="1"/>
  <c r="K159" i="69"/>
  <c r="J159" i="69" s="1"/>
  <c r="I159" i="69"/>
  <c r="H159" i="69"/>
  <c r="G159" i="69"/>
  <c r="E159" i="69"/>
  <c r="S158" i="69"/>
  <c r="R158" i="69" s="1"/>
  <c r="Q158" i="69"/>
  <c r="P158" i="69" s="1"/>
  <c r="O158" i="69"/>
  <c r="N158" i="69" s="1"/>
  <c r="M158" i="69"/>
  <c r="L158" i="69" s="1"/>
  <c r="K158" i="69"/>
  <c r="J158" i="69" s="1"/>
  <c r="I158" i="69"/>
  <c r="H158" i="69"/>
  <c r="G158" i="69"/>
  <c r="E158" i="69"/>
  <c r="S157" i="69"/>
  <c r="R157" i="69" s="1"/>
  <c r="Q157" i="69"/>
  <c r="P157" i="69" s="1"/>
  <c r="O157" i="69"/>
  <c r="N157" i="69" s="1"/>
  <c r="M157" i="69"/>
  <c r="L157" i="69" s="1"/>
  <c r="K157" i="69"/>
  <c r="J157" i="69" s="1"/>
  <c r="I157" i="69"/>
  <c r="H157" i="69"/>
  <c r="G157" i="69"/>
  <c r="E157" i="69"/>
  <c r="S156" i="69"/>
  <c r="R156" i="69" s="1"/>
  <c r="Q156" i="69"/>
  <c r="P156" i="69" s="1"/>
  <c r="O156" i="69"/>
  <c r="N156" i="69" s="1"/>
  <c r="M156" i="69"/>
  <c r="L156" i="69" s="1"/>
  <c r="K156" i="69"/>
  <c r="J156" i="69" s="1"/>
  <c r="I156" i="69"/>
  <c r="H156" i="69"/>
  <c r="G156" i="69"/>
  <c r="E156" i="69"/>
  <c r="S81" i="69"/>
  <c r="R81" i="69" s="1"/>
  <c r="Q81" i="69"/>
  <c r="P81" i="69" s="1"/>
  <c r="O81" i="69"/>
  <c r="N81" i="69" s="1"/>
  <c r="M81" i="69"/>
  <c r="L81" i="69" s="1"/>
  <c r="K81" i="69"/>
  <c r="J81" i="69" s="1"/>
  <c r="I81" i="69"/>
  <c r="H81" i="69"/>
  <c r="G81" i="69"/>
  <c r="E81" i="69"/>
  <c r="S80" i="69"/>
  <c r="R80" i="69" s="1"/>
  <c r="Q80" i="69"/>
  <c r="P80" i="69" s="1"/>
  <c r="O80" i="69"/>
  <c r="N80" i="69" s="1"/>
  <c r="M80" i="69"/>
  <c r="L80" i="69" s="1"/>
  <c r="K80" i="69"/>
  <c r="J80" i="69" s="1"/>
  <c r="I80" i="69"/>
  <c r="H80" i="69"/>
  <c r="G80" i="69"/>
  <c r="E80" i="69"/>
  <c r="S79" i="69"/>
  <c r="R79" i="69" s="1"/>
  <c r="Q79" i="69"/>
  <c r="P79" i="69" s="1"/>
  <c r="O79" i="69"/>
  <c r="N79" i="69" s="1"/>
  <c r="M79" i="69"/>
  <c r="L79" i="69" s="1"/>
  <c r="K79" i="69"/>
  <c r="J79" i="69" s="1"/>
  <c r="I79" i="69"/>
  <c r="H79" i="69"/>
  <c r="G79" i="69"/>
  <c r="E79" i="69"/>
  <c r="S44" i="69"/>
  <c r="R44" i="69" s="1"/>
  <c r="Q44" i="69"/>
  <c r="P44" i="69" s="1"/>
  <c r="O44" i="69"/>
  <c r="N44" i="69" s="1"/>
  <c r="M44" i="69"/>
  <c r="L44" i="69" s="1"/>
  <c r="K44" i="69"/>
  <c r="J44" i="69" s="1"/>
  <c r="I44" i="69"/>
  <c r="H44" i="69"/>
  <c r="G44" i="69"/>
  <c r="E44" i="69"/>
  <c r="S43" i="69"/>
  <c r="R43" i="69" s="1"/>
  <c r="Q43" i="69"/>
  <c r="P43" i="69" s="1"/>
  <c r="O43" i="69"/>
  <c r="N43" i="69" s="1"/>
  <c r="M43" i="69"/>
  <c r="L43" i="69" s="1"/>
  <c r="K43" i="69"/>
  <c r="J43" i="69" s="1"/>
  <c r="I43" i="69"/>
  <c r="H43" i="69"/>
  <c r="G43" i="69"/>
  <c r="E43" i="69"/>
  <c r="S42" i="69"/>
  <c r="R42" i="69" s="1"/>
  <c r="Q42" i="69"/>
  <c r="P42" i="69" s="1"/>
  <c r="O42" i="69"/>
  <c r="N42" i="69" s="1"/>
  <c r="M42" i="69"/>
  <c r="L42" i="69" s="1"/>
  <c r="K42" i="69"/>
  <c r="J42" i="69" s="1"/>
  <c r="I42" i="69"/>
  <c r="H42" i="69"/>
  <c r="G42" i="69"/>
  <c r="E42" i="69"/>
  <c r="S41" i="69"/>
  <c r="R41" i="69" s="1"/>
  <c r="Q41" i="69"/>
  <c r="P41" i="69" s="1"/>
  <c r="O41" i="69"/>
  <c r="N41" i="69" s="1"/>
  <c r="M41" i="69"/>
  <c r="L41" i="69" s="1"/>
  <c r="K41" i="69"/>
  <c r="J41" i="69" s="1"/>
  <c r="I41" i="69"/>
  <c r="H41" i="69"/>
  <c r="G41" i="69"/>
  <c r="E41" i="69"/>
  <c r="S40" i="69"/>
  <c r="R40" i="69" s="1"/>
  <c r="Q40" i="69"/>
  <c r="P40" i="69" s="1"/>
  <c r="O40" i="69"/>
  <c r="N40" i="69" s="1"/>
  <c r="M40" i="69"/>
  <c r="L40" i="69" s="1"/>
  <c r="K40" i="69"/>
  <c r="J40" i="69" s="1"/>
  <c r="I40" i="69"/>
  <c r="H40" i="69"/>
  <c r="G40" i="69"/>
  <c r="E40" i="69"/>
  <c r="S39" i="69"/>
  <c r="R39" i="69" s="1"/>
  <c r="Q39" i="69"/>
  <c r="P39" i="69" s="1"/>
  <c r="O39" i="69"/>
  <c r="N39" i="69" s="1"/>
  <c r="M39" i="69"/>
  <c r="L39" i="69" s="1"/>
  <c r="K39" i="69"/>
  <c r="J39" i="69" s="1"/>
  <c r="I39" i="69"/>
  <c r="H39" i="69"/>
  <c r="G39" i="69"/>
  <c r="E39" i="69"/>
  <c r="S38" i="69"/>
  <c r="R38" i="69" s="1"/>
  <c r="Q38" i="69"/>
  <c r="P38" i="69" s="1"/>
  <c r="O38" i="69"/>
  <c r="N38" i="69" s="1"/>
  <c r="M38" i="69"/>
  <c r="L38" i="69" s="1"/>
  <c r="K38" i="69"/>
  <c r="J38" i="69" s="1"/>
  <c r="I38" i="69"/>
  <c r="H38" i="69"/>
  <c r="G38" i="69"/>
  <c r="E38" i="69"/>
  <c r="S37" i="69"/>
  <c r="R37" i="69" s="1"/>
  <c r="Q37" i="69"/>
  <c r="P37" i="69" s="1"/>
  <c r="O37" i="69"/>
  <c r="N37" i="69" s="1"/>
  <c r="M37" i="69"/>
  <c r="L37" i="69" s="1"/>
  <c r="K37" i="69"/>
  <c r="J37" i="69" s="1"/>
  <c r="I37" i="69"/>
  <c r="H37" i="69"/>
  <c r="G37" i="69"/>
  <c r="E37" i="69"/>
  <c r="S36" i="69"/>
  <c r="R36" i="69" s="1"/>
  <c r="Q36" i="69"/>
  <c r="P36" i="69" s="1"/>
  <c r="O36" i="69"/>
  <c r="N36" i="69" s="1"/>
  <c r="M36" i="69"/>
  <c r="L36" i="69" s="1"/>
  <c r="K36" i="69"/>
  <c r="J36" i="69" s="1"/>
  <c r="I36" i="69"/>
  <c r="H36" i="69"/>
  <c r="G36" i="69"/>
  <c r="E36" i="69"/>
  <c r="S35" i="69"/>
  <c r="R35" i="69" s="1"/>
  <c r="Q35" i="69"/>
  <c r="P35" i="69" s="1"/>
  <c r="O35" i="69"/>
  <c r="N35" i="69" s="1"/>
  <c r="M35" i="69"/>
  <c r="L35" i="69" s="1"/>
  <c r="K35" i="69"/>
  <c r="J35" i="69" s="1"/>
  <c r="I35" i="69"/>
  <c r="H35" i="69"/>
  <c r="G35" i="69"/>
  <c r="E35" i="69"/>
  <c r="S34" i="69"/>
  <c r="R34" i="69" s="1"/>
  <c r="Q34" i="69"/>
  <c r="P34" i="69" s="1"/>
  <c r="O34" i="69"/>
  <c r="N34" i="69" s="1"/>
  <c r="M34" i="69"/>
  <c r="L34" i="69" s="1"/>
  <c r="K34" i="69"/>
  <c r="J34" i="69" s="1"/>
  <c r="I34" i="69"/>
  <c r="H34" i="69"/>
  <c r="G34" i="69"/>
  <c r="E34" i="69"/>
  <c r="S33" i="69"/>
  <c r="R33" i="69" s="1"/>
  <c r="Q33" i="69"/>
  <c r="P33" i="69" s="1"/>
  <c r="O33" i="69"/>
  <c r="N33" i="69" s="1"/>
  <c r="M33" i="69"/>
  <c r="L33" i="69" s="1"/>
  <c r="K33" i="69"/>
  <c r="J33" i="69" s="1"/>
  <c r="I33" i="69"/>
  <c r="H33" i="69"/>
  <c r="G33" i="69"/>
  <c r="E33" i="69"/>
  <c r="S32" i="69"/>
  <c r="R32" i="69" s="1"/>
  <c r="Q32" i="69"/>
  <c r="P32" i="69" s="1"/>
  <c r="O32" i="69"/>
  <c r="N32" i="69" s="1"/>
  <c r="M32" i="69"/>
  <c r="L32" i="69" s="1"/>
  <c r="K32" i="69"/>
  <c r="J32" i="69" s="1"/>
  <c r="I32" i="69"/>
  <c r="H32" i="69"/>
  <c r="G32" i="69"/>
  <c r="E32" i="69"/>
  <c r="S31" i="69"/>
  <c r="R31" i="69" s="1"/>
  <c r="Q31" i="69"/>
  <c r="P31" i="69" s="1"/>
  <c r="O31" i="69"/>
  <c r="N31" i="69" s="1"/>
  <c r="M31" i="69"/>
  <c r="L31" i="69" s="1"/>
  <c r="K31" i="69"/>
  <c r="J31" i="69" s="1"/>
  <c r="I31" i="69"/>
  <c r="H31" i="69"/>
  <c r="G31" i="69"/>
  <c r="E31" i="69"/>
  <c r="S30" i="69"/>
  <c r="R30" i="69" s="1"/>
  <c r="Q30" i="69"/>
  <c r="P30" i="69" s="1"/>
  <c r="O30" i="69"/>
  <c r="N30" i="69" s="1"/>
  <c r="M30" i="69"/>
  <c r="L30" i="69" s="1"/>
  <c r="K30" i="69"/>
  <c r="J30" i="69" s="1"/>
  <c r="I30" i="69"/>
  <c r="H30" i="69"/>
  <c r="G30" i="69"/>
  <c r="E30" i="69"/>
  <c r="S29" i="69"/>
  <c r="R29" i="69" s="1"/>
  <c r="Q29" i="69"/>
  <c r="P29" i="69" s="1"/>
  <c r="O29" i="69"/>
  <c r="N29" i="69" s="1"/>
  <c r="M29" i="69"/>
  <c r="L29" i="69" s="1"/>
  <c r="K29" i="69"/>
  <c r="J29" i="69" s="1"/>
  <c r="I29" i="69"/>
  <c r="H29" i="69"/>
  <c r="G29" i="69"/>
  <c r="E29" i="69"/>
  <c r="S28" i="69"/>
  <c r="R28" i="69" s="1"/>
  <c r="Q28" i="69"/>
  <c r="P28" i="69" s="1"/>
  <c r="O28" i="69"/>
  <c r="N28" i="69" s="1"/>
  <c r="M28" i="69"/>
  <c r="L28" i="69" s="1"/>
  <c r="K28" i="69"/>
  <c r="J28" i="69" s="1"/>
  <c r="I28" i="69"/>
  <c r="H28" i="69"/>
  <c r="G28" i="69"/>
  <c r="E28" i="69"/>
  <c r="S27" i="69"/>
  <c r="R27" i="69" s="1"/>
  <c r="Q27" i="69"/>
  <c r="P27" i="69" s="1"/>
  <c r="O27" i="69"/>
  <c r="N27" i="69" s="1"/>
  <c r="M27" i="69"/>
  <c r="L27" i="69" s="1"/>
  <c r="K27" i="69"/>
  <c r="J27" i="69" s="1"/>
  <c r="I27" i="69"/>
  <c r="H27" i="69"/>
  <c r="G27" i="69"/>
  <c r="E27" i="69"/>
  <c r="S26" i="69"/>
  <c r="R26" i="69" s="1"/>
  <c r="Q26" i="69"/>
  <c r="P26" i="69" s="1"/>
  <c r="O26" i="69"/>
  <c r="N26" i="69" s="1"/>
  <c r="M26" i="69"/>
  <c r="L26" i="69" s="1"/>
  <c r="K26" i="69"/>
  <c r="J26" i="69" s="1"/>
  <c r="I26" i="69"/>
  <c r="H26" i="69"/>
  <c r="G26" i="69"/>
  <c r="E26" i="69"/>
  <c r="S25" i="69"/>
  <c r="R25" i="69" s="1"/>
  <c r="Q25" i="69"/>
  <c r="P25" i="69" s="1"/>
  <c r="O25" i="69"/>
  <c r="N25" i="69" s="1"/>
  <c r="M25" i="69"/>
  <c r="L25" i="69" s="1"/>
  <c r="K25" i="69"/>
  <c r="J25" i="69" s="1"/>
  <c r="I25" i="69"/>
  <c r="H25" i="69"/>
  <c r="G25" i="69"/>
  <c r="E25" i="69"/>
  <c r="S24" i="69"/>
  <c r="R24" i="69" s="1"/>
  <c r="Q24" i="69"/>
  <c r="P24" i="69" s="1"/>
  <c r="O24" i="69"/>
  <c r="N24" i="69" s="1"/>
  <c r="M24" i="69"/>
  <c r="L24" i="69" s="1"/>
  <c r="K24" i="69"/>
  <c r="J24" i="69" s="1"/>
  <c r="I24" i="69"/>
  <c r="H24" i="69"/>
  <c r="G24" i="69"/>
  <c r="E24" i="69"/>
  <c r="S23" i="69"/>
  <c r="R23" i="69" s="1"/>
  <c r="Q23" i="69"/>
  <c r="P23" i="69" s="1"/>
  <c r="O23" i="69"/>
  <c r="N23" i="69" s="1"/>
  <c r="M23" i="69"/>
  <c r="L23" i="69" s="1"/>
  <c r="K23" i="69"/>
  <c r="J23" i="69" s="1"/>
  <c r="I23" i="69"/>
  <c r="H23" i="69"/>
  <c r="G23" i="69"/>
  <c r="E23" i="69"/>
  <c r="S22" i="69"/>
  <c r="R22" i="69" s="1"/>
  <c r="Q22" i="69"/>
  <c r="P22" i="69" s="1"/>
  <c r="O22" i="69"/>
  <c r="N22" i="69" s="1"/>
  <c r="M22" i="69"/>
  <c r="L22" i="69" s="1"/>
  <c r="K22" i="69"/>
  <c r="J22" i="69" s="1"/>
  <c r="I22" i="69"/>
  <c r="H22" i="69"/>
  <c r="G22" i="69"/>
  <c r="E22" i="69"/>
  <c r="S21" i="69"/>
  <c r="R21" i="69" s="1"/>
  <c r="Q21" i="69"/>
  <c r="P21" i="69" s="1"/>
  <c r="O21" i="69"/>
  <c r="N21" i="69" s="1"/>
  <c r="M21" i="69"/>
  <c r="L21" i="69" s="1"/>
  <c r="K21" i="69"/>
  <c r="J21" i="69" s="1"/>
  <c r="I21" i="69"/>
  <c r="H21" i="69"/>
  <c r="G21" i="69"/>
  <c r="E21" i="69"/>
  <c r="S20" i="69"/>
  <c r="R20" i="69" s="1"/>
  <c r="Q20" i="69"/>
  <c r="P20" i="69" s="1"/>
  <c r="O20" i="69"/>
  <c r="N20" i="69" s="1"/>
  <c r="M20" i="69"/>
  <c r="L20" i="69" s="1"/>
  <c r="K20" i="69"/>
  <c r="J20" i="69" s="1"/>
  <c r="I20" i="69"/>
  <c r="H20" i="69"/>
  <c r="G20" i="69"/>
  <c r="E20" i="69"/>
  <c r="S19" i="69"/>
  <c r="R19" i="69" s="1"/>
  <c r="Q19" i="69"/>
  <c r="P19" i="69" s="1"/>
  <c r="O19" i="69"/>
  <c r="N19" i="69" s="1"/>
  <c r="M19" i="69"/>
  <c r="L19" i="69" s="1"/>
  <c r="K19" i="69"/>
  <c r="J19" i="69" s="1"/>
  <c r="I19" i="69"/>
  <c r="H19" i="69"/>
  <c r="G19" i="69"/>
  <c r="E19" i="69"/>
  <c r="S18" i="69"/>
  <c r="R18" i="69" s="1"/>
  <c r="Q18" i="69"/>
  <c r="P18" i="69" s="1"/>
  <c r="O18" i="69"/>
  <c r="N18" i="69" s="1"/>
  <c r="M18" i="69"/>
  <c r="L18" i="69" s="1"/>
  <c r="K18" i="69"/>
  <c r="J18" i="69" s="1"/>
  <c r="I18" i="69"/>
  <c r="H18" i="69"/>
  <c r="G18" i="69"/>
  <c r="E18" i="69"/>
  <c r="S17" i="69"/>
  <c r="R17" i="69" s="1"/>
  <c r="Q17" i="69"/>
  <c r="P17" i="69" s="1"/>
  <c r="O17" i="69"/>
  <c r="N17" i="69" s="1"/>
  <c r="M17" i="69"/>
  <c r="L17" i="69" s="1"/>
  <c r="K17" i="69"/>
  <c r="J17" i="69" s="1"/>
  <c r="I17" i="69"/>
  <c r="H17" i="69"/>
  <c r="G17" i="69"/>
  <c r="E17" i="69"/>
  <c r="S16" i="69"/>
  <c r="R16" i="69" s="1"/>
  <c r="Q16" i="69"/>
  <c r="P16" i="69" s="1"/>
  <c r="O16" i="69"/>
  <c r="N16" i="69" s="1"/>
  <c r="M16" i="69"/>
  <c r="L16" i="69" s="1"/>
  <c r="K16" i="69"/>
  <c r="J16" i="69" s="1"/>
  <c r="I16" i="69"/>
  <c r="H16" i="69"/>
  <c r="G16" i="69"/>
  <c r="E16" i="69"/>
  <c r="S15" i="69"/>
  <c r="R15" i="69" s="1"/>
  <c r="Q15" i="69"/>
  <c r="P15" i="69" s="1"/>
  <c r="O15" i="69"/>
  <c r="N15" i="69" s="1"/>
  <c r="M15" i="69"/>
  <c r="L15" i="69" s="1"/>
  <c r="K15" i="69"/>
  <c r="J15" i="69" s="1"/>
  <c r="I15" i="69"/>
  <c r="H15" i="69"/>
  <c r="G15" i="69"/>
  <c r="E15" i="69"/>
  <c r="S14" i="69"/>
  <c r="R14" i="69" s="1"/>
  <c r="Q14" i="69"/>
  <c r="P14" i="69" s="1"/>
  <c r="O14" i="69"/>
  <c r="N14" i="69" s="1"/>
  <c r="M14" i="69"/>
  <c r="L14" i="69" s="1"/>
  <c r="K14" i="69"/>
  <c r="J14" i="69" s="1"/>
  <c r="I14" i="69"/>
  <c r="G14" i="69"/>
  <c r="H14" i="69" s="1"/>
  <c r="E14" i="69"/>
  <c r="S13" i="69"/>
  <c r="R13" i="69" s="1"/>
  <c r="Q13" i="69"/>
  <c r="P13" i="69" s="1"/>
  <c r="O13" i="69"/>
  <c r="N13" i="69" s="1"/>
  <c r="M13" i="69"/>
  <c r="L13" i="69" s="1"/>
  <c r="K13" i="69"/>
  <c r="J13" i="69" s="1"/>
  <c r="I13" i="69"/>
  <c r="G13" i="69" s="1"/>
  <c r="H13" i="69" s="1"/>
  <c r="E13" i="69"/>
  <c r="S12" i="69"/>
  <c r="R12" i="69" s="1"/>
  <c r="Q12" i="69"/>
  <c r="P12" i="69" s="1"/>
  <c r="O12" i="69"/>
  <c r="N12" i="69" s="1"/>
  <c r="M12" i="69"/>
  <c r="L12" i="69" s="1"/>
  <c r="K12" i="69"/>
  <c r="J12" i="69" s="1"/>
  <c r="I12" i="69"/>
  <c r="G12" i="69" s="1"/>
  <c r="H12" i="69" s="1"/>
  <c r="E12" i="69"/>
  <c r="S11" i="69"/>
  <c r="R11" i="69" s="1"/>
  <c r="Q11" i="69"/>
  <c r="P11" i="69" s="1"/>
  <c r="O11" i="69"/>
  <c r="N11" i="69" s="1"/>
  <c r="M11" i="69"/>
  <c r="L11" i="69" s="1"/>
  <c r="K11" i="69"/>
  <c r="J11" i="69" s="1"/>
  <c r="I11" i="69"/>
  <c r="G11" i="69"/>
  <c r="H11" i="69" s="1"/>
  <c r="E11" i="69"/>
  <c r="S10" i="69"/>
  <c r="R10" i="69" s="1"/>
  <c r="Q10" i="69"/>
  <c r="P10" i="69" s="1"/>
  <c r="O10" i="69"/>
  <c r="N10" i="69" s="1"/>
  <c r="M10" i="69"/>
  <c r="L10" i="69" s="1"/>
  <c r="K10" i="69"/>
  <c r="J10" i="69" s="1"/>
  <c r="I10" i="69"/>
  <c r="G10" i="69"/>
  <c r="H10" i="69" s="1"/>
  <c r="E10" i="69"/>
  <c r="S9" i="69"/>
  <c r="R9" i="69" s="1"/>
  <c r="Q9" i="69"/>
  <c r="P9" i="69" s="1"/>
  <c r="O9" i="69"/>
  <c r="N9" i="69" s="1"/>
  <c r="M9" i="69"/>
  <c r="L9" i="69" s="1"/>
  <c r="K9" i="69"/>
  <c r="J9" i="69" s="1"/>
  <c r="I9" i="69"/>
  <c r="G9" i="69"/>
  <c r="H9" i="69" s="1"/>
  <c r="E9" i="69"/>
  <c r="AB8" i="69"/>
  <c r="AA8" i="69"/>
  <c r="Z8" i="69"/>
  <c r="Y8" i="69"/>
  <c r="X8" i="69"/>
  <c r="S8" i="69"/>
  <c r="R8" i="69" s="1"/>
  <c r="Q8" i="69"/>
  <c r="P8" i="69" s="1"/>
  <c r="O8" i="69"/>
  <c r="N8" i="69" s="1"/>
  <c r="M8" i="69"/>
  <c r="L8" i="69" s="1"/>
  <c r="K8" i="69"/>
  <c r="J8" i="69" s="1"/>
  <c r="I8" i="69"/>
  <c r="G8" i="69" s="1"/>
  <c r="H8" i="69" s="1"/>
  <c r="H188" i="69" l="1"/>
  <c r="R188" i="69"/>
  <c r="H17" i="70" s="1"/>
  <c r="N188" i="69"/>
  <c r="F17" i="70" s="1"/>
  <c r="J188" i="69"/>
  <c r="D17" i="70" s="1"/>
  <c r="M188" i="69"/>
  <c r="Q188" i="69"/>
  <c r="K188" i="69"/>
  <c r="O188" i="69"/>
  <c r="S188" i="69"/>
  <c r="L188" i="69"/>
  <c r="E17" i="70" s="1"/>
  <c r="P188" i="69"/>
  <c r="G17" i="70" s="1"/>
  <c r="S114" i="68"/>
  <c r="R114" i="68" s="1"/>
  <c r="Q114" i="68"/>
  <c r="P114" i="68" s="1"/>
  <c r="O114" i="68"/>
  <c r="N114" i="68" s="1"/>
  <c r="M114" i="68"/>
  <c r="L114" i="68" s="1"/>
  <c r="K114" i="68"/>
  <c r="J114" i="68" s="1"/>
  <c r="I114" i="68"/>
  <c r="G114" i="68" s="1"/>
  <c r="H114" i="68" s="1"/>
  <c r="E114" i="68"/>
  <c r="S113" i="68"/>
  <c r="R113" i="68" s="1"/>
  <c r="Q113" i="68"/>
  <c r="P113" i="68" s="1"/>
  <c r="O113" i="68"/>
  <c r="N113" i="68" s="1"/>
  <c r="M113" i="68"/>
  <c r="L113" i="68" s="1"/>
  <c r="K113" i="68"/>
  <c r="J113" i="68" s="1"/>
  <c r="I113" i="68"/>
  <c r="H113" i="68"/>
  <c r="G113" i="68"/>
  <c r="E113" i="68"/>
  <c r="S112" i="68"/>
  <c r="R112" i="68" s="1"/>
  <c r="Q112" i="68"/>
  <c r="P112" i="68" s="1"/>
  <c r="O112" i="68"/>
  <c r="N112" i="68" s="1"/>
  <c r="M112" i="68"/>
  <c r="L112" i="68" s="1"/>
  <c r="K112" i="68"/>
  <c r="J112" i="68" s="1"/>
  <c r="I112" i="68"/>
  <c r="H112" i="68"/>
  <c r="G112" i="68"/>
  <c r="E112" i="68"/>
  <c r="S111" i="68"/>
  <c r="R111" i="68" s="1"/>
  <c r="Q111" i="68"/>
  <c r="P111" i="68" s="1"/>
  <c r="O111" i="68"/>
  <c r="N111" i="68" s="1"/>
  <c r="M111" i="68"/>
  <c r="L111" i="68" s="1"/>
  <c r="K111" i="68"/>
  <c r="J111" i="68" s="1"/>
  <c r="I111" i="68"/>
  <c r="H111" i="68"/>
  <c r="G111" i="68"/>
  <c r="E111" i="68"/>
  <c r="S110" i="68"/>
  <c r="R110" i="68" s="1"/>
  <c r="Q110" i="68"/>
  <c r="P110" i="68" s="1"/>
  <c r="O110" i="68"/>
  <c r="N110" i="68" s="1"/>
  <c r="M110" i="68"/>
  <c r="L110" i="68" s="1"/>
  <c r="K110" i="68"/>
  <c r="J110" i="68" s="1"/>
  <c r="I110" i="68"/>
  <c r="H110" i="68"/>
  <c r="G110" i="68"/>
  <c r="E110" i="68"/>
  <c r="S109" i="68"/>
  <c r="R109" i="68" s="1"/>
  <c r="Q109" i="68"/>
  <c r="P109" i="68" s="1"/>
  <c r="O109" i="68"/>
  <c r="N109" i="68" s="1"/>
  <c r="M109" i="68"/>
  <c r="L109" i="68" s="1"/>
  <c r="K109" i="68"/>
  <c r="J109" i="68" s="1"/>
  <c r="I109" i="68"/>
  <c r="H109" i="68"/>
  <c r="G109" i="68"/>
  <c r="E109" i="68"/>
  <c r="S108" i="68"/>
  <c r="R108" i="68" s="1"/>
  <c r="Q108" i="68"/>
  <c r="P108" i="68" s="1"/>
  <c r="O108" i="68"/>
  <c r="N108" i="68" s="1"/>
  <c r="M108" i="68"/>
  <c r="L108" i="68" s="1"/>
  <c r="K108" i="68"/>
  <c r="J108" i="68" s="1"/>
  <c r="I108" i="68"/>
  <c r="H108" i="68"/>
  <c r="G108" i="68"/>
  <c r="E108" i="68"/>
  <c r="S107" i="68"/>
  <c r="R107" i="68" s="1"/>
  <c r="Q107" i="68"/>
  <c r="P107" i="68" s="1"/>
  <c r="O107" i="68"/>
  <c r="N107" i="68" s="1"/>
  <c r="M107" i="68"/>
  <c r="L107" i="68" s="1"/>
  <c r="K107" i="68"/>
  <c r="J107" i="68" s="1"/>
  <c r="I107" i="68"/>
  <c r="H107" i="68"/>
  <c r="G107" i="68"/>
  <c r="E107" i="68"/>
  <c r="S106" i="68"/>
  <c r="R106" i="68" s="1"/>
  <c r="Q106" i="68"/>
  <c r="P106" i="68" s="1"/>
  <c r="O106" i="68"/>
  <c r="N106" i="68" s="1"/>
  <c r="M106" i="68"/>
  <c r="L106" i="68" s="1"/>
  <c r="K106" i="68"/>
  <c r="J106" i="68" s="1"/>
  <c r="I106" i="68"/>
  <c r="H106" i="68"/>
  <c r="G106" i="68"/>
  <c r="E106" i="68"/>
  <c r="S105" i="68"/>
  <c r="R105" i="68" s="1"/>
  <c r="Q105" i="68"/>
  <c r="P105" i="68" s="1"/>
  <c r="O105" i="68"/>
  <c r="N105" i="68" s="1"/>
  <c r="M105" i="68"/>
  <c r="L105" i="68" s="1"/>
  <c r="K105" i="68"/>
  <c r="J105" i="68" s="1"/>
  <c r="I105" i="68"/>
  <c r="H105" i="68"/>
  <c r="G105" i="68"/>
  <c r="E105" i="68"/>
  <c r="S104" i="68"/>
  <c r="R104" i="68" s="1"/>
  <c r="Q104" i="68"/>
  <c r="P104" i="68" s="1"/>
  <c r="O104" i="68"/>
  <c r="N104" i="68" s="1"/>
  <c r="M104" i="68"/>
  <c r="L104" i="68" s="1"/>
  <c r="K104" i="68"/>
  <c r="J104" i="68" s="1"/>
  <c r="I104" i="68"/>
  <c r="H104" i="68"/>
  <c r="G104" i="68"/>
  <c r="E104" i="68"/>
  <c r="S103" i="68"/>
  <c r="R103" i="68" s="1"/>
  <c r="Q103" i="68"/>
  <c r="P103" i="68" s="1"/>
  <c r="O103" i="68"/>
  <c r="N103" i="68" s="1"/>
  <c r="M103" i="68"/>
  <c r="L103" i="68" s="1"/>
  <c r="K103" i="68"/>
  <c r="J103" i="68" s="1"/>
  <c r="I103" i="68"/>
  <c r="H103" i="68"/>
  <c r="G103" i="68"/>
  <c r="E103" i="68"/>
  <c r="S102" i="68"/>
  <c r="R102" i="68" s="1"/>
  <c r="Q102" i="68"/>
  <c r="P102" i="68" s="1"/>
  <c r="O102" i="68"/>
  <c r="N102" i="68" s="1"/>
  <c r="M102" i="68"/>
  <c r="L102" i="68" s="1"/>
  <c r="K102" i="68"/>
  <c r="J102" i="68" s="1"/>
  <c r="I102" i="68"/>
  <c r="H102" i="68"/>
  <c r="G102" i="68"/>
  <c r="E102" i="68"/>
  <c r="S101" i="68"/>
  <c r="R101" i="68" s="1"/>
  <c r="Q101" i="68"/>
  <c r="P101" i="68" s="1"/>
  <c r="O101" i="68"/>
  <c r="N101" i="68" s="1"/>
  <c r="M101" i="68"/>
  <c r="L101" i="68" s="1"/>
  <c r="K101" i="68"/>
  <c r="J101" i="68" s="1"/>
  <c r="I101" i="68"/>
  <c r="H101" i="68"/>
  <c r="G101" i="68"/>
  <c r="E101" i="68"/>
  <c r="S100" i="68"/>
  <c r="R100" i="68" s="1"/>
  <c r="Q100" i="68"/>
  <c r="P100" i="68" s="1"/>
  <c r="O100" i="68"/>
  <c r="N100" i="68" s="1"/>
  <c r="M100" i="68"/>
  <c r="L100" i="68" s="1"/>
  <c r="K100" i="68"/>
  <c r="J100" i="68" s="1"/>
  <c r="I100" i="68"/>
  <c r="H100" i="68"/>
  <c r="G100" i="68"/>
  <c r="E100" i="68"/>
  <c r="S99" i="68"/>
  <c r="R99" i="68" s="1"/>
  <c r="Q99" i="68"/>
  <c r="P99" i="68" s="1"/>
  <c r="O99" i="68"/>
  <c r="N99" i="68" s="1"/>
  <c r="M99" i="68"/>
  <c r="L99" i="68" s="1"/>
  <c r="K99" i="68"/>
  <c r="J99" i="68" s="1"/>
  <c r="I99" i="68"/>
  <c r="H99" i="68"/>
  <c r="G99" i="68"/>
  <c r="E99" i="68"/>
  <c r="S98" i="68"/>
  <c r="R98" i="68" s="1"/>
  <c r="Q98" i="68"/>
  <c r="P98" i="68" s="1"/>
  <c r="O98" i="68"/>
  <c r="N98" i="68" s="1"/>
  <c r="M98" i="68"/>
  <c r="L98" i="68" s="1"/>
  <c r="K98" i="68"/>
  <c r="J98" i="68" s="1"/>
  <c r="I98" i="68"/>
  <c r="H98" i="68"/>
  <c r="G98" i="68"/>
  <c r="E98" i="68"/>
  <c r="S97" i="68"/>
  <c r="R97" i="68" s="1"/>
  <c r="Q97" i="68"/>
  <c r="P97" i="68" s="1"/>
  <c r="O97" i="68"/>
  <c r="N97" i="68" s="1"/>
  <c r="M97" i="68"/>
  <c r="L97" i="68" s="1"/>
  <c r="K97" i="68"/>
  <c r="J97" i="68" s="1"/>
  <c r="I97" i="68"/>
  <c r="H97" i="68"/>
  <c r="G97" i="68"/>
  <c r="E97" i="68"/>
  <c r="S67" i="68"/>
  <c r="R67" i="68" s="1"/>
  <c r="Q67" i="68"/>
  <c r="P67" i="68" s="1"/>
  <c r="O67" i="68"/>
  <c r="N67" i="68" s="1"/>
  <c r="M67" i="68"/>
  <c r="L67" i="68" s="1"/>
  <c r="K67" i="68"/>
  <c r="J67" i="68" s="1"/>
  <c r="I67" i="68"/>
  <c r="H67" i="68"/>
  <c r="G67" i="68"/>
  <c r="E67" i="68"/>
  <c r="S66" i="68"/>
  <c r="R66" i="68" s="1"/>
  <c r="Q66" i="68"/>
  <c r="P66" i="68" s="1"/>
  <c r="O66" i="68"/>
  <c r="N66" i="68" s="1"/>
  <c r="M66" i="68"/>
  <c r="L66" i="68" s="1"/>
  <c r="K66" i="68"/>
  <c r="J66" i="68" s="1"/>
  <c r="I66" i="68"/>
  <c r="H66" i="68"/>
  <c r="G66" i="68"/>
  <c r="E66" i="68"/>
  <c r="S65" i="68"/>
  <c r="R65" i="68" s="1"/>
  <c r="Q65" i="68"/>
  <c r="P65" i="68" s="1"/>
  <c r="O65" i="68"/>
  <c r="N65" i="68" s="1"/>
  <c r="M65" i="68"/>
  <c r="L65" i="68" s="1"/>
  <c r="K65" i="68"/>
  <c r="J65" i="68" s="1"/>
  <c r="I65" i="68"/>
  <c r="H65" i="68"/>
  <c r="G65" i="68"/>
  <c r="E65" i="68"/>
  <c r="S64" i="68"/>
  <c r="R64" i="68" s="1"/>
  <c r="Q64" i="68"/>
  <c r="P64" i="68" s="1"/>
  <c r="O64" i="68"/>
  <c r="N64" i="68" s="1"/>
  <c r="M64" i="68"/>
  <c r="L64" i="68" s="1"/>
  <c r="K64" i="68"/>
  <c r="J64" i="68" s="1"/>
  <c r="I64" i="68"/>
  <c r="H64" i="68"/>
  <c r="G64" i="68"/>
  <c r="E64" i="68"/>
  <c r="S63" i="68"/>
  <c r="R63" i="68" s="1"/>
  <c r="Q63" i="68"/>
  <c r="P63" i="68" s="1"/>
  <c r="O63" i="68"/>
  <c r="N63" i="68" s="1"/>
  <c r="M63" i="68"/>
  <c r="L63" i="68" s="1"/>
  <c r="K63" i="68"/>
  <c r="J63" i="68" s="1"/>
  <c r="I63" i="68"/>
  <c r="H63" i="68"/>
  <c r="G63" i="68"/>
  <c r="E63" i="68"/>
  <c r="S62" i="68"/>
  <c r="R62" i="68" s="1"/>
  <c r="Q62" i="68"/>
  <c r="P62" i="68" s="1"/>
  <c r="O62" i="68"/>
  <c r="N62" i="68" s="1"/>
  <c r="M62" i="68"/>
  <c r="L62" i="68" s="1"/>
  <c r="K62" i="68"/>
  <c r="J62" i="68" s="1"/>
  <c r="I62" i="68"/>
  <c r="H62" i="68"/>
  <c r="G62" i="68"/>
  <c r="E62" i="68"/>
  <c r="S61" i="68"/>
  <c r="R61" i="68" s="1"/>
  <c r="Q61" i="68"/>
  <c r="P61" i="68" s="1"/>
  <c r="O61" i="68"/>
  <c r="N61" i="68" s="1"/>
  <c r="M61" i="68"/>
  <c r="L61" i="68" s="1"/>
  <c r="K61" i="68"/>
  <c r="J61" i="68" s="1"/>
  <c r="I61" i="68"/>
  <c r="H61" i="68"/>
  <c r="G61" i="68"/>
  <c r="E61" i="68"/>
  <c r="S60" i="68"/>
  <c r="R60" i="68" s="1"/>
  <c r="Q60" i="68"/>
  <c r="P60" i="68" s="1"/>
  <c r="O60" i="68"/>
  <c r="N60" i="68" s="1"/>
  <c r="M60" i="68"/>
  <c r="L60" i="68" s="1"/>
  <c r="K60" i="68"/>
  <c r="J60" i="68" s="1"/>
  <c r="I60" i="68"/>
  <c r="H60" i="68"/>
  <c r="G60" i="68"/>
  <c r="E60" i="68"/>
  <c r="S59" i="68"/>
  <c r="R59" i="68" s="1"/>
  <c r="Q59" i="68"/>
  <c r="P59" i="68" s="1"/>
  <c r="O59" i="68"/>
  <c r="N59" i="68" s="1"/>
  <c r="M59" i="68"/>
  <c r="L59" i="68" s="1"/>
  <c r="K59" i="68"/>
  <c r="J59" i="68" s="1"/>
  <c r="I59" i="68"/>
  <c r="H59" i="68"/>
  <c r="G59" i="68"/>
  <c r="E59" i="68"/>
  <c r="S58" i="68"/>
  <c r="R58" i="68" s="1"/>
  <c r="Q58" i="68"/>
  <c r="P58" i="68" s="1"/>
  <c r="O58" i="68"/>
  <c r="N58" i="68" s="1"/>
  <c r="M58" i="68"/>
  <c r="L58" i="68" s="1"/>
  <c r="K58" i="68"/>
  <c r="J58" i="68" s="1"/>
  <c r="I58" i="68"/>
  <c r="H58" i="68"/>
  <c r="G58" i="68"/>
  <c r="E58" i="68"/>
  <c r="S57" i="68"/>
  <c r="R57" i="68" s="1"/>
  <c r="Q57" i="68"/>
  <c r="P57" i="68" s="1"/>
  <c r="O57" i="68"/>
  <c r="N57" i="68" s="1"/>
  <c r="M57" i="68"/>
  <c r="L57" i="68" s="1"/>
  <c r="K57" i="68"/>
  <c r="J57" i="68" s="1"/>
  <c r="I57" i="68"/>
  <c r="H57" i="68"/>
  <c r="G57" i="68"/>
  <c r="E57" i="68"/>
  <c r="S50" i="68"/>
  <c r="R50" i="68" s="1"/>
  <c r="Q50" i="68"/>
  <c r="P50" i="68" s="1"/>
  <c r="O50" i="68"/>
  <c r="N50" i="68" s="1"/>
  <c r="M50" i="68"/>
  <c r="L50" i="68" s="1"/>
  <c r="K50" i="68"/>
  <c r="J50" i="68" s="1"/>
  <c r="I50" i="68"/>
  <c r="H50" i="68"/>
  <c r="G50" i="68"/>
  <c r="E50" i="68"/>
  <c r="S49" i="68"/>
  <c r="R49" i="68" s="1"/>
  <c r="Q49" i="68"/>
  <c r="P49" i="68" s="1"/>
  <c r="O49" i="68"/>
  <c r="N49" i="68" s="1"/>
  <c r="M49" i="68"/>
  <c r="L49" i="68" s="1"/>
  <c r="K49" i="68"/>
  <c r="J49" i="68" s="1"/>
  <c r="I49" i="68"/>
  <c r="H49" i="68"/>
  <c r="G49" i="68"/>
  <c r="E49" i="68"/>
  <c r="S48" i="68"/>
  <c r="R48" i="68" s="1"/>
  <c r="Q48" i="68"/>
  <c r="P48" i="68" s="1"/>
  <c r="O48" i="68"/>
  <c r="N48" i="68" s="1"/>
  <c r="M48" i="68"/>
  <c r="L48" i="68" s="1"/>
  <c r="K48" i="68"/>
  <c r="J48" i="68" s="1"/>
  <c r="I48" i="68"/>
  <c r="H48" i="68"/>
  <c r="G48" i="68"/>
  <c r="E48" i="68"/>
  <c r="S47" i="68"/>
  <c r="R47" i="68" s="1"/>
  <c r="Q47" i="68"/>
  <c r="P47" i="68" s="1"/>
  <c r="O47" i="68"/>
  <c r="N47" i="68" s="1"/>
  <c r="M47" i="68"/>
  <c r="L47" i="68" s="1"/>
  <c r="K47" i="68"/>
  <c r="J47" i="68" s="1"/>
  <c r="I47" i="68"/>
  <c r="H47" i="68"/>
  <c r="G47" i="68"/>
  <c r="E47" i="68"/>
  <c r="S46" i="68"/>
  <c r="R46" i="68" s="1"/>
  <c r="Q46" i="68"/>
  <c r="P46" i="68" s="1"/>
  <c r="O46" i="68"/>
  <c r="N46" i="68" s="1"/>
  <c r="M46" i="68"/>
  <c r="L46" i="68" s="1"/>
  <c r="K46" i="68"/>
  <c r="J46" i="68" s="1"/>
  <c r="I46" i="68"/>
  <c r="H46" i="68"/>
  <c r="G46" i="68"/>
  <c r="E46" i="68"/>
  <c r="S45" i="68"/>
  <c r="R45" i="68" s="1"/>
  <c r="Q45" i="68"/>
  <c r="P45" i="68" s="1"/>
  <c r="O45" i="68"/>
  <c r="N45" i="68" s="1"/>
  <c r="M45" i="68"/>
  <c r="L45" i="68" s="1"/>
  <c r="K45" i="68"/>
  <c r="J45" i="68" s="1"/>
  <c r="I45" i="68"/>
  <c r="H45" i="68"/>
  <c r="G45" i="68"/>
  <c r="E45" i="68"/>
  <c r="S44" i="68"/>
  <c r="R44" i="68" s="1"/>
  <c r="Q44" i="68"/>
  <c r="P44" i="68" s="1"/>
  <c r="O44" i="68"/>
  <c r="N44" i="68" s="1"/>
  <c r="M44" i="68"/>
  <c r="L44" i="68" s="1"/>
  <c r="K44" i="68"/>
  <c r="J44" i="68" s="1"/>
  <c r="I44" i="68"/>
  <c r="H44" i="68"/>
  <c r="G44" i="68"/>
  <c r="E44" i="68"/>
  <c r="S43" i="68"/>
  <c r="R43" i="68" s="1"/>
  <c r="Q43" i="68"/>
  <c r="P43" i="68" s="1"/>
  <c r="O43" i="68"/>
  <c r="N43" i="68" s="1"/>
  <c r="M43" i="68"/>
  <c r="L43" i="68" s="1"/>
  <c r="K43" i="68"/>
  <c r="J43" i="68" s="1"/>
  <c r="I43" i="68"/>
  <c r="H43" i="68"/>
  <c r="G43" i="68"/>
  <c r="E43" i="68"/>
  <c r="S42" i="68"/>
  <c r="R42" i="68" s="1"/>
  <c r="Q42" i="68"/>
  <c r="P42" i="68" s="1"/>
  <c r="O42" i="68"/>
  <c r="N42" i="68" s="1"/>
  <c r="M42" i="68"/>
  <c r="L42" i="68" s="1"/>
  <c r="K42" i="68"/>
  <c r="J42" i="68" s="1"/>
  <c r="I42" i="68"/>
  <c r="H42" i="68"/>
  <c r="G42" i="68"/>
  <c r="E42" i="68"/>
  <c r="S41" i="68"/>
  <c r="R41" i="68" s="1"/>
  <c r="Q41" i="68"/>
  <c r="P41" i="68" s="1"/>
  <c r="O41" i="68"/>
  <c r="N41" i="68" s="1"/>
  <c r="M41" i="68"/>
  <c r="L41" i="68" s="1"/>
  <c r="K41" i="68"/>
  <c r="J41" i="68" s="1"/>
  <c r="I41" i="68"/>
  <c r="H41" i="68"/>
  <c r="G41" i="68"/>
  <c r="E41" i="68"/>
  <c r="S40" i="68"/>
  <c r="R40" i="68" s="1"/>
  <c r="Q40" i="68"/>
  <c r="P40" i="68" s="1"/>
  <c r="O40" i="68"/>
  <c r="N40" i="68" s="1"/>
  <c r="M40" i="68"/>
  <c r="L40" i="68" s="1"/>
  <c r="K40" i="68"/>
  <c r="J40" i="68" s="1"/>
  <c r="I40" i="68"/>
  <c r="H40" i="68"/>
  <c r="G40" i="68"/>
  <c r="E40" i="68"/>
  <c r="S39" i="68"/>
  <c r="R39" i="68" s="1"/>
  <c r="Q39" i="68"/>
  <c r="P39" i="68" s="1"/>
  <c r="O39" i="68"/>
  <c r="N39" i="68" s="1"/>
  <c r="M39" i="68"/>
  <c r="L39" i="68" s="1"/>
  <c r="K39" i="68"/>
  <c r="J39" i="68" s="1"/>
  <c r="I39" i="68"/>
  <c r="H39" i="68"/>
  <c r="G39" i="68"/>
  <c r="E39" i="68"/>
  <c r="S38" i="68"/>
  <c r="R38" i="68" s="1"/>
  <c r="Q38" i="68"/>
  <c r="P38" i="68" s="1"/>
  <c r="O38" i="68"/>
  <c r="N38" i="68" s="1"/>
  <c r="M38" i="68"/>
  <c r="L38" i="68" s="1"/>
  <c r="K38" i="68"/>
  <c r="J38" i="68" s="1"/>
  <c r="I38" i="68"/>
  <c r="H38" i="68"/>
  <c r="G38" i="68"/>
  <c r="E38" i="68"/>
  <c r="S37" i="68"/>
  <c r="R37" i="68" s="1"/>
  <c r="Q37" i="68"/>
  <c r="P37" i="68" s="1"/>
  <c r="O37" i="68"/>
  <c r="N37" i="68" s="1"/>
  <c r="M37" i="68"/>
  <c r="L37" i="68" s="1"/>
  <c r="K37" i="68"/>
  <c r="J37" i="68" s="1"/>
  <c r="I37" i="68"/>
  <c r="H37" i="68"/>
  <c r="G37" i="68"/>
  <c r="E37" i="68"/>
  <c r="S36" i="68"/>
  <c r="R36" i="68" s="1"/>
  <c r="Q36" i="68"/>
  <c r="P36" i="68" s="1"/>
  <c r="O36" i="68"/>
  <c r="N36" i="68" s="1"/>
  <c r="M36" i="68"/>
  <c r="L36" i="68" s="1"/>
  <c r="K36" i="68"/>
  <c r="J36" i="68" s="1"/>
  <c r="I36" i="68"/>
  <c r="H36" i="68"/>
  <c r="G36" i="68"/>
  <c r="E36" i="68"/>
  <c r="S35" i="68"/>
  <c r="R35" i="68" s="1"/>
  <c r="Q35" i="68"/>
  <c r="P35" i="68" s="1"/>
  <c r="O35" i="68"/>
  <c r="N35" i="68" s="1"/>
  <c r="M35" i="68"/>
  <c r="L35" i="68" s="1"/>
  <c r="K35" i="68"/>
  <c r="J35" i="68" s="1"/>
  <c r="I35" i="68"/>
  <c r="H35" i="68"/>
  <c r="G35" i="68"/>
  <c r="E35" i="68"/>
  <c r="S34" i="68"/>
  <c r="R34" i="68" s="1"/>
  <c r="Q34" i="68"/>
  <c r="P34" i="68" s="1"/>
  <c r="O34" i="68"/>
  <c r="N34" i="68" s="1"/>
  <c r="M34" i="68"/>
  <c r="L34" i="68" s="1"/>
  <c r="K34" i="68"/>
  <c r="J34" i="68" s="1"/>
  <c r="I34" i="68"/>
  <c r="H34" i="68"/>
  <c r="G34" i="68"/>
  <c r="E34" i="68"/>
  <c r="S33" i="68"/>
  <c r="R33" i="68" s="1"/>
  <c r="Q33" i="68"/>
  <c r="P33" i="68" s="1"/>
  <c r="O33" i="68"/>
  <c r="N33" i="68" s="1"/>
  <c r="M33" i="68"/>
  <c r="L33" i="68" s="1"/>
  <c r="K33" i="68"/>
  <c r="J33" i="68" s="1"/>
  <c r="I33" i="68"/>
  <c r="H33" i="68"/>
  <c r="G33" i="68"/>
  <c r="E33" i="68"/>
  <c r="S32" i="68"/>
  <c r="R32" i="68" s="1"/>
  <c r="Q32" i="68"/>
  <c r="P32" i="68" s="1"/>
  <c r="O32" i="68"/>
  <c r="N32" i="68" s="1"/>
  <c r="M32" i="68"/>
  <c r="L32" i="68" s="1"/>
  <c r="K32" i="68"/>
  <c r="J32" i="68" s="1"/>
  <c r="I32" i="68"/>
  <c r="H32" i="68"/>
  <c r="G32" i="68"/>
  <c r="E32" i="68"/>
  <c r="S31" i="68"/>
  <c r="R31" i="68" s="1"/>
  <c r="Q31" i="68"/>
  <c r="P31" i="68" s="1"/>
  <c r="O31" i="68"/>
  <c r="N31" i="68" s="1"/>
  <c r="M31" i="68"/>
  <c r="L31" i="68" s="1"/>
  <c r="K31" i="68"/>
  <c r="J31" i="68" s="1"/>
  <c r="I31" i="68"/>
  <c r="H31" i="68"/>
  <c r="G31" i="68"/>
  <c r="E31" i="68"/>
  <c r="S30" i="68"/>
  <c r="R30" i="68" s="1"/>
  <c r="Q30" i="68"/>
  <c r="P30" i="68" s="1"/>
  <c r="O30" i="68"/>
  <c r="N30" i="68" s="1"/>
  <c r="M30" i="68"/>
  <c r="L30" i="68" s="1"/>
  <c r="K30" i="68"/>
  <c r="J30" i="68" s="1"/>
  <c r="I30" i="68"/>
  <c r="H30" i="68"/>
  <c r="G30" i="68"/>
  <c r="E30" i="68"/>
  <c r="S29" i="68"/>
  <c r="R29" i="68" s="1"/>
  <c r="Q29" i="68"/>
  <c r="P29" i="68" s="1"/>
  <c r="O29" i="68"/>
  <c r="N29" i="68" s="1"/>
  <c r="M29" i="68"/>
  <c r="L29" i="68" s="1"/>
  <c r="K29" i="68"/>
  <c r="J29" i="68" s="1"/>
  <c r="I29" i="68"/>
  <c r="H29" i="68"/>
  <c r="G29" i="68"/>
  <c r="E29" i="68"/>
  <c r="S28" i="68"/>
  <c r="R28" i="68" s="1"/>
  <c r="Q28" i="68"/>
  <c r="P28" i="68" s="1"/>
  <c r="O28" i="68"/>
  <c r="N28" i="68" s="1"/>
  <c r="M28" i="68"/>
  <c r="L28" i="68" s="1"/>
  <c r="K28" i="68"/>
  <c r="J28" i="68" s="1"/>
  <c r="I28" i="68"/>
  <c r="H28" i="68"/>
  <c r="G28" i="68"/>
  <c r="E28" i="68"/>
  <c r="S27" i="68"/>
  <c r="R27" i="68" s="1"/>
  <c r="Q27" i="68"/>
  <c r="P27" i="68" s="1"/>
  <c r="O27" i="68"/>
  <c r="N27" i="68" s="1"/>
  <c r="M27" i="68"/>
  <c r="L27" i="68" s="1"/>
  <c r="K27" i="68"/>
  <c r="J27" i="68" s="1"/>
  <c r="I27" i="68"/>
  <c r="H27" i="68"/>
  <c r="G27" i="68"/>
  <c r="E27" i="68"/>
  <c r="S26" i="68"/>
  <c r="R26" i="68" s="1"/>
  <c r="Q26" i="68"/>
  <c r="P26" i="68" s="1"/>
  <c r="O26" i="68"/>
  <c r="N26" i="68" s="1"/>
  <c r="M26" i="68"/>
  <c r="L26" i="68" s="1"/>
  <c r="K26" i="68"/>
  <c r="J26" i="68" s="1"/>
  <c r="I26" i="68"/>
  <c r="H26" i="68"/>
  <c r="G26" i="68"/>
  <c r="E26" i="68"/>
  <c r="S25" i="68"/>
  <c r="R25" i="68" s="1"/>
  <c r="Q25" i="68"/>
  <c r="P25" i="68" s="1"/>
  <c r="O25" i="68"/>
  <c r="N25" i="68" s="1"/>
  <c r="M25" i="68"/>
  <c r="L25" i="68" s="1"/>
  <c r="K25" i="68"/>
  <c r="J25" i="68" s="1"/>
  <c r="I25" i="68"/>
  <c r="H25" i="68"/>
  <c r="G25" i="68"/>
  <c r="E25" i="68"/>
  <c r="S24" i="68"/>
  <c r="R24" i="68" s="1"/>
  <c r="Q24" i="68"/>
  <c r="P24" i="68" s="1"/>
  <c r="O24" i="68"/>
  <c r="N24" i="68" s="1"/>
  <c r="M24" i="68"/>
  <c r="L24" i="68" s="1"/>
  <c r="K24" i="68"/>
  <c r="J24" i="68" s="1"/>
  <c r="I24" i="68"/>
  <c r="H24" i="68"/>
  <c r="G24" i="68"/>
  <c r="E24" i="68"/>
  <c r="S23" i="68"/>
  <c r="R23" i="68" s="1"/>
  <c r="Q23" i="68"/>
  <c r="P23" i="68" s="1"/>
  <c r="O23" i="68"/>
  <c r="N23" i="68" s="1"/>
  <c r="M23" i="68"/>
  <c r="L23" i="68" s="1"/>
  <c r="K23" i="68"/>
  <c r="J23" i="68" s="1"/>
  <c r="I23" i="68"/>
  <c r="H23" i="68"/>
  <c r="G23" i="68"/>
  <c r="E23" i="68"/>
  <c r="S22" i="68"/>
  <c r="R22" i="68" s="1"/>
  <c r="Q22" i="68"/>
  <c r="P22" i="68" s="1"/>
  <c r="O22" i="68"/>
  <c r="N22" i="68" s="1"/>
  <c r="M22" i="68"/>
  <c r="L22" i="68" s="1"/>
  <c r="K22" i="68"/>
  <c r="J22" i="68" s="1"/>
  <c r="I22" i="68"/>
  <c r="H22" i="68"/>
  <c r="G22" i="68"/>
  <c r="E22" i="68"/>
  <c r="S21" i="68"/>
  <c r="R21" i="68" s="1"/>
  <c r="Q21" i="68"/>
  <c r="P21" i="68" s="1"/>
  <c r="O21" i="68"/>
  <c r="N21" i="68" s="1"/>
  <c r="M21" i="68"/>
  <c r="L21" i="68" s="1"/>
  <c r="K21" i="68"/>
  <c r="J21" i="68" s="1"/>
  <c r="I21" i="68"/>
  <c r="H21" i="68"/>
  <c r="G21" i="68"/>
  <c r="E21" i="68"/>
  <c r="S20" i="68"/>
  <c r="R20" i="68" s="1"/>
  <c r="Q20" i="68"/>
  <c r="P20" i="68" s="1"/>
  <c r="O20" i="68"/>
  <c r="N20" i="68" s="1"/>
  <c r="M20" i="68"/>
  <c r="L20" i="68" s="1"/>
  <c r="K20" i="68"/>
  <c r="J20" i="68" s="1"/>
  <c r="I20" i="68"/>
  <c r="H20" i="68"/>
  <c r="G20" i="68"/>
  <c r="E20" i="68"/>
  <c r="S19" i="68"/>
  <c r="R19" i="68" s="1"/>
  <c r="Q19" i="68"/>
  <c r="P19" i="68" s="1"/>
  <c r="O19" i="68"/>
  <c r="N19" i="68" s="1"/>
  <c r="M19" i="68"/>
  <c r="L19" i="68" s="1"/>
  <c r="K19" i="68"/>
  <c r="J19" i="68" s="1"/>
  <c r="I19" i="68"/>
  <c r="H19" i="68"/>
  <c r="G19" i="68"/>
  <c r="E19" i="68"/>
  <c r="S18" i="68"/>
  <c r="R18" i="68" s="1"/>
  <c r="Q18" i="68"/>
  <c r="P18" i="68" s="1"/>
  <c r="O18" i="68"/>
  <c r="N18" i="68" s="1"/>
  <c r="M18" i="68"/>
  <c r="L18" i="68" s="1"/>
  <c r="K18" i="68"/>
  <c r="J18" i="68" s="1"/>
  <c r="I18" i="68"/>
  <c r="H18" i="68"/>
  <c r="G18" i="68"/>
  <c r="E18" i="68"/>
  <c r="S17" i="68"/>
  <c r="R17" i="68" s="1"/>
  <c r="Q17" i="68"/>
  <c r="P17" i="68" s="1"/>
  <c r="O17" i="68"/>
  <c r="N17" i="68" s="1"/>
  <c r="M17" i="68"/>
  <c r="L17" i="68" s="1"/>
  <c r="K17" i="68"/>
  <c r="J17" i="68" s="1"/>
  <c r="I17" i="68"/>
  <c r="H17" i="68"/>
  <c r="G17" i="68"/>
  <c r="E17" i="68"/>
  <c r="S16" i="68"/>
  <c r="R16" i="68" s="1"/>
  <c r="Q16" i="68"/>
  <c r="P16" i="68" s="1"/>
  <c r="O16" i="68"/>
  <c r="N16" i="68" s="1"/>
  <c r="M16" i="68"/>
  <c r="L16" i="68" s="1"/>
  <c r="K16" i="68"/>
  <c r="J16" i="68" s="1"/>
  <c r="I16" i="68"/>
  <c r="H16" i="68"/>
  <c r="G16" i="68"/>
  <c r="E16" i="68"/>
  <c r="S15" i="68"/>
  <c r="R15" i="68" s="1"/>
  <c r="Q15" i="68"/>
  <c r="P15" i="68" s="1"/>
  <c r="O15" i="68"/>
  <c r="N15" i="68" s="1"/>
  <c r="M15" i="68"/>
  <c r="L15" i="68" s="1"/>
  <c r="K15" i="68"/>
  <c r="J15" i="68" s="1"/>
  <c r="I15" i="68"/>
  <c r="H15" i="68"/>
  <c r="G15" i="68"/>
  <c r="E15" i="68"/>
  <c r="S14" i="68"/>
  <c r="R14" i="68" s="1"/>
  <c r="Q14" i="68"/>
  <c r="P14" i="68" s="1"/>
  <c r="O14" i="68"/>
  <c r="N14" i="68" s="1"/>
  <c r="M14" i="68"/>
  <c r="L14" i="68" s="1"/>
  <c r="K14" i="68"/>
  <c r="J14" i="68" s="1"/>
  <c r="I14" i="68"/>
  <c r="G14" i="68" s="1"/>
  <c r="H14" i="68" s="1"/>
  <c r="E14" i="68"/>
  <c r="S13" i="68"/>
  <c r="R13" i="68" s="1"/>
  <c r="Q13" i="68"/>
  <c r="P13" i="68" s="1"/>
  <c r="O13" i="68"/>
  <c r="N13" i="68" s="1"/>
  <c r="M13" i="68"/>
  <c r="L13" i="68" s="1"/>
  <c r="K13" i="68"/>
  <c r="J13" i="68" s="1"/>
  <c r="I13" i="68"/>
  <c r="G13" i="68" s="1"/>
  <c r="H13" i="68" s="1"/>
  <c r="E13" i="68"/>
  <c r="S12" i="68"/>
  <c r="R12" i="68" s="1"/>
  <c r="Q12" i="68"/>
  <c r="P12" i="68" s="1"/>
  <c r="O12" i="68"/>
  <c r="N12" i="68" s="1"/>
  <c r="M12" i="68"/>
  <c r="L12" i="68" s="1"/>
  <c r="K12" i="68"/>
  <c r="J12" i="68" s="1"/>
  <c r="I12" i="68"/>
  <c r="G12" i="68"/>
  <c r="H12" i="68" s="1"/>
  <c r="E12" i="68"/>
  <c r="S11" i="68"/>
  <c r="R11" i="68" s="1"/>
  <c r="Q11" i="68"/>
  <c r="P11" i="68" s="1"/>
  <c r="O11" i="68"/>
  <c r="N11" i="68" s="1"/>
  <c r="M11" i="68"/>
  <c r="L11" i="68" s="1"/>
  <c r="K11" i="68"/>
  <c r="J11" i="68" s="1"/>
  <c r="I11" i="68"/>
  <c r="G11" i="68"/>
  <c r="H11" i="68" s="1"/>
  <c r="E11" i="68"/>
  <c r="S10" i="68"/>
  <c r="R10" i="68" s="1"/>
  <c r="Q10" i="68"/>
  <c r="P10" i="68" s="1"/>
  <c r="O10" i="68"/>
  <c r="N10" i="68" s="1"/>
  <c r="M10" i="68"/>
  <c r="L10" i="68" s="1"/>
  <c r="K10" i="68"/>
  <c r="J10" i="68" s="1"/>
  <c r="I10" i="68"/>
  <c r="G10" i="68" s="1"/>
  <c r="H10" i="68" s="1"/>
  <c r="E10" i="68"/>
  <c r="S9" i="68"/>
  <c r="R9" i="68" s="1"/>
  <c r="Q9" i="68"/>
  <c r="P9" i="68" s="1"/>
  <c r="O9" i="68"/>
  <c r="N9" i="68" s="1"/>
  <c r="M9" i="68"/>
  <c r="L9" i="68" s="1"/>
  <c r="K9" i="68"/>
  <c r="J9" i="68" s="1"/>
  <c r="I9" i="68"/>
  <c r="G9" i="68" s="1"/>
  <c r="H9" i="68" s="1"/>
  <c r="E9" i="68"/>
  <c r="AB8" i="68"/>
  <c r="K8" i="68" s="1"/>
  <c r="J8" i="68" s="1"/>
  <c r="AA8" i="68"/>
  <c r="Z8" i="68"/>
  <c r="Y8" i="68"/>
  <c r="X8" i="68"/>
  <c r="S8" i="68"/>
  <c r="R8" i="68" s="1"/>
  <c r="Q8" i="68"/>
  <c r="O8" i="68"/>
  <c r="N8" i="68" s="1"/>
  <c r="M8" i="68"/>
  <c r="I8" i="68"/>
  <c r="G8" i="68"/>
  <c r="H8" i="68" s="1"/>
  <c r="E8" i="68"/>
  <c r="F19" i="70" l="1"/>
  <c r="F18" i="70"/>
  <c r="M115" i="68"/>
  <c r="N115" i="68"/>
  <c r="Q115" i="68"/>
  <c r="R115" i="68"/>
  <c r="J115" i="68"/>
  <c r="O115" i="68"/>
  <c r="K115" i="68"/>
  <c r="S115" i="68"/>
  <c r="H115" i="68"/>
  <c r="L8" i="68"/>
  <c r="L115" i="68" s="1"/>
  <c r="P8" i="68"/>
  <c r="P115" i="68" s="1"/>
  <c r="F27" i="24"/>
  <c r="S79" i="67"/>
  <c r="R79" i="67" s="1"/>
  <c r="Q79" i="67"/>
  <c r="P79" i="67" s="1"/>
  <c r="O79" i="67"/>
  <c r="N79" i="67" s="1"/>
  <c r="M79" i="67"/>
  <c r="L79" i="67" s="1"/>
  <c r="K79" i="67"/>
  <c r="J79" i="67" s="1"/>
  <c r="I79" i="67"/>
  <c r="G79" i="67"/>
  <c r="H79" i="67" s="1"/>
  <c r="E79" i="67"/>
  <c r="S78" i="67"/>
  <c r="R78" i="67" s="1"/>
  <c r="Q78" i="67"/>
  <c r="P78" i="67" s="1"/>
  <c r="O78" i="67"/>
  <c r="N78" i="67" s="1"/>
  <c r="M78" i="67"/>
  <c r="L78" i="67" s="1"/>
  <c r="K78" i="67"/>
  <c r="J78" i="67" s="1"/>
  <c r="I78" i="67"/>
  <c r="H78" i="67"/>
  <c r="G78" i="67"/>
  <c r="E78" i="67"/>
  <c r="S77" i="67"/>
  <c r="R77" i="67" s="1"/>
  <c r="Q77" i="67"/>
  <c r="P77" i="67" s="1"/>
  <c r="O77" i="67"/>
  <c r="N77" i="67" s="1"/>
  <c r="M77" i="67"/>
  <c r="L77" i="67" s="1"/>
  <c r="K77" i="67"/>
  <c r="J77" i="67" s="1"/>
  <c r="I77" i="67"/>
  <c r="H77" i="67"/>
  <c r="G77" i="67"/>
  <c r="E77" i="67"/>
  <c r="S76" i="67"/>
  <c r="R76" i="67" s="1"/>
  <c r="Q76" i="67"/>
  <c r="P76" i="67" s="1"/>
  <c r="O76" i="67"/>
  <c r="N76" i="67" s="1"/>
  <c r="M76" i="67"/>
  <c r="L76" i="67" s="1"/>
  <c r="K76" i="67"/>
  <c r="J76" i="67" s="1"/>
  <c r="I76" i="67"/>
  <c r="H76" i="67"/>
  <c r="G76" i="67"/>
  <c r="E76" i="67"/>
  <c r="S75" i="67"/>
  <c r="R75" i="67" s="1"/>
  <c r="Q75" i="67"/>
  <c r="P75" i="67" s="1"/>
  <c r="O75" i="67"/>
  <c r="N75" i="67" s="1"/>
  <c r="M75" i="67"/>
  <c r="L75" i="67" s="1"/>
  <c r="K75" i="67"/>
  <c r="J75" i="67" s="1"/>
  <c r="I75" i="67"/>
  <c r="H75" i="67"/>
  <c r="G75" i="67"/>
  <c r="E75" i="67"/>
  <c r="S74" i="67"/>
  <c r="R74" i="67" s="1"/>
  <c r="Q74" i="67"/>
  <c r="P74" i="67" s="1"/>
  <c r="O74" i="67"/>
  <c r="N74" i="67" s="1"/>
  <c r="M74" i="67"/>
  <c r="L74" i="67" s="1"/>
  <c r="K74" i="67"/>
  <c r="J74" i="67" s="1"/>
  <c r="I74" i="67"/>
  <c r="H74" i="67"/>
  <c r="G74" i="67"/>
  <c r="E74" i="67"/>
  <c r="S73" i="67"/>
  <c r="R73" i="67" s="1"/>
  <c r="Q73" i="67"/>
  <c r="P73" i="67" s="1"/>
  <c r="O73" i="67"/>
  <c r="N73" i="67" s="1"/>
  <c r="M73" i="67"/>
  <c r="L73" i="67" s="1"/>
  <c r="K73" i="67"/>
  <c r="J73" i="67" s="1"/>
  <c r="I73" i="67"/>
  <c r="H73" i="67"/>
  <c r="G73" i="67"/>
  <c r="E73" i="67"/>
  <c r="S72" i="67"/>
  <c r="R72" i="67" s="1"/>
  <c r="Q72" i="67"/>
  <c r="P72" i="67" s="1"/>
  <c r="O72" i="67"/>
  <c r="N72" i="67" s="1"/>
  <c r="M72" i="67"/>
  <c r="L72" i="67" s="1"/>
  <c r="K72" i="67"/>
  <c r="J72" i="67" s="1"/>
  <c r="I72" i="67"/>
  <c r="H72" i="67"/>
  <c r="G72" i="67"/>
  <c r="E72" i="67"/>
  <c r="S71" i="67"/>
  <c r="R71" i="67" s="1"/>
  <c r="Q71" i="67"/>
  <c r="P71" i="67" s="1"/>
  <c r="O71" i="67"/>
  <c r="N71" i="67" s="1"/>
  <c r="M71" i="67"/>
  <c r="L71" i="67" s="1"/>
  <c r="K71" i="67"/>
  <c r="J71" i="67" s="1"/>
  <c r="I71" i="67"/>
  <c r="H71" i="67"/>
  <c r="G71" i="67"/>
  <c r="E71" i="67"/>
  <c r="S70" i="67"/>
  <c r="R70" i="67" s="1"/>
  <c r="Q70" i="67"/>
  <c r="P70" i="67" s="1"/>
  <c r="O70" i="67"/>
  <c r="N70" i="67" s="1"/>
  <c r="M70" i="67"/>
  <c r="L70" i="67" s="1"/>
  <c r="K70" i="67"/>
  <c r="J70" i="67" s="1"/>
  <c r="I70" i="67"/>
  <c r="H70" i="67"/>
  <c r="G70" i="67"/>
  <c r="E70" i="67"/>
  <c r="S69" i="67"/>
  <c r="R69" i="67" s="1"/>
  <c r="Q69" i="67"/>
  <c r="P69" i="67" s="1"/>
  <c r="O69" i="67"/>
  <c r="N69" i="67" s="1"/>
  <c r="M69" i="67"/>
  <c r="L69" i="67" s="1"/>
  <c r="K69" i="67"/>
  <c r="J69" i="67" s="1"/>
  <c r="I69" i="67"/>
  <c r="H69" i="67"/>
  <c r="G69" i="67"/>
  <c r="E69" i="67"/>
  <c r="S68" i="67"/>
  <c r="R68" i="67" s="1"/>
  <c r="Q68" i="67"/>
  <c r="P68" i="67" s="1"/>
  <c r="O68" i="67"/>
  <c r="N68" i="67" s="1"/>
  <c r="M68" i="67"/>
  <c r="L68" i="67" s="1"/>
  <c r="K68" i="67"/>
  <c r="J68" i="67" s="1"/>
  <c r="I68" i="67"/>
  <c r="H68" i="67"/>
  <c r="G68" i="67"/>
  <c r="E68" i="67"/>
  <c r="S67" i="67"/>
  <c r="R67" i="67" s="1"/>
  <c r="Q67" i="67"/>
  <c r="P67" i="67" s="1"/>
  <c r="O67" i="67"/>
  <c r="N67" i="67" s="1"/>
  <c r="M67" i="67"/>
  <c r="L67" i="67" s="1"/>
  <c r="K67" i="67"/>
  <c r="J67" i="67" s="1"/>
  <c r="I67" i="67"/>
  <c r="H67" i="67"/>
  <c r="G67" i="67"/>
  <c r="E67" i="67"/>
  <c r="S66" i="67"/>
  <c r="R66" i="67" s="1"/>
  <c r="Q66" i="67"/>
  <c r="P66" i="67" s="1"/>
  <c r="O66" i="67"/>
  <c r="N66" i="67" s="1"/>
  <c r="M66" i="67"/>
  <c r="L66" i="67" s="1"/>
  <c r="K66" i="67"/>
  <c r="J66" i="67" s="1"/>
  <c r="I66" i="67"/>
  <c r="H66" i="67"/>
  <c r="G66" i="67"/>
  <c r="E66" i="67"/>
  <c r="S65" i="67"/>
  <c r="R65" i="67" s="1"/>
  <c r="Q65" i="67"/>
  <c r="P65" i="67" s="1"/>
  <c r="O65" i="67"/>
  <c r="N65" i="67" s="1"/>
  <c r="M65" i="67"/>
  <c r="L65" i="67" s="1"/>
  <c r="K65" i="67"/>
  <c r="J65" i="67" s="1"/>
  <c r="I65" i="67"/>
  <c r="H65" i="67"/>
  <c r="G65" i="67"/>
  <c r="E65" i="67"/>
  <c r="S64" i="67"/>
  <c r="R64" i="67" s="1"/>
  <c r="Q64" i="67"/>
  <c r="P64" i="67" s="1"/>
  <c r="O64" i="67"/>
  <c r="N64" i="67" s="1"/>
  <c r="M64" i="67"/>
  <c r="L64" i="67" s="1"/>
  <c r="K64" i="67"/>
  <c r="J64" i="67" s="1"/>
  <c r="I64" i="67"/>
  <c r="H64" i="67"/>
  <c r="G64" i="67"/>
  <c r="E64" i="67"/>
  <c r="S63" i="67"/>
  <c r="R63" i="67" s="1"/>
  <c r="Q63" i="67"/>
  <c r="P63" i="67" s="1"/>
  <c r="O63" i="67"/>
  <c r="N63" i="67" s="1"/>
  <c r="M63" i="67"/>
  <c r="L63" i="67" s="1"/>
  <c r="K63" i="67"/>
  <c r="J63" i="67" s="1"/>
  <c r="I63" i="67"/>
  <c r="H63" i="67"/>
  <c r="G63" i="67"/>
  <c r="E63" i="67"/>
  <c r="S62" i="67"/>
  <c r="R62" i="67" s="1"/>
  <c r="Q62" i="67"/>
  <c r="P62" i="67" s="1"/>
  <c r="O62" i="67"/>
  <c r="N62" i="67" s="1"/>
  <c r="M62" i="67"/>
  <c r="L62" i="67" s="1"/>
  <c r="K62" i="67"/>
  <c r="J62" i="67" s="1"/>
  <c r="I62" i="67"/>
  <c r="H62" i="67"/>
  <c r="G62" i="67"/>
  <c r="E62" i="67"/>
  <c r="S61" i="67"/>
  <c r="R61" i="67" s="1"/>
  <c r="Q61" i="67"/>
  <c r="P61" i="67" s="1"/>
  <c r="O61" i="67"/>
  <c r="N61" i="67" s="1"/>
  <c r="M61" i="67"/>
  <c r="L61" i="67" s="1"/>
  <c r="K61" i="67"/>
  <c r="J61" i="67" s="1"/>
  <c r="I61" i="67"/>
  <c r="H61" i="67"/>
  <c r="G61" i="67"/>
  <c r="E61" i="67"/>
  <c r="S60" i="67"/>
  <c r="R60" i="67" s="1"/>
  <c r="Q60" i="67"/>
  <c r="P60" i="67" s="1"/>
  <c r="O60" i="67"/>
  <c r="N60" i="67" s="1"/>
  <c r="M60" i="67"/>
  <c r="L60" i="67" s="1"/>
  <c r="K60" i="67"/>
  <c r="J60" i="67" s="1"/>
  <c r="I60" i="67"/>
  <c r="H60" i="67"/>
  <c r="G60" i="67"/>
  <c r="E60" i="67"/>
  <c r="S59" i="67"/>
  <c r="R59" i="67" s="1"/>
  <c r="Q59" i="67"/>
  <c r="P59" i="67" s="1"/>
  <c r="O59" i="67"/>
  <c r="N59" i="67" s="1"/>
  <c r="M59" i="67"/>
  <c r="L59" i="67" s="1"/>
  <c r="K59" i="67"/>
  <c r="J59" i="67" s="1"/>
  <c r="I59" i="67"/>
  <c r="H59" i="67"/>
  <c r="G59" i="67"/>
  <c r="E59" i="67"/>
  <c r="S58" i="67"/>
  <c r="R58" i="67" s="1"/>
  <c r="Q58" i="67"/>
  <c r="P58" i="67" s="1"/>
  <c r="O58" i="67"/>
  <c r="N58" i="67" s="1"/>
  <c r="M58" i="67"/>
  <c r="L58" i="67" s="1"/>
  <c r="K58" i="67"/>
  <c r="J58" i="67" s="1"/>
  <c r="I58" i="67"/>
  <c r="H58" i="67"/>
  <c r="G58" i="67"/>
  <c r="E58" i="67"/>
  <c r="S57" i="67"/>
  <c r="R57" i="67" s="1"/>
  <c r="Q57" i="67"/>
  <c r="P57" i="67" s="1"/>
  <c r="O57" i="67"/>
  <c r="N57" i="67" s="1"/>
  <c r="M57" i="67"/>
  <c r="L57" i="67" s="1"/>
  <c r="K57" i="67"/>
  <c r="J57" i="67" s="1"/>
  <c r="I57" i="67"/>
  <c r="H57" i="67"/>
  <c r="G57" i="67"/>
  <c r="E57" i="67"/>
  <c r="S56" i="67"/>
  <c r="R56" i="67" s="1"/>
  <c r="Q56" i="67"/>
  <c r="P56" i="67" s="1"/>
  <c r="O56" i="67"/>
  <c r="N56" i="67" s="1"/>
  <c r="M56" i="67"/>
  <c r="L56" i="67" s="1"/>
  <c r="K56" i="67"/>
  <c r="J56" i="67" s="1"/>
  <c r="I56" i="67"/>
  <c r="H56" i="67"/>
  <c r="G56" i="67"/>
  <c r="E56" i="67"/>
  <c r="S55" i="67"/>
  <c r="R55" i="67" s="1"/>
  <c r="Q55" i="67"/>
  <c r="P55" i="67" s="1"/>
  <c r="O55" i="67"/>
  <c r="N55" i="67" s="1"/>
  <c r="M55" i="67"/>
  <c r="L55" i="67" s="1"/>
  <c r="K55" i="67"/>
  <c r="J55" i="67" s="1"/>
  <c r="I55" i="67"/>
  <c r="H55" i="67"/>
  <c r="G55" i="67"/>
  <c r="E55" i="67"/>
  <c r="S54" i="67"/>
  <c r="R54" i="67" s="1"/>
  <c r="Q54" i="67"/>
  <c r="P54" i="67" s="1"/>
  <c r="O54" i="67"/>
  <c r="N54" i="67" s="1"/>
  <c r="M54" i="67"/>
  <c r="L54" i="67" s="1"/>
  <c r="K54" i="67"/>
  <c r="J54" i="67" s="1"/>
  <c r="I54" i="67"/>
  <c r="H54" i="67"/>
  <c r="G54" i="67"/>
  <c r="E54" i="67"/>
  <c r="S53" i="67"/>
  <c r="R53" i="67" s="1"/>
  <c r="Q53" i="67"/>
  <c r="P53" i="67" s="1"/>
  <c r="O53" i="67"/>
  <c r="N53" i="67" s="1"/>
  <c r="M53" i="67"/>
  <c r="L53" i="67" s="1"/>
  <c r="K53" i="67"/>
  <c r="J53" i="67" s="1"/>
  <c r="I53" i="67"/>
  <c r="H53" i="67"/>
  <c r="G53" i="67"/>
  <c r="E53" i="67"/>
  <c r="S52" i="67"/>
  <c r="R52" i="67" s="1"/>
  <c r="Q52" i="67"/>
  <c r="P52" i="67" s="1"/>
  <c r="O52" i="67"/>
  <c r="N52" i="67" s="1"/>
  <c r="M52" i="67"/>
  <c r="L52" i="67" s="1"/>
  <c r="K52" i="67"/>
  <c r="J52" i="67" s="1"/>
  <c r="I52" i="67"/>
  <c r="H52" i="67"/>
  <c r="G52" i="67"/>
  <c r="E52" i="67"/>
  <c r="S51" i="67"/>
  <c r="R51" i="67" s="1"/>
  <c r="Q51" i="67"/>
  <c r="P51" i="67" s="1"/>
  <c r="O51" i="67"/>
  <c r="N51" i="67" s="1"/>
  <c r="M51" i="67"/>
  <c r="L51" i="67" s="1"/>
  <c r="K51" i="67"/>
  <c r="J51" i="67" s="1"/>
  <c r="I51" i="67"/>
  <c r="H51" i="67"/>
  <c r="G51" i="67"/>
  <c r="E51" i="67"/>
  <c r="S50" i="67"/>
  <c r="R50" i="67" s="1"/>
  <c r="Q50" i="67"/>
  <c r="P50" i="67" s="1"/>
  <c r="O50" i="67"/>
  <c r="N50" i="67" s="1"/>
  <c r="M50" i="67"/>
  <c r="L50" i="67" s="1"/>
  <c r="K50" i="67"/>
  <c r="J50" i="67" s="1"/>
  <c r="I50" i="67"/>
  <c r="H50" i="67"/>
  <c r="G50" i="67"/>
  <c r="E50" i="67"/>
  <c r="S49" i="67"/>
  <c r="R49" i="67" s="1"/>
  <c r="Q49" i="67"/>
  <c r="P49" i="67" s="1"/>
  <c r="O49" i="67"/>
  <c r="N49" i="67" s="1"/>
  <c r="M49" i="67"/>
  <c r="L49" i="67" s="1"/>
  <c r="K49" i="67"/>
  <c r="J49" i="67" s="1"/>
  <c r="I49" i="67"/>
  <c r="H49" i="67"/>
  <c r="G49" i="67"/>
  <c r="E49" i="67"/>
  <c r="S48" i="67"/>
  <c r="R48" i="67" s="1"/>
  <c r="Q48" i="67"/>
  <c r="P48" i="67" s="1"/>
  <c r="O48" i="67"/>
  <c r="N48" i="67" s="1"/>
  <c r="M48" i="67"/>
  <c r="L48" i="67" s="1"/>
  <c r="K48" i="67"/>
  <c r="J48" i="67" s="1"/>
  <c r="I48" i="67"/>
  <c r="H48" i="67"/>
  <c r="G48" i="67"/>
  <c r="E48" i="67"/>
  <c r="S47" i="67"/>
  <c r="R47" i="67" s="1"/>
  <c r="Q47" i="67"/>
  <c r="P47" i="67" s="1"/>
  <c r="O47" i="67"/>
  <c r="N47" i="67" s="1"/>
  <c r="M47" i="67"/>
  <c r="L47" i="67" s="1"/>
  <c r="K47" i="67"/>
  <c r="J47" i="67" s="1"/>
  <c r="I47" i="67"/>
  <c r="H47" i="67"/>
  <c r="G47" i="67"/>
  <c r="E47" i="67"/>
  <c r="S46" i="67"/>
  <c r="R46" i="67" s="1"/>
  <c r="Q46" i="67"/>
  <c r="P46" i="67" s="1"/>
  <c r="O46" i="67"/>
  <c r="N46" i="67" s="1"/>
  <c r="M46" i="67"/>
  <c r="L46" i="67" s="1"/>
  <c r="K46" i="67"/>
  <c r="J46" i="67" s="1"/>
  <c r="I46" i="67"/>
  <c r="H46" i="67"/>
  <c r="G46" i="67"/>
  <c r="E46" i="67"/>
  <c r="S45" i="67"/>
  <c r="R45" i="67" s="1"/>
  <c r="Q45" i="67"/>
  <c r="P45" i="67" s="1"/>
  <c r="O45" i="67"/>
  <c r="N45" i="67" s="1"/>
  <c r="M45" i="67"/>
  <c r="L45" i="67" s="1"/>
  <c r="K45" i="67"/>
  <c r="J45" i="67" s="1"/>
  <c r="I45" i="67"/>
  <c r="H45" i="67"/>
  <c r="G45" i="67"/>
  <c r="E45" i="67"/>
  <c r="S44" i="67"/>
  <c r="R44" i="67" s="1"/>
  <c r="Q44" i="67"/>
  <c r="P44" i="67" s="1"/>
  <c r="O44" i="67"/>
  <c r="N44" i="67" s="1"/>
  <c r="M44" i="67"/>
  <c r="L44" i="67" s="1"/>
  <c r="K44" i="67"/>
  <c r="J44" i="67" s="1"/>
  <c r="I44" i="67"/>
  <c r="H44" i="67"/>
  <c r="G44" i="67"/>
  <c r="E44" i="67"/>
  <c r="S43" i="67"/>
  <c r="R43" i="67" s="1"/>
  <c r="Q43" i="67"/>
  <c r="P43" i="67" s="1"/>
  <c r="O43" i="67"/>
  <c r="N43" i="67" s="1"/>
  <c r="M43" i="67"/>
  <c r="L43" i="67" s="1"/>
  <c r="K43" i="67"/>
  <c r="J43" i="67" s="1"/>
  <c r="I43" i="67"/>
  <c r="H43" i="67"/>
  <c r="G43" i="67"/>
  <c r="E43" i="67"/>
  <c r="S42" i="67"/>
  <c r="R42" i="67" s="1"/>
  <c r="Q42" i="67"/>
  <c r="P42" i="67" s="1"/>
  <c r="O42" i="67"/>
  <c r="N42" i="67" s="1"/>
  <c r="M42" i="67"/>
  <c r="L42" i="67" s="1"/>
  <c r="K42" i="67"/>
  <c r="J42" i="67" s="1"/>
  <c r="I42" i="67"/>
  <c r="H42" i="67"/>
  <c r="G42" i="67"/>
  <c r="E42" i="67"/>
  <c r="S41" i="67"/>
  <c r="R41" i="67" s="1"/>
  <c r="Q41" i="67"/>
  <c r="P41" i="67" s="1"/>
  <c r="O41" i="67"/>
  <c r="N41" i="67" s="1"/>
  <c r="M41" i="67"/>
  <c r="L41" i="67" s="1"/>
  <c r="K41" i="67"/>
  <c r="J41" i="67" s="1"/>
  <c r="I41" i="67"/>
  <c r="H41" i="67"/>
  <c r="G41" i="67"/>
  <c r="E41" i="67"/>
  <c r="S40" i="67"/>
  <c r="R40" i="67" s="1"/>
  <c r="Q40" i="67"/>
  <c r="P40" i="67" s="1"/>
  <c r="O40" i="67"/>
  <c r="N40" i="67" s="1"/>
  <c r="M40" i="67"/>
  <c r="L40" i="67" s="1"/>
  <c r="K40" i="67"/>
  <c r="J40" i="67" s="1"/>
  <c r="I40" i="67"/>
  <c r="H40" i="67"/>
  <c r="G40" i="67"/>
  <c r="E40" i="67"/>
  <c r="S39" i="67"/>
  <c r="R39" i="67" s="1"/>
  <c r="Q39" i="67"/>
  <c r="P39" i="67" s="1"/>
  <c r="O39" i="67"/>
  <c r="N39" i="67" s="1"/>
  <c r="M39" i="67"/>
  <c r="L39" i="67" s="1"/>
  <c r="K39" i="67"/>
  <c r="J39" i="67" s="1"/>
  <c r="I39" i="67"/>
  <c r="H39" i="67"/>
  <c r="G39" i="67"/>
  <c r="E39" i="67"/>
  <c r="S38" i="67"/>
  <c r="R38" i="67" s="1"/>
  <c r="Q38" i="67"/>
  <c r="P38" i="67" s="1"/>
  <c r="O38" i="67"/>
  <c r="N38" i="67" s="1"/>
  <c r="M38" i="67"/>
  <c r="L38" i="67" s="1"/>
  <c r="K38" i="67"/>
  <c r="J38" i="67" s="1"/>
  <c r="I38" i="67"/>
  <c r="H38" i="67"/>
  <c r="G38" i="67"/>
  <c r="E38" i="67"/>
  <c r="S37" i="67"/>
  <c r="R37" i="67" s="1"/>
  <c r="Q37" i="67"/>
  <c r="P37" i="67" s="1"/>
  <c r="O37" i="67"/>
  <c r="N37" i="67" s="1"/>
  <c r="M37" i="67"/>
  <c r="L37" i="67" s="1"/>
  <c r="K37" i="67"/>
  <c r="J37" i="67" s="1"/>
  <c r="I37" i="67"/>
  <c r="H37" i="67"/>
  <c r="G37" i="67"/>
  <c r="E37" i="67"/>
  <c r="S36" i="67"/>
  <c r="R36" i="67" s="1"/>
  <c r="Q36" i="67"/>
  <c r="P36" i="67" s="1"/>
  <c r="O36" i="67"/>
  <c r="N36" i="67" s="1"/>
  <c r="M36" i="67"/>
  <c r="L36" i="67" s="1"/>
  <c r="K36" i="67"/>
  <c r="J36" i="67" s="1"/>
  <c r="I36" i="67"/>
  <c r="H36" i="67"/>
  <c r="G36" i="67"/>
  <c r="E36" i="67"/>
  <c r="S35" i="67"/>
  <c r="R35" i="67" s="1"/>
  <c r="Q35" i="67"/>
  <c r="P35" i="67" s="1"/>
  <c r="O35" i="67"/>
  <c r="N35" i="67" s="1"/>
  <c r="M35" i="67"/>
  <c r="L35" i="67" s="1"/>
  <c r="K35" i="67"/>
  <c r="J35" i="67" s="1"/>
  <c r="I35" i="67"/>
  <c r="H35" i="67"/>
  <c r="G35" i="67"/>
  <c r="E35" i="67"/>
  <c r="S34" i="67"/>
  <c r="R34" i="67" s="1"/>
  <c r="Q34" i="67"/>
  <c r="P34" i="67" s="1"/>
  <c r="O34" i="67"/>
  <c r="N34" i="67" s="1"/>
  <c r="M34" i="67"/>
  <c r="L34" i="67" s="1"/>
  <c r="K34" i="67"/>
  <c r="J34" i="67" s="1"/>
  <c r="I34" i="67"/>
  <c r="H34" i="67"/>
  <c r="G34" i="67"/>
  <c r="E34" i="67"/>
  <c r="S33" i="67"/>
  <c r="R33" i="67" s="1"/>
  <c r="Q33" i="67"/>
  <c r="P33" i="67" s="1"/>
  <c r="O33" i="67"/>
  <c r="N33" i="67" s="1"/>
  <c r="M33" i="67"/>
  <c r="L33" i="67" s="1"/>
  <c r="K33" i="67"/>
  <c r="J33" i="67" s="1"/>
  <c r="I33" i="67"/>
  <c r="H33" i="67"/>
  <c r="G33" i="67"/>
  <c r="E33" i="67"/>
  <c r="S32" i="67"/>
  <c r="R32" i="67" s="1"/>
  <c r="Q32" i="67"/>
  <c r="P32" i="67" s="1"/>
  <c r="O32" i="67"/>
  <c r="N32" i="67" s="1"/>
  <c r="M32" i="67"/>
  <c r="L32" i="67" s="1"/>
  <c r="K32" i="67"/>
  <c r="J32" i="67" s="1"/>
  <c r="I32" i="67"/>
  <c r="H32" i="67"/>
  <c r="G32" i="67"/>
  <c r="E32" i="67"/>
  <c r="S31" i="67"/>
  <c r="R31" i="67" s="1"/>
  <c r="Q31" i="67"/>
  <c r="P31" i="67" s="1"/>
  <c r="O31" i="67"/>
  <c r="N31" i="67" s="1"/>
  <c r="M31" i="67"/>
  <c r="L31" i="67" s="1"/>
  <c r="K31" i="67"/>
  <c r="J31" i="67" s="1"/>
  <c r="I31" i="67"/>
  <c r="H31" i="67"/>
  <c r="G31" i="67"/>
  <c r="E31" i="67"/>
  <c r="S30" i="67"/>
  <c r="R30" i="67" s="1"/>
  <c r="Q30" i="67"/>
  <c r="P30" i="67" s="1"/>
  <c r="O30" i="67"/>
  <c r="N30" i="67" s="1"/>
  <c r="M30" i="67"/>
  <c r="L30" i="67" s="1"/>
  <c r="K30" i="67"/>
  <c r="J30" i="67" s="1"/>
  <c r="I30" i="67"/>
  <c r="H30" i="67"/>
  <c r="G30" i="67"/>
  <c r="E30" i="67"/>
  <c r="S29" i="67"/>
  <c r="R29" i="67" s="1"/>
  <c r="Q29" i="67"/>
  <c r="P29" i="67" s="1"/>
  <c r="O29" i="67"/>
  <c r="N29" i="67" s="1"/>
  <c r="M29" i="67"/>
  <c r="L29" i="67" s="1"/>
  <c r="K29" i="67"/>
  <c r="J29" i="67" s="1"/>
  <c r="I29" i="67"/>
  <c r="H29" i="67"/>
  <c r="G29" i="67"/>
  <c r="E29" i="67"/>
  <c r="S28" i="67"/>
  <c r="R28" i="67" s="1"/>
  <c r="Q28" i="67"/>
  <c r="P28" i="67" s="1"/>
  <c r="O28" i="67"/>
  <c r="N28" i="67" s="1"/>
  <c r="M28" i="67"/>
  <c r="L28" i="67" s="1"/>
  <c r="K28" i="67"/>
  <c r="J28" i="67" s="1"/>
  <c r="I28" i="67"/>
  <c r="H28" i="67"/>
  <c r="G28" i="67"/>
  <c r="E28" i="67"/>
  <c r="S27" i="67"/>
  <c r="R27" i="67" s="1"/>
  <c r="Q27" i="67"/>
  <c r="P27" i="67" s="1"/>
  <c r="O27" i="67"/>
  <c r="N27" i="67" s="1"/>
  <c r="M27" i="67"/>
  <c r="L27" i="67" s="1"/>
  <c r="K27" i="67"/>
  <c r="J27" i="67" s="1"/>
  <c r="I27" i="67"/>
  <c r="H27" i="67"/>
  <c r="G27" i="67"/>
  <c r="E27" i="67"/>
  <c r="S26" i="67"/>
  <c r="R26" i="67" s="1"/>
  <c r="Q26" i="67"/>
  <c r="P26" i="67" s="1"/>
  <c r="O26" i="67"/>
  <c r="N26" i="67" s="1"/>
  <c r="M26" i="67"/>
  <c r="L26" i="67" s="1"/>
  <c r="K26" i="67"/>
  <c r="J26" i="67" s="1"/>
  <c r="I26" i="67"/>
  <c r="H26" i="67"/>
  <c r="G26" i="67"/>
  <c r="E26" i="67"/>
  <c r="S25" i="67"/>
  <c r="R25" i="67" s="1"/>
  <c r="Q25" i="67"/>
  <c r="P25" i="67" s="1"/>
  <c r="O25" i="67"/>
  <c r="N25" i="67" s="1"/>
  <c r="M25" i="67"/>
  <c r="L25" i="67" s="1"/>
  <c r="K25" i="67"/>
  <c r="J25" i="67" s="1"/>
  <c r="I25" i="67"/>
  <c r="H25" i="67"/>
  <c r="G25" i="67"/>
  <c r="E25" i="67"/>
  <c r="S24" i="67"/>
  <c r="R24" i="67" s="1"/>
  <c r="Q24" i="67"/>
  <c r="P24" i="67" s="1"/>
  <c r="O24" i="67"/>
  <c r="N24" i="67" s="1"/>
  <c r="M24" i="67"/>
  <c r="L24" i="67" s="1"/>
  <c r="K24" i="67"/>
  <c r="J24" i="67" s="1"/>
  <c r="I24" i="67"/>
  <c r="H24" i="67"/>
  <c r="G24" i="67"/>
  <c r="E24" i="67"/>
  <c r="S23" i="67"/>
  <c r="R23" i="67" s="1"/>
  <c r="Q23" i="67"/>
  <c r="P23" i="67" s="1"/>
  <c r="O23" i="67"/>
  <c r="N23" i="67" s="1"/>
  <c r="M23" i="67"/>
  <c r="L23" i="67" s="1"/>
  <c r="K23" i="67"/>
  <c r="J23" i="67" s="1"/>
  <c r="I23" i="67"/>
  <c r="H23" i="67"/>
  <c r="G23" i="67"/>
  <c r="E23" i="67"/>
  <c r="S22" i="67"/>
  <c r="R22" i="67" s="1"/>
  <c r="Q22" i="67"/>
  <c r="P22" i="67" s="1"/>
  <c r="O22" i="67"/>
  <c r="N22" i="67" s="1"/>
  <c r="M22" i="67"/>
  <c r="L22" i="67" s="1"/>
  <c r="K22" i="67"/>
  <c r="J22" i="67" s="1"/>
  <c r="I22" i="67"/>
  <c r="H22" i="67"/>
  <c r="G22" i="67"/>
  <c r="E22" i="67"/>
  <c r="S21" i="67"/>
  <c r="R21" i="67" s="1"/>
  <c r="Q21" i="67"/>
  <c r="P21" i="67" s="1"/>
  <c r="O21" i="67"/>
  <c r="N21" i="67" s="1"/>
  <c r="M21" i="67"/>
  <c r="L21" i="67" s="1"/>
  <c r="K21" i="67"/>
  <c r="J21" i="67" s="1"/>
  <c r="I21" i="67"/>
  <c r="H21" i="67"/>
  <c r="G21" i="67"/>
  <c r="E21" i="67"/>
  <c r="S20" i="67"/>
  <c r="R20" i="67" s="1"/>
  <c r="Q20" i="67"/>
  <c r="P20" i="67" s="1"/>
  <c r="O20" i="67"/>
  <c r="N20" i="67" s="1"/>
  <c r="M20" i="67"/>
  <c r="L20" i="67" s="1"/>
  <c r="K20" i="67"/>
  <c r="J20" i="67" s="1"/>
  <c r="I20" i="67"/>
  <c r="H20" i="67"/>
  <c r="G20" i="67"/>
  <c r="E20" i="67"/>
  <c r="S19" i="67"/>
  <c r="R19" i="67" s="1"/>
  <c r="Q19" i="67"/>
  <c r="P19" i="67" s="1"/>
  <c r="O19" i="67"/>
  <c r="N19" i="67" s="1"/>
  <c r="M19" i="67"/>
  <c r="L19" i="67" s="1"/>
  <c r="K19" i="67"/>
  <c r="J19" i="67" s="1"/>
  <c r="I19" i="67"/>
  <c r="H19" i="67"/>
  <c r="G19" i="67"/>
  <c r="E19" i="67"/>
  <c r="S18" i="67"/>
  <c r="R18" i="67" s="1"/>
  <c r="Q18" i="67"/>
  <c r="P18" i="67" s="1"/>
  <c r="O18" i="67"/>
  <c r="N18" i="67" s="1"/>
  <c r="M18" i="67"/>
  <c r="L18" i="67" s="1"/>
  <c r="K18" i="67"/>
  <c r="J18" i="67" s="1"/>
  <c r="I18" i="67"/>
  <c r="H18" i="67"/>
  <c r="G18" i="67"/>
  <c r="E18" i="67"/>
  <c r="S17" i="67"/>
  <c r="R17" i="67" s="1"/>
  <c r="Q17" i="67"/>
  <c r="P17" i="67" s="1"/>
  <c r="O17" i="67"/>
  <c r="N17" i="67" s="1"/>
  <c r="M17" i="67"/>
  <c r="L17" i="67" s="1"/>
  <c r="K17" i="67"/>
  <c r="J17" i="67" s="1"/>
  <c r="I17" i="67"/>
  <c r="H17" i="67"/>
  <c r="G17" i="67"/>
  <c r="E17" i="67"/>
  <c r="S16" i="67"/>
  <c r="R16" i="67" s="1"/>
  <c r="Q16" i="67"/>
  <c r="P16" i="67" s="1"/>
  <c r="O16" i="67"/>
  <c r="N16" i="67" s="1"/>
  <c r="M16" i="67"/>
  <c r="L16" i="67" s="1"/>
  <c r="K16" i="67"/>
  <c r="J16" i="67" s="1"/>
  <c r="I16" i="67"/>
  <c r="H16" i="67"/>
  <c r="G16" i="67"/>
  <c r="E16" i="67"/>
  <c r="S15" i="67"/>
  <c r="R15" i="67" s="1"/>
  <c r="Q15" i="67"/>
  <c r="P15" i="67" s="1"/>
  <c r="O15" i="67"/>
  <c r="N15" i="67" s="1"/>
  <c r="M15" i="67"/>
  <c r="L15" i="67" s="1"/>
  <c r="K15" i="67"/>
  <c r="J15" i="67" s="1"/>
  <c r="I15" i="67"/>
  <c r="H15" i="67"/>
  <c r="G15" i="67"/>
  <c r="E15" i="67"/>
  <c r="S14" i="67"/>
  <c r="R14" i="67" s="1"/>
  <c r="Q14" i="67"/>
  <c r="P14" i="67" s="1"/>
  <c r="O14" i="67"/>
  <c r="N14" i="67" s="1"/>
  <c r="M14" i="67"/>
  <c r="L14" i="67" s="1"/>
  <c r="K14" i="67"/>
  <c r="J14" i="67" s="1"/>
  <c r="I14" i="67"/>
  <c r="G14" i="67" s="1"/>
  <c r="H14" i="67" s="1"/>
  <c r="E14" i="67"/>
  <c r="S13" i="67"/>
  <c r="R13" i="67" s="1"/>
  <c r="Q13" i="67"/>
  <c r="P13" i="67" s="1"/>
  <c r="O13" i="67"/>
  <c r="N13" i="67" s="1"/>
  <c r="M13" i="67"/>
  <c r="L13" i="67" s="1"/>
  <c r="K13" i="67"/>
  <c r="J13" i="67" s="1"/>
  <c r="I13" i="67"/>
  <c r="G13" i="67" s="1"/>
  <c r="H13" i="67" s="1"/>
  <c r="E13" i="67"/>
  <c r="S12" i="67"/>
  <c r="R12" i="67" s="1"/>
  <c r="Q12" i="67"/>
  <c r="P12" i="67" s="1"/>
  <c r="O12" i="67"/>
  <c r="N12" i="67" s="1"/>
  <c r="M12" i="67"/>
  <c r="L12" i="67" s="1"/>
  <c r="K12" i="67"/>
  <c r="J12" i="67" s="1"/>
  <c r="I12" i="67"/>
  <c r="G12" i="67"/>
  <c r="H12" i="67" s="1"/>
  <c r="E12" i="67"/>
  <c r="S11" i="67"/>
  <c r="R11" i="67" s="1"/>
  <c r="Q11" i="67"/>
  <c r="P11" i="67" s="1"/>
  <c r="O11" i="67"/>
  <c r="N11" i="67" s="1"/>
  <c r="M11" i="67"/>
  <c r="L11" i="67" s="1"/>
  <c r="K11" i="67"/>
  <c r="J11" i="67" s="1"/>
  <c r="I11" i="67"/>
  <c r="G11" i="67" s="1"/>
  <c r="H11" i="67" s="1"/>
  <c r="E11" i="67"/>
  <c r="S10" i="67"/>
  <c r="R10" i="67" s="1"/>
  <c r="Q10" i="67"/>
  <c r="P10" i="67" s="1"/>
  <c r="O10" i="67"/>
  <c r="N10" i="67" s="1"/>
  <c r="M10" i="67"/>
  <c r="L10" i="67" s="1"/>
  <c r="K10" i="67"/>
  <c r="J10" i="67" s="1"/>
  <c r="I10" i="67"/>
  <c r="G10" i="67" s="1"/>
  <c r="H10" i="67" s="1"/>
  <c r="E10" i="67"/>
  <c r="S9" i="67"/>
  <c r="R9" i="67" s="1"/>
  <c r="Q9" i="67"/>
  <c r="P9" i="67" s="1"/>
  <c r="O9" i="67"/>
  <c r="N9" i="67" s="1"/>
  <c r="M9" i="67"/>
  <c r="L9" i="67" s="1"/>
  <c r="K9" i="67"/>
  <c r="J9" i="67" s="1"/>
  <c r="I9" i="67"/>
  <c r="G9" i="67" s="1"/>
  <c r="H9" i="67" s="1"/>
  <c r="E9" i="67"/>
  <c r="AB8" i="67"/>
  <c r="K8" i="67" s="1"/>
  <c r="J8" i="67" s="1"/>
  <c r="AA8" i="67"/>
  <c r="Z8" i="67"/>
  <c r="Y8" i="67"/>
  <c r="X8" i="67"/>
  <c r="S8" i="67"/>
  <c r="R8" i="67" s="1"/>
  <c r="Q8" i="67"/>
  <c r="P8" i="67" s="1"/>
  <c r="O8" i="67"/>
  <c r="N8" i="67" s="1"/>
  <c r="M8" i="67"/>
  <c r="L8" i="67" s="1"/>
  <c r="I8" i="67"/>
  <c r="G8" i="67" s="1"/>
  <c r="H8" i="67" s="1"/>
  <c r="E8" i="67"/>
  <c r="T5" i="67"/>
  <c r="I5" i="67"/>
  <c r="E5" i="67"/>
  <c r="B5" i="67"/>
  <c r="T5" i="65"/>
  <c r="I5" i="65"/>
  <c r="E5" i="65"/>
  <c r="B5" i="65"/>
  <c r="S79" i="65"/>
  <c r="R79" i="65" s="1"/>
  <c r="Q79" i="65"/>
  <c r="P79" i="65" s="1"/>
  <c r="O79" i="65"/>
  <c r="N79" i="65" s="1"/>
  <c r="M79" i="65"/>
  <c r="L79" i="65" s="1"/>
  <c r="K79" i="65"/>
  <c r="J79" i="65" s="1"/>
  <c r="I79" i="65"/>
  <c r="H79" i="65"/>
  <c r="G79" i="65"/>
  <c r="E79" i="65"/>
  <c r="S78" i="65"/>
  <c r="R78" i="65" s="1"/>
  <c r="Q78" i="65"/>
  <c r="P78" i="65" s="1"/>
  <c r="O78" i="65"/>
  <c r="N78" i="65" s="1"/>
  <c r="M78" i="65"/>
  <c r="L78" i="65" s="1"/>
  <c r="K78" i="65"/>
  <c r="J78" i="65" s="1"/>
  <c r="I78" i="65"/>
  <c r="H78" i="65"/>
  <c r="G78" i="65"/>
  <c r="E78" i="65"/>
  <c r="S77" i="65"/>
  <c r="R77" i="65" s="1"/>
  <c r="Q77" i="65"/>
  <c r="P77" i="65" s="1"/>
  <c r="O77" i="65"/>
  <c r="N77" i="65" s="1"/>
  <c r="M77" i="65"/>
  <c r="L77" i="65" s="1"/>
  <c r="K77" i="65"/>
  <c r="J77" i="65" s="1"/>
  <c r="I77" i="65"/>
  <c r="H77" i="65"/>
  <c r="G77" i="65"/>
  <c r="E77" i="65"/>
  <c r="S76" i="65"/>
  <c r="R76" i="65" s="1"/>
  <c r="Q76" i="65"/>
  <c r="P76" i="65" s="1"/>
  <c r="O76" i="65"/>
  <c r="N76" i="65" s="1"/>
  <c r="M76" i="65"/>
  <c r="L76" i="65" s="1"/>
  <c r="K76" i="65"/>
  <c r="J76" i="65" s="1"/>
  <c r="I76" i="65"/>
  <c r="H76" i="65"/>
  <c r="G76" i="65"/>
  <c r="E76" i="65"/>
  <c r="S75" i="65"/>
  <c r="R75" i="65" s="1"/>
  <c r="Q75" i="65"/>
  <c r="P75" i="65" s="1"/>
  <c r="O75" i="65"/>
  <c r="N75" i="65" s="1"/>
  <c r="M75" i="65"/>
  <c r="L75" i="65" s="1"/>
  <c r="K75" i="65"/>
  <c r="J75" i="65" s="1"/>
  <c r="I75" i="65"/>
  <c r="H75" i="65"/>
  <c r="G75" i="65"/>
  <c r="E75" i="65"/>
  <c r="S74" i="65"/>
  <c r="R74" i="65" s="1"/>
  <c r="Q74" i="65"/>
  <c r="P74" i="65" s="1"/>
  <c r="O74" i="65"/>
  <c r="N74" i="65" s="1"/>
  <c r="M74" i="65"/>
  <c r="L74" i="65" s="1"/>
  <c r="K74" i="65"/>
  <c r="J74" i="65" s="1"/>
  <c r="I74" i="65"/>
  <c r="H74" i="65"/>
  <c r="G74" i="65"/>
  <c r="E74" i="65"/>
  <c r="S73" i="65"/>
  <c r="R73" i="65" s="1"/>
  <c r="Q73" i="65"/>
  <c r="P73" i="65" s="1"/>
  <c r="O73" i="65"/>
  <c r="N73" i="65" s="1"/>
  <c r="M73" i="65"/>
  <c r="L73" i="65" s="1"/>
  <c r="K73" i="65"/>
  <c r="J73" i="65" s="1"/>
  <c r="I73" i="65"/>
  <c r="H73" i="65"/>
  <c r="G73" i="65"/>
  <c r="E73" i="65"/>
  <c r="S72" i="65"/>
  <c r="R72" i="65" s="1"/>
  <c r="Q72" i="65"/>
  <c r="P72" i="65" s="1"/>
  <c r="O72" i="65"/>
  <c r="N72" i="65" s="1"/>
  <c r="M72" i="65"/>
  <c r="L72" i="65" s="1"/>
  <c r="K72" i="65"/>
  <c r="J72" i="65" s="1"/>
  <c r="I72" i="65"/>
  <c r="H72" i="65"/>
  <c r="G72" i="65"/>
  <c r="E72" i="65"/>
  <c r="S71" i="65"/>
  <c r="R71" i="65" s="1"/>
  <c r="Q71" i="65"/>
  <c r="P71" i="65" s="1"/>
  <c r="O71" i="65"/>
  <c r="N71" i="65" s="1"/>
  <c r="M71" i="65"/>
  <c r="L71" i="65" s="1"/>
  <c r="K71" i="65"/>
  <c r="J71" i="65" s="1"/>
  <c r="I71" i="65"/>
  <c r="H71" i="65"/>
  <c r="G71" i="65"/>
  <c r="E71" i="65"/>
  <c r="S70" i="65"/>
  <c r="R70" i="65" s="1"/>
  <c r="Q70" i="65"/>
  <c r="P70" i="65" s="1"/>
  <c r="O70" i="65"/>
  <c r="N70" i="65" s="1"/>
  <c r="M70" i="65"/>
  <c r="L70" i="65" s="1"/>
  <c r="K70" i="65"/>
  <c r="J70" i="65" s="1"/>
  <c r="I70" i="65"/>
  <c r="H70" i="65"/>
  <c r="G70" i="65"/>
  <c r="E70" i="65"/>
  <c r="S69" i="65"/>
  <c r="R69" i="65" s="1"/>
  <c r="Q69" i="65"/>
  <c r="P69" i="65" s="1"/>
  <c r="O69" i="65"/>
  <c r="N69" i="65" s="1"/>
  <c r="M69" i="65"/>
  <c r="L69" i="65" s="1"/>
  <c r="K69" i="65"/>
  <c r="J69" i="65" s="1"/>
  <c r="I69" i="65"/>
  <c r="H69" i="65"/>
  <c r="G69" i="65"/>
  <c r="E69" i="65"/>
  <c r="S68" i="65"/>
  <c r="R68" i="65" s="1"/>
  <c r="Q68" i="65"/>
  <c r="P68" i="65" s="1"/>
  <c r="O68" i="65"/>
  <c r="N68" i="65" s="1"/>
  <c r="M68" i="65"/>
  <c r="L68" i="65" s="1"/>
  <c r="K68" i="65"/>
  <c r="J68" i="65" s="1"/>
  <c r="I68" i="65"/>
  <c r="H68" i="65"/>
  <c r="G68" i="65"/>
  <c r="E68" i="65"/>
  <c r="S67" i="65"/>
  <c r="R67" i="65" s="1"/>
  <c r="Q67" i="65"/>
  <c r="P67" i="65" s="1"/>
  <c r="O67" i="65"/>
  <c r="N67" i="65" s="1"/>
  <c r="M67" i="65"/>
  <c r="L67" i="65" s="1"/>
  <c r="K67" i="65"/>
  <c r="J67" i="65" s="1"/>
  <c r="I67" i="65"/>
  <c r="H67" i="65"/>
  <c r="G67" i="65"/>
  <c r="E67" i="65"/>
  <c r="S66" i="65"/>
  <c r="R66" i="65" s="1"/>
  <c r="Q66" i="65"/>
  <c r="P66" i="65" s="1"/>
  <c r="O66" i="65"/>
  <c r="N66" i="65" s="1"/>
  <c r="M66" i="65"/>
  <c r="L66" i="65" s="1"/>
  <c r="K66" i="65"/>
  <c r="J66" i="65" s="1"/>
  <c r="I66" i="65"/>
  <c r="H66" i="65"/>
  <c r="G66" i="65"/>
  <c r="E66" i="65"/>
  <c r="S65" i="65"/>
  <c r="R65" i="65" s="1"/>
  <c r="Q65" i="65"/>
  <c r="P65" i="65" s="1"/>
  <c r="O65" i="65"/>
  <c r="N65" i="65" s="1"/>
  <c r="M65" i="65"/>
  <c r="L65" i="65" s="1"/>
  <c r="K65" i="65"/>
  <c r="J65" i="65" s="1"/>
  <c r="I65" i="65"/>
  <c r="H65" i="65"/>
  <c r="G65" i="65"/>
  <c r="E65" i="65"/>
  <c r="S64" i="65"/>
  <c r="R64" i="65" s="1"/>
  <c r="Q64" i="65"/>
  <c r="P64" i="65" s="1"/>
  <c r="O64" i="65"/>
  <c r="N64" i="65" s="1"/>
  <c r="M64" i="65"/>
  <c r="L64" i="65" s="1"/>
  <c r="K64" i="65"/>
  <c r="J64" i="65" s="1"/>
  <c r="I64" i="65"/>
  <c r="H64" i="65"/>
  <c r="G64" i="65"/>
  <c r="E64" i="65"/>
  <c r="S63" i="65"/>
  <c r="R63" i="65" s="1"/>
  <c r="Q63" i="65"/>
  <c r="P63" i="65" s="1"/>
  <c r="O63" i="65"/>
  <c r="N63" i="65" s="1"/>
  <c r="M63" i="65"/>
  <c r="L63" i="65" s="1"/>
  <c r="K63" i="65"/>
  <c r="J63" i="65" s="1"/>
  <c r="I63" i="65"/>
  <c r="H63" i="65"/>
  <c r="G63" i="65"/>
  <c r="E63" i="65"/>
  <c r="S62" i="65"/>
  <c r="R62" i="65" s="1"/>
  <c r="Q62" i="65"/>
  <c r="P62" i="65" s="1"/>
  <c r="O62" i="65"/>
  <c r="N62" i="65" s="1"/>
  <c r="M62" i="65"/>
  <c r="L62" i="65" s="1"/>
  <c r="K62" i="65"/>
  <c r="J62" i="65" s="1"/>
  <c r="I62" i="65"/>
  <c r="H62" i="65"/>
  <c r="G62" i="65"/>
  <c r="E62" i="65"/>
  <c r="S61" i="65"/>
  <c r="R61" i="65" s="1"/>
  <c r="Q61" i="65"/>
  <c r="P61" i="65" s="1"/>
  <c r="O61" i="65"/>
  <c r="N61" i="65" s="1"/>
  <c r="M61" i="65"/>
  <c r="L61" i="65" s="1"/>
  <c r="K61" i="65"/>
  <c r="J61" i="65" s="1"/>
  <c r="I61" i="65"/>
  <c r="H61" i="65"/>
  <c r="G61" i="65"/>
  <c r="E61" i="65"/>
  <c r="S60" i="65"/>
  <c r="R60" i="65" s="1"/>
  <c r="Q60" i="65"/>
  <c r="P60" i="65" s="1"/>
  <c r="O60" i="65"/>
  <c r="N60" i="65" s="1"/>
  <c r="M60" i="65"/>
  <c r="L60" i="65" s="1"/>
  <c r="K60" i="65"/>
  <c r="J60" i="65" s="1"/>
  <c r="I60" i="65"/>
  <c r="H60" i="65"/>
  <c r="G60" i="65"/>
  <c r="E60" i="65"/>
  <c r="S59" i="65"/>
  <c r="R59" i="65" s="1"/>
  <c r="Q59" i="65"/>
  <c r="P59" i="65" s="1"/>
  <c r="O59" i="65"/>
  <c r="N59" i="65" s="1"/>
  <c r="M59" i="65"/>
  <c r="L59" i="65" s="1"/>
  <c r="K59" i="65"/>
  <c r="J59" i="65" s="1"/>
  <c r="I59" i="65"/>
  <c r="H59" i="65"/>
  <c r="G59" i="65"/>
  <c r="E59" i="65"/>
  <c r="S58" i="65"/>
  <c r="R58" i="65" s="1"/>
  <c r="Q58" i="65"/>
  <c r="P58" i="65" s="1"/>
  <c r="O58" i="65"/>
  <c r="N58" i="65" s="1"/>
  <c r="M58" i="65"/>
  <c r="L58" i="65" s="1"/>
  <c r="K58" i="65"/>
  <c r="J58" i="65" s="1"/>
  <c r="I58" i="65"/>
  <c r="H58" i="65"/>
  <c r="G58" i="65"/>
  <c r="E58" i="65"/>
  <c r="S57" i="65"/>
  <c r="R57" i="65" s="1"/>
  <c r="Q57" i="65"/>
  <c r="P57" i="65" s="1"/>
  <c r="O57" i="65"/>
  <c r="N57" i="65" s="1"/>
  <c r="M57" i="65"/>
  <c r="L57" i="65" s="1"/>
  <c r="K57" i="65"/>
  <c r="J57" i="65" s="1"/>
  <c r="I57" i="65"/>
  <c r="H57" i="65"/>
  <c r="G57" i="65"/>
  <c r="E57" i="65"/>
  <c r="S56" i="65"/>
  <c r="R56" i="65" s="1"/>
  <c r="Q56" i="65"/>
  <c r="P56" i="65" s="1"/>
  <c r="O56" i="65"/>
  <c r="N56" i="65" s="1"/>
  <c r="M56" i="65"/>
  <c r="L56" i="65" s="1"/>
  <c r="K56" i="65"/>
  <c r="J56" i="65" s="1"/>
  <c r="I56" i="65"/>
  <c r="H56" i="65"/>
  <c r="G56" i="65"/>
  <c r="E56" i="65"/>
  <c r="S55" i="65"/>
  <c r="R55" i="65" s="1"/>
  <c r="Q55" i="65"/>
  <c r="P55" i="65" s="1"/>
  <c r="O55" i="65"/>
  <c r="N55" i="65" s="1"/>
  <c r="M55" i="65"/>
  <c r="L55" i="65" s="1"/>
  <c r="K55" i="65"/>
  <c r="J55" i="65" s="1"/>
  <c r="I55" i="65"/>
  <c r="H55" i="65"/>
  <c r="G55" i="65"/>
  <c r="E55" i="65"/>
  <c r="S54" i="65"/>
  <c r="R54" i="65" s="1"/>
  <c r="Q54" i="65"/>
  <c r="P54" i="65" s="1"/>
  <c r="O54" i="65"/>
  <c r="N54" i="65" s="1"/>
  <c r="M54" i="65"/>
  <c r="L54" i="65" s="1"/>
  <c r="K54" i="65"/>
  <c r="J54" i="65" s="1"/>
  <c r="I54" i="65"/>
  <c r="H54" i="65"/>
  <c r="G54" i="65"/>
  <c r="E54" i="65"/>
  <c r="S53" i="65"/>
  <c r="R53" i="65" s="1"/>
  <c r="Q53" i="65"/>
  <c r="P53" i="65" s="1"/>
  <c r="O53" i="65"/>
  <c r="N53" i="65" s="1"/>
  <c r="M53" i="65"/>
  <c r="L53" i="65" s="1"/>
  <c r="K53" i="65"/>
  <c r="J53" i="65" s="1"/>
  <c r="I53" i="65"/>
  <c r="G53" i="65"/>
  <c r="H53" i="65" s="1"/>
  <c r="E53" i="65"/>
  <c r="S52" i="65"/>
  <c r="R52" i="65" s="1"/>
  <c r="Q52" i="65"/>
  <c r="P52" i="65" s="1"/>
  <c r="O52" i="65"/>
  <c r="N52" i="65" s="1"/>
  <c r="M52" i="65"/>
  <c r="L52" i="65" s="1"/>
  <c r="K52" i="65"/>
  <c r="J52" i="65" s="1"/>
  <c r="I52" i="65"/>
  <c r="G52" i="65" s="1"/>
  <c r="H52" i="65" s="1"/>
  <c r="E52" i="65"/>
  <c r="S51" i="65"/>
  <c r="R51" i="65" s="1"/>
  <c r="Q51" i="65"/>
  <c r="P51" i="65" s="1"/>
  <c r="O51" i="65"/>
  <c r="N51" i="65" s="1"/>
  <c r="M51" i="65"/>
  <c r="L51" i="65" s="1"/>
  <c r="K51" i="65"/>
  <c r="J51" i="65" s="1"/>
  <c r="I51" i="65"/>
  <c r="G51" i="65" s="1"/>
  <c r="H51" i="65" s="1"/>
  <c r="E51" i="65"/>
  <c r="S50" i="65"/>
  <c r="R50" i="65" s="1"/>
  <c r="Q50" i="65"/>
  <c r="P50" i="65" s="1"/>
  <c r="O50" i="65"/>
  <c r="N50" i="65" s="1"/>
  <c r="M50" i="65"/>
  <c r="L50" i="65" s="1"/>
  <c r="K50" i="65"/>
  <c r="J50" i="65" s="1"/>
  <c r="I50" i="65"/>
  <c r="G50" i="65" s="1"/>
  <c r="H50" i="65" s="1"/>
  <c r="E50" i="65"/>
  <c r="S49" i="65"/>
  <c r="R49" i="65" s="1"/>
  <c r="Q49" i="65"/>
  <c r="P49" i="65" s="1"/>
  <c r="O49" i="65"/>
  <c r="N49" i="65" s="1"/>
  <c r="M49" i="65"/>
  <c r="L49" i="65" s="1"/>
  <c r="K49" i="65"/>
  <c r="J49" i="65" s="1"/>
  <c r="I49" i="65"/>
  <c r="G49" i="65" s="1"/>
  <c r="H49" i="65" s="1"/>
  <c r="E49" i="65"/>
  <c r="S48" i="65"/>
  <c r="R48" i="65" s="1"/>
  <c r="Q48" i="65"/>
  <c r="P48" i="65" s="1"/>
  <c r="O48" i="65"/>
  <c r="N48" i="65" s="1"/>
  <c r="M48" i="65"/>
  <c r="L48" i="65" s="1"/>
  <c r="K48" i="65"/>
  <c r="J48" i="65" s="1"/>
  <c r="I48" i="65"/>
  <c r="G48" i="65" s="1"/>
  <c r="H48" i="65" s="1"/>
  <c r="E48" i="65"/>
  <c r="S47" i="65"/>
  <c r="R47" i="65" s="1"/>
  <c r="Q47" i="65"/>
  <c r="P47" i="65" s="1"/>
  <c r="O47" i="65"/>
  <c r="N47" i="65" s="1"/>
  <c r="M47" i="65"/>
  <c r="L47" i="65" s="1"/>
  <c r="K47" i="65"/>
  <c r="J47" i="65" s="1"/>
  <c r="I47" i="65"/>
  <c r="H47" i="65"/>
  <c r="G47" i="65"/>
  <c r="E47" i="65"/>
  <c r="S46" i="65"/>
  <c r="R46" i="65" s="1"/>
  <c r="Q46" i="65"/>
  <c r="P46" i="65" s="1"/>
  <c r="O46" i="65"/>
  <c r="N46" i="65" s="1"/>
  <c r="M46" i="65"/>
  <c r="L46" i="65" s="1"/>
  <c r="K46" i="65"/>
  <c r="J46" i="65" s="1"/>
  <c r="I46" i="65"/>
  <c r="H46" i="65"/>
  <c r="G46" i="65"/>
  <c r="E46" i="65"/>
  <c r="S45" i="65"/>
  <c r="R45" i="65" s="1"/>
  <c r="Q45" i="65"/>
  <c r="P45" i="65" s="1"/>
  <c r="O45" i="65"/>
  <c r="N45" i="65" s="1"/>
  <c r="M45" i="65"/>
  <c r="L45" i="65" s="1"/>
  <c r="K45" i="65"/>
  <c r="J45" i="65" s="1"/>
  <c r="I45" i="65"/>
  <c r="H45" i="65"/>
  <c r="G45" i="65"/>
  <c r="E45" i="65"/>
  <c r="S44" i="65"/>
  <c r="R44" i="65" s="1"/>
  <c r="Q44" i="65"/>
  <c r="P44" i="65" s="1"/>
  <c r="O44" i="65"/>
  <c r="N44" i="65" s="1"/>
  <c r="M44" i="65"/>
  <c r="L44" i="65" s="1"/>
  <c r="K44" i="65"/>
  <c r="J44" i="65" s="1"/>
  <c r="I44" i="65"/>
  <c r="H44" i="65"/>
  <c r="G44" i="65"/>
  <c r="E44" i="65"/>
  <c r="S43" i="65"/>
  <c r="R43" i="65" s="1"/>
  <c r="Q43" i="65"/>
  <c r="P43" i="65" s="1"/>
  <c r="O43" i="65"/>
  <c r="N43" i="65" s="1"/>
  <c r="M43" i="65"/>
  <c r="L43" i="65" s="1"/>
  <c r="K43" i="65"/>
  <c r="J43" i="65" s="1"/>
  <c r="I43" i="65"/>
  <c r="H43" i="65"/>
  <c r="G43" i="65"/>
  <c r="E43" i="65"/>
  <c r="S42" i="65"/>
  <c r="R42" i="65" s="1"/>
  <c r="Q42" i="65"/>
  <c r="P42" i="65" s="1"/>
  <c r="O42" i="65"/>
  <c r="N42" i="65" s="1"/>
  <c r="M42" i="65"/>
  <c r="L42" i="65" s="1"/>
  <c r="K42" i="65"/>
  <c r="J42" i="65" s="1"/>
  <c r="I42" i="65"/>
  <c r="H42" i="65"/>
  <c r="G42" i="65"/>
  <c r="E42" i="65"/>
  <c r="S41" i="65"/>
  <c r="R41" i="65" s="1"/>
  <c r="Q41" i="65"/>
  <c r="P41" i="65" s="1"/>
  <c r="O41" i="65"/>
  <c r="N41" i="65" s="1"/>
  <c r="M41" i="65"/>
  <c r="L41" i="65" s="1"/>
  <c r="K41" i="65"/>
  <c r="J41" i="65" s="1"/>
  <c r="I41" i="65"/>
  <c r="H41" i="65"/>
  <c r="G41" i="65"/>
  <c r="E41" i="65"/>
  <c r="S40" i="65"/>
  <c r="R40" i="65" s="1"/>
  <c r="Q40" i="65"/>
  <c r="P40" i="65" s="1"/>
  <c r="O40" i="65"/>
  <c r="N40" i="65" s="1"/>
  <c r="M40" i="65"/>
  <c r="L40" i="65" s="1"/>
  <c r="K40" i="65"/>
  <c r="J40" i="65" s="1"/>
  <c r="I40" i="65"/>
  <c r="H40" i="65"/>
  <c r="G40" i="65"/>
  <c r="E40" i="65"/>
  <c r="S39" i="65"/>
  <c r="R39" i="65" s="1"/>
  <c r="Q39" i="65"/>
  <c r="P39" i="65" s="1"/>
  <c r="O39" i="65"/>
  <c r="N39" i="65" s="1"/>
  <c r="M39" i="65"/>
  <c r="L39" i="65" s="1"/>
  <c r="K39" i="65"/>
  <c r="J39" i="65" s="1"/>
  <c r="I39" i="65"/>
  <c r="H39" i="65"/>
  <c r="G39" i="65"/>
  <c r="E39" i="65"/>
  <c r="S38" i="65"/>
  <c r="R38" i="65" s="1"/>
  <c r="Q38" i="65"/>
  <c r="P38" i="65" s="1"/>
  <c r="O38" i="65"/>
  <c r="N38" i="65" s="1"/>
  <c r="M38" i="65"/>
  <c r="L38" i="65" s="1"/>
  <c r="K38" i="65"/>
  <c r="J38" i="65" s="1"/>
  <c r="I38" i="65"/>
  <c r="H38" i="65"/>
  <c r="G38" i="65"/>
  <c r="E38" i="65"/>
  <c r="S37" i="65"/>
  <c r="R37" i="65" s="1"/>
  <c r="Q37" i="65"/>
  <c r="P37" i="65" s="1"/>
  <c r="O37" i="65"/>
  <c r="N37" i="65" s="1"/>
  <c r="M37" i="65"/>
  <c r="L37" i="65" s="1"/>
  <c r="K37" i="65"/>
  <c r="J37" i="65" s="1"/>
  <c r="I37" i="65"/>
  <c r="H37" i="65"/>
  <c r="G37" i="65"/>
  <c r="E37" i="65"/>
  <c r="S36" i="65"/>
  <c r="R36" i="65" s="1"/>
  <c r="Q36" i="65"/>
  <c r="P36" i="65" s="1"/>
  <c r="O36" i="65"/>
  <c r="N36" i="65" s="1"/>
  <c r="M36" i="65"/>
  <c r="L36" i="65" s="1"/>
  <c r="K36" i="65"/>
  <c r="J36" i="65" s="1"/>
  <c r="I36" i="65"/>
  <c r="H36" i="65"/>
  <c r="G36" i="65"/>
  <c r="E36" i="65"/>
  <c r="S35" i="65"/>
  <c r="R35" i="65" s="1"/>
  <c r="Q35" i="65"/>
  <c r="P35" i="65" s="1"/>
  <c r="O35" i="65"/>
  <c r="N35" i="65" s="1"/>
  <c r="M35" i="65"/>
  <c r="L35" i="65" s="1"/>
  <c r="K35" i="65"/>
  <c r="J35" i="65" s="1"/>
  <c r="I35" i="65"/>
  <c r="H35" i="65"/>
  <c r="G35" i="65"/>
  <c r="E35" i="65"/>
  <c r="S34" i="65"/>
  <c r="R34" i="65" s="1"/>
  <c r="Q34" i="65"/>
  <c r="P34" i="65" s="1"/>
  <c r="O34" i="65"/>
  <c r="N34" i="65" s="1"/>
  <c r="M34" i="65"/>
  <c r="L34" i="65" s="1"/>
  <c r="K34" i="65"/>
  <c r="J34" i="65" s="1"/>
  <c r="I34" i="65"/>
  <c r="H34" i="65"/>
  <c r="G34" i="65"/>
  <c r="E34" i="65"/>
  <c r="S33" i="65"/>
  <c r="R33" i="65" s="1"/>
  <c r="Q33" i="65"/>
  <c r="P33" i="65" s="1"/>
  <c r="O33" i="65"/>
  <c r="N33" i="65" s="1"/>
  <c r="M33" i="65"/>
  <c r="L33" i="65" s="1"/>
  <c r="K33" i="65"/>
  <c r="J33" i="65" s="1"/>
  <c r="I33" i="65"/>
  <c r="H33" i="65"/>
  <c r="G33" i="65"/>
  <c r="E33" i="65"/>
  <c r="S32" i="65"/>
  <c r="R32" i="65" s="1"/>
  <c r="Q32" i="65"/>
  <c r="P32" i="65" s="1"/>
  <c r="O32" i="65"/>
  <c r="N32" i="65" s="1"/>
  <c r="M32" i="65"/>
  <c r="L32" i="65" s="1"/>
  <c r="K32" i="65"/>
  <c r="J32" i="65" s="1"/>
  <c r="I32" i="65"/>
  <c r="H32" i="65"/>
  <c r="G32" i="65"/>
  <c r="E32" i="65"/>
  <c r="S31" i="65"/>
  <c r="R31" i="65" s="1"/>
  <c r="Q31" i="65"/>
  <c r="P31" i="65" s="1"/>
  <c r="O31" i="65"/>
  <c r="N31" i="65" s="1"/>
  <c r="M31" i="65"/>
  <c r="L31" i="65" s="1"/>
  <c r="K31" i="65"/>
  <c r="J31" i="65" s="1"/>
  <c r="I31" i="65"/>
  <c r="H31" i="65"/>
  <c r="G31" i="65"/>
  <c r="E31" i="65"/>
  <c r="S30" i="65"/>
  <c r="R30" i="65" s="1"/>
  <c r="Q30" i="65"/>
  <c r="P30" i="65" s="1"/>
  <c r="O30" i="65"/>
  <c r="N30" i="65" s="1"/>
  <c r="M30" i="65"/>
  <c r="L30" i="65" s="1"/>
  <c r="K30" i="65"/>
  <c r="J30" i="65" s="1"/>
  <c r="I30" i="65"/>
  <c r="H30" i="65"/>
  <c r="G30" i="65"/>
  <c r="E30" i="65"/>
  <c r="S29" i="65"/>
  <c r="R29" i="65" s="1"/>
  <c r="Q29" i="65"/>
  <c r="P29" i="65" s="1"/>
  <c r="O29" i="65"/>
  <c r="N29" i="65" s="1"/>
  <c r="M29" i="65"/>
  <c r="L29" i="65" s="1"/>
  <c r="K29" i="65"/>
  <c r="J29" i="65" s="1"/>
  <c r="I29" i="65"/>
  <c r="H29" i="65"/>
  <c r="G29" i="65"/>
  <c r="E29" i="65"/>
  <c r="S28" i="65"/>
  <c r="R28" i="65" s="1"/>
  <c r="Q28" i="65"/>
  <c r="P28" i="65" s="1"/>
  <c r="O28" i="65"/>
  <c r="N28" i="65" s="1"/>
  <c r="M28" i="65"/>
  <c r="L28" i="65" s="1"/>
  <c r="K28" i="65"/>
  <c r="J28" i="65" s="1"/>
  <c r="I28" i="65"/>
  <c r="H28" i="65"/>
  <c r="G28" i="65"/>
  <c r="E28" i="65"/>
  <c r="S27" i="65"/>
  <c r="R27" i="65" s="1"/>
  <c r="Q27" i="65"/>
  <c r="P27" i="65" s="1"/>
  <c r="O27" i="65"/>
  <c r="N27" i="65" s="1"/>
  <c r="M27" i="65"/>
  <c r="L27" i="65" s="1"/>
  <c r="K27" i="65"/>
  <c r="J27" i="65" s="1"/>
  <c r="I27" i="65"/>
  <c r="H27" i="65"/>
  <c r="G27" i="65"/>
  <c r="E27" i="65"/>
  <c r="S26" i="65"/>
  <c r="R26" i="65" s="1"/>
  <c r="Q26" i="65"/>
  <c r="P26" i="65" s="1"/>
  <c r="O26" i="65"/>
  <c r="N26" i="65" s="1"/>
  <c r="M26" i="65"/>
  <c r="L26" i="65" s="1"/>
  <c r="K26" i="65"/>
  <c r="J26" i="65" s="1"/>
  <c r="I26" i="65"/>
  <c r="H26" i="65"/>
  <c r="G26" i="65"/>
  <c r="E26" i="65"/>
  <c r="S25" i="65"/>
  <c r="R25" i="65" s="1"/>
  <c r="Q25" i="65"/>
  <c r="P25" i="65" s="1"/>
  <c r="O25" i="65"/>
  <c r="N25" i="65" s="1"/>
  <c r="M25" i="65"/>
  <c r="L25" i="65" s="1"/>
  <c r="K25" i="65"/>
  <c r="J25" i="65" s="1"/>
  <c r="I25" i="65"/>
  <c r="H25" i="65"/>
  <c r="G25" i="65"/>
  <c r="E25" i="65"/>
  <c r="S24" i="65"/>
  <c r="R24" i="65" s="1"/>
  <c r="Q24" i="65"/>
  <c r="P24" i="65" s="1"/>
  <c r="O24" i="65"/>
  <c r="N24" i="65" s="1"/>
  <c r="M24" i="65"/>
  <c r="L24" i="65" s="1"/>
  <c r="K24" i="65"/>
  <c r="J24" i="65" s="1"/>
  <c r="I24" i="65"/>
  <c r="H24" i="65"/>
  <c r="G24" i="65"/>
  <c r="E24" i="65"/>
  <c r="S23" i="65"/>
  <c r="R23" i="65" s="1"/>
  <c r="Q23" i="65"/>
  <c r="P23" i="65" s="1"/>
  <c r="O23" i="65"/>
  <c r="N23" i="65" s="1"/>
  <c r="M23" i="65"/>
  <c r="L23" i="65" s="1"/>
  <c r="K23" i="65"/>
  <c r="J23" i="65" s="1"/>
  <c r="I23" i="65"/>
  <c r="H23" i="65"/>
  <c r="G23" i="65"/>
  <c r="E23" i="65"/>
  <c r="S22" i="65"/>
  <c r="R22" i="65" s="1"/>
  <c r="Q22" i="65"/>
  <c r="P22" i="65" s="1"/>
  <c r="O22" i="65"/>
  <c r="N22" i="65" s="1"/>
  <c r="M22" i="65"/>
  <c r="L22" i="65" s="1"/>
  <c r="K22" i="65"/>
  <c r="J22" i="65" s="1"/>
  <c r="I22" i="65"/>
  <c r="H22" i="65"/>
  <c r="G22" i="65"/>
  <c r="E22" i="65"/>
  <c r="S21" i="65"/>
  <c r="R21" i="65" s="1"/>
  <c r="Q21" i="65"/>
  <c r="P21" i="65" s="1"/>
  <c r="O21" i="65"/>
  <c r="N21" i="65" s="1"/>
  <c r="M21" i="65"/>
  <c r="L21" i="65" s="1"/>
  <c r="K21" i="65"/>
  <c r="J21" i="65" s="1"/>
  <c r="I21" i="65"/>
  <c r="H21" i="65"/>
  <c r="G21" i="65"/>
  <c r="E21" i="65"/>
  <c r="S20" i="65"/>
  <c r="R20" i="65" s="1"/>
  <c r="Q20" i="65"/>
  <c r="P20" i="65" s="1"/>
  <c r="O20" i="65"/>
  <c r="N20" i="65" s="1"/>
  <c r="M20" i="65"/>
  <c r="L20" i="65" s="1"/>
  <c r="K20" i="65"/>
  <c r="J20" i="65" s="1"/>
  <c r="I20" i="65"/>
  <c r="H20" i="65"/>
  <c r="G20" i="65"/>
  <c r="E20" i="65"/>
  <c r="S19" i="65"/>
  <c r="R19" i="65" s="1"/>
  <c r="Q19" i="65"/>
  <c r="P19" i="65" s="1"/>
  <c r="O19" i="65"/>
  <c r="N19" i="65" s="1"/>
  <c r="M19" i="65"/>
  <c r="L19" i="65" s="1"/>
  <c r="K19" i="65"/>
  <c r="J19" i="65" s="1"/>
  <c r="I19" i="65"/>
  <c r="H19" i="65"/>
  <c r="G19" i="65"/>
  <c r="E19" i="65"/>
  <c r="S18" i="65"/>
  <c r="R18" i="65" s="1"/>
  <c r="Q18" i="65"/>
  <c r="P18" i="65" s="1"/>
  <c r="O18" i="65"/>
  <c r="N18" i="65" s="1"/>
  <c r="M18" i="65"/>
  <c r="L18" i="65" s="1"/>
  <c r="K18" i="65"/>
  <c r="J18" i="65" s="1"/>
  <c r="I18" i="65"/>
  <c r="H18" i="65"/>
  <c r="G18" i="65"/>
  <c r="E18" i="65"/>
  <c r="S17" i="65"/>
  <c r="R17" i="65" s="1"/>
  <c r="Q17" i="65"/>
  <c r="P17" i="65" s="1"/>
  <c r="O17" i="65"/>
  <c r="N17" i="65" s="1"/>
  <c r="M17" i="65"/>
  <c r="L17" i="65" s="1"/>
  <c r="K17" i="65"/>
  <c r="J17" i="65" s="1"/>
  <c r="I17" i="65"/>
  <c r="H17" i="65"/>
  <c r="G17" i="65"/>
  <c r="E17" i="65"/>
  <c r="S16" i="65"/>
  <c r="R16" i="65" s="1"/>
  <c r="Q16" i="65"/>
  <c r="P16" i="65" s="1"/>
  <c r="O16" i="65"/>
  <c r="N16" i="65" s="1"/>
  <c r="M16" i="65"/>
  <c r="L16" i="65" s="1"/>
  <c r="K16" i="65"/>
  <c r="J16" i="65" s="1"/>
  <c r="I16" i="65"/>
  <c r="H16" i="65"/>
  <c r="G16" i="65"/>
  <c r="E16" i="65"/>
  <c r="S15" i="65"/>
  <c r="R15" i="65" s="1"/>
  <c r="Q15" i="65"/>
  <c r="P15" i="65" s="1"/>
  <c r="O15" i="65"/>
  <c r="N15" i="65" s="1"/>
  <c r="M15" i="65"/>
  <c r="L15" i="65" s="1"/>
  <c r="K15" i="65"/>
  <c r="J15" i="65" s="1"/>
  <c r="I15" i="65"/>
  <c r="H15" i="65"/>
  <c r="G15" i="65"/>
  <c r="E15" i="65"/>
  <c r="S14" i="65"/>
  <c r="R14" i="65" s="1"/>
  <c r="Q14" i="65"/>
  <c r="P14" i="65" s="1"/>
  <c r="O14" i="65"/>
  <c r="N14" i="65" s="1"/>
  <c r="M14" i="65"/>
  <c r="L14" i="65" s="1"/>
  <c r="K14" i="65"/>
  <c r="J14" i="65" s="1"/>
  <c r="I14" i="65"/>
  <c r="G14" i="65" s="1"/>
  <c r="H14" i="65" s="1"/>
  <c r="E14" i="65"/>
  <c r="S13" i="65"/>
  <c r="R13" i="65" s="1"/>
  <c r="Q13" i="65"/>
  <c r="P13" i="65" s="1"/>
  <c r="O13" i="65"/>
  <c r="N13" i="65" s="1"/>
  <c r="M13" i="65"/>
  <c r="L13" i="65" s="1"/>
  <c r="K13" i="65"/>
  <c r="J13" i="65" s="1"/>
  <c r="I13" i="65"/>
  <c r="G13" i="65" s="1"/>
  <c r="H13" i="65" s="1"/>
  <c r="E13" i="65"/>
  <c r="S12" i="65"/>
  <c r="R12" i="65" s="1"/>
  <c r="Q12" i="65"/>
  <c r="P12" i="65" s="1"/>
  <c r="O12" i="65"/>
  <c r="N12" i="65" s="1"/>
  <c r="M12" i="65"/>
  <c r="L12" i="65" s="1"/>
  <c r="K12" i="65"/>
  <c r="J12" i="65" s="1"/>
  <c r="I12" i="65"/>
  <c r="G12" i="65"/>
  <c r="H12" i="65" s="1"/>
  <c r="E12" i="65"/>
  <c r="S11" i="65"/>
  <c r="R11" i="65" s="1"/>
  <c r="Q11" i="65"/>
  <c r="P11" i="65" s="1"/>
  <c r="O11" i="65"/>
  <c r="N11" i="65" s="1"/>
  <c r="M11" i="65"/>
  <c r="L11" i="65" s="1"/>
  <c r="K11" i="65"/>
  <c r="J11" i="65" s="1"/>
  <c r="I11" i="65"/>
  <c r="G11" i="65"/>
  <c r="H11" i="65" s="1"/>
  <c r="E11" i="65"/>
  <c r="S10" i="65"/>
  <c r="R10" i="65" s="1"/>
  <c r="Q10" i="65"/>
  <c r="P10" i="65" s="1"/>
  <c r="O10" i="65"/>
  <c r="N10" i="65" s="1"/>
  <c r="M10" i="65"/>
  <c r="L10" i="65" s="1"/>
  <c r="K10" i="65"/>
  <c r="J10" i="65" s="1"/>
  <c r="I10" i="65"/>
  <c r="G10" i="65" s="1"/>
  <c r="H10" i="65" s="1"/>
  <c r="E10" i="65"/>
  <c r="S9" i="65"/>
  <c r="R9" i="65" s="1"/>
  <c r="Q9" i="65"/>
  <c r="P9" i="65" s="1"/>
  <c r="O9" i="65"/>
  <c r="N9" i="65" s="1"/>
  <c r="M9" i="65"/>
  <c r="L9" i="65" s="1"/>
  <c r="K9" i="65"/>
  <c r="J9" i="65" s="1"/>
  <c r="I9" i="65"/>
  <c r="G9" i="65" s="1"/>
  <c r="H9" i="65" s="1"/>
  <c r="E9" i="65"/>
  <c r="AB8" i="65"/>
  <c r="AA8" i="65"/>
  <c r="Z8" i="65"/>
  <c r="Y8" i="65"/>
  <c r="X8" i="65"/>
  <c r="S8" i="65"/>
  <c r="R8" i="65" s="1"/>
  <c r="Q8" i="65"/>
  <c r="P8" i="65" s="1"/>
  <c r="O8" i="65"/>
  <c r="N8" i="65" s="1"/>
  <c r="M8" i="65"/>
  <c r="L8" i="65" s="1"/>
  <c r="K8" i="65"/>
  <c r="J8" i="65" s="1"/>
  <c r="I8" i="65"/>
  <c r="G8" i="65" s="1"/>
  <c r="H8" i="65" s="1"/>
  <c r="E8" i="65"/>
  <c r="S66" i="64"/>
  <c r="R66" i="64" s="1"/>
  <c r="Q66" i="64"/>
  <c r="P66" i="64" s="1"/>
  <c r="O66" i="64"/>
  <c r="N66" i="64" s="1"/>
  <c r="M66" i="64"/>
  <c r="L66" i="64" s="1"/>
  <c r="K66" i="64"/>
  <c r="J66" i="64" s="1"/>
  <c r="I66" i="64"/>
  <c r="H66" i="64"/>
  <c r="G66" i="64"/>
  <c r="E66" i="64"/>
  <c r="S65" i="64"/>
  <c r="R65" i="64" s="1"/>
  <c r="Q65" i="64"/>
  <c r="P65" i="64" s="1"/>
  <c r="O65" i="64"/>
  <c r="N65" i="64" s="1"/>
  <c r="M65" i="64"/>
  <c r="L65" i="64" s="1"/>
  <c r="K65" i="64"/>
  <c r="J65" i="64" s="1"/>
  <c r="I65" i="64"/>
  <c r="H65" i="64"/>
  <c r="G65" i="64"/>
  <c r="E65" i="64"/>
  <c r="S64" i="64"/>
  <c r="R64" i="64" s="1"/>
  <c r="Q64" i="64"/>
  <c r="P64" i="64" s="1"/>
  <c r="O64" i="64"/>
  <c r="N64" i="64" s="1"/>
  <c r="M64" i="64"/>
  <c r="L64" i="64" s="1"/>
  <c r="K64" i="64"/>
  <c r="J64" i="64" s="1"/>
  <c r="I64" i="64"/>
  <c r="H64" i="64"/>
  <c r="G64" i="64"/>
  <c r="E64" i="64"/>
  <c r="S63" i="64"/>
  <c r="R63" i="64" s="1"/>
  <c r="Q63" i="64"/>
  <c r="P63" i="64" s="1"/>
  <c r="O63" i="64"/>
  <c r="N63" i="64" s="1"/>
  <c r="M63" i="64"/>
  <c r="L63" i="64" s="1"/>
  <c r="K63" i="64"/>
  <c r="J63" i="64" s="1"/>
  <c r="I63" i="64"/>
  <c r="H63" i="64"/>
  <c r="G63" i="64"/>
  <c r="E63" i="64"/>
  <c r="S56" i="64"/>
  <c r="R56" i="64" s="1"/>
  <c r="Q56" i="64"/>
  <c r="P56" i="64" s="1"/>
  <c r="O56" i="64"/>
  <c r="N56" i="64" s="1"/>
  <c r="M56" i="64"/>
  <c r="L56" i="64" s="1"/>
  <c r="K56" i="64"/>
  <c r="J56" i="64" s="1"/>
  <c r="I56" i="64"/>
  <c r="H56" i="64"/>
  <c r="G56" i="64"/>
  <c r="E56" i="64"/>
  <c r="S55" i="64"/>
  <c r="R55" i="64" s="1"/>
  <c r="Q55" i="64"/>
  <c r="P55" i="64" s="1"/>
  <c r="O55" i="64"/>
  <c r="N55" i="64" s="1"/>
  <c r="M55" i="64"/>
  <c r="L55" i="64" s="1"/>
  <c r="K55" i="64"/>
  <c r="J55" i="64" s="1"/>
  <c r="I55" i="64"/>
  <c r="H55" i="64"/>
  <c r="G55" i="64"/>
  <c r="E55" i="64"/>
  <c r="S54" i="64"/>
  <c r="R54" i="64" s="1"/>
  <c r="Q54" i="64"/>
  <c r="P54" i="64" s="1"/>
  <c r="O54" i="64"/>
  <c r="N54" i="64" s="1"/>
  <c r="M54" i="64"/>
  <c r="L54" i="64" s="1"/>
  <c r="K54" i="64"/>
  <c r="J54" i="64" s="1"/>
  <c r="I54" i="64"/>
  <c r="H54" i="64"/>
  <c r="G54" i="64"/>
  <c r="E54" i="64"/>
  <c r="S53" i="64"/>
  <c r="R53" i="64" s="1"/>
  <c r="Q53" i="64"/>
  <c r="P53" i="64" s="1"/>
  <c r="O53" i="64"/>
  <c r="N53" i="64" s="1"/>
  <c r="M53" i="64"/>
  <c r="L53" i="64" s="1"/>
  <c r="K53" i="64"/>
  <c r="J53" i="64" s="1"/>
  <c r="I53" i="64"/>
  <c r="H53" i="64"/>
  <c r="G53" i="64"/>
  <c r="E53" i="64"/>
  <c r="S52" i="64"/>
  <c r="R52" i="64" s="1"/>
  <c r="Q52" i="64"/>
  <c r="P52" i="64" s="1"/>
  <c r="O52" i="64"/>
  <c r="N52" i="64" s="1"/>
  <c r="M52" i="64"/>
  <c r="L52" i="64" s="1"/>
  <c r="K52" i="64"/>
  <c r="J52" i="64" s="1"/>
  <c r="I52" i="64"/>
  <c r="H52" i="64"/>
  <c r="G52" i="64"/>
  <c r="E52" i="64"/>
  <c r="S51" i="64"/>
  <c r="R51" i="64" s="1"/>
  <c r="Q51" i="64"/>
  <c r="P51" i="64" s="1"/>
  <c r="O51" i="64"/>
  <c r="N51" i="64" s="1"/>
  <c r="M51" i="64"/>
  <c r="L51" i="64" s="1"/>
  <c r="K51" i="64"/>
  <c r="J51" i="64" s="1"/>
  <c r="I51" i="64"/>
  <c r="H51" i="64"/>
  <c r="G51" i="64"/>
  <c r="E51" i="64"/>
  <c r="S50" i="64"/>
  <c r="R50" i="64" s="1"/>
  <c r="Q50" i="64"/>
  <c r="P50" i="64" s="1"/>
  <c r="O50" i="64"/>
  <c r="N50" i="64" s="1"/>
  <c r="M50" i="64"/>
  <c r="L50" i="64" s="1"/>
  <c r="K50" i="64"/>
  <c r="J50" i="64" s="1"/>
  <c r="I50" i="64"/>
  <c r="H50" i="64"/>
  <c r="G50" i="64"/>
  <c r="E50" i="64"/>
  <c r="S57" i="64"/>
  <c r="R57" i="64" s="1"/>
  <c r="Q57" i="64"/>
  <c r="P57" i="64" s="1"/>
  <c r="O57" i="64"/>
  <c r="N57" i="64" s="1"/>
  <c r="M57" i="64"/>
  <c r="L57" i="64" s="1"/>
  <c r="K57" i="64"/>
  <c r="J57" i="64" s="1"/>
  <c r="I57" i="64"/>
  <c r="H57" i="64"/>
  <c r="G57" i="64"/>
  <c r="E57" i="64"/>
  <c r="S49" i="64"/>
  <c r="R49" i="64" s="1"/>
  <c r="Q49" i="64"/>
  <c r="P49" i="64" s="1"/>
  <c r="O49" i="64"/>
  <c r="N49" i="64" s="1"/>
  <c r="M49" i="64"/>
  <c r="L49" i="64" s="1"/>
  <c r="K49" i="64"/>
  <c r="J49" i="64" s="1"/>
  <c r="I49" i="64"/>
  <c r="H49" i="64"/>
  <c r="E49" i="64"/>
  <c r="S48" i="64"/>
  <c r="R48" i="64" s="1"/>
  <c r="Q48" i="64"/>
  <c r="P48" i="64" s="1"/>
  <c r="O48" i="64"/>
  <c r="N48" i="64" s="1"/>
  <c r="M48" i="64"/>
  <c r="L48" i="64" s="1"/>
  <c r="K48" i="64"/>
  <c r="J48" i="64" s="1"/>
  <c r="I48" i="64"/>
  <c r="H48" i="64"/>
  <c r="G48" i="64"/>
  <c r="E48" i="64"/>
  <c r="S47" i="64"/>
  <c r="R47" i="64" s="1"/>
  <c r="Q47" i="64"/>
  <c r="P47" i="64" s="1"/>
  <c r="O47" i="64"/>
  <c r="N47" i="64" s="1"/>
  <c r="M47" i="64"/>
  <c r="L47" i="64" s="1"/>
  <c r="K47" i="64"/>
  <c r="J47" i="64" s="1"/>
  <c r="I47" i="64"/>
  <c r="H47" i="64"/>
  <c r="G47" i="64"/>
  <c r="E47" i="64"/>
  <c r="S46" i="64"/>
  <c r="R46" i="64" s="1"/>
  <c r="Q46" i="64"/>
  <c r="P46" i="64" s="1"/>
  <c r="O46" i="64"/>
  <c r="N46" i="64" s="1"/>
  <c r="M46" i="64"/>
  <c r="L46" i="64" s="1"/>
  <c r="K46" i="64"/>
  <c r="J46" i="64" s="1"/>
  <c r="I46" i="64"/>
  <c r="H46" i="64"/>
  <c r="G46" i="64"/>
  <c r="E46" i="64"/>
  <c r="S45" i="64"/>
  <c r="R45" i="64" s="1"/>
  <c r="Q45" i="64"/>
  <c r="P45" i="64" s="1"/>
  <c r="O45" i="64"/>
  <c r="N45" i="64" s="1"/>
  <c r="M45" i="64"/>
  <c r="L45" i="64" s="1"/>
  <c r="K45" i="64"/>
  <c r="J45" i="64" s="1"/>
  <c r="I45" i="64"/>
  <c r="H45" i="64"/>
  <c r="G45" i="64"/>
  <c r="E45" i="64"/>
  <c r="S44" i="64"/>
  <c r="R44" i="64" s="1"/>
  <c r="Q44" i="64"/>
  <c r="P44" i="64" s="1"/>
  <c r="O44" i="64"/>
  <c r="N44" i="64" s="1"/>
  <c r="M44" i="64"/>
  <c r="L44" i="64" s="1"/>
  <c r="K44" i="64"/>
  <c r="J44" i="64" s="1"/>
  <c r="I44" i="64"/>
  <c r="H44" i="64"/>
  <c r="G44" i="64"/>
  <c r="E44" i="64"/>
  <c r="S42" i="64"/>
  <c r="R42" i="64" s="1"/>
  <c r="Q42" i="64"/>
  <c r="P42" i="64" s="1"/>
  <c r="O42" i="64"/>
  <c r="N42" i="64" s="1"/>
  <c r="M42" i="64"/>
  <c r="L42" i="64" s="1"/>
  <c r="K42" i="64"/>
  <c r="J42" i="64" s="1"/>
  <c r="I42" i="64"/>
  <c r="H42" i="64"/>
  <c r="G42" i="64"/>
  <c r="E42" i="64"/>
  <c r="S41" i="64"/>
  <c r="R41" i="64" s="1"/>
  <c r="Q41" i="64"/>
  <c r="P41" i="64" s="1"/>
  <c r="O41" i="64"/>
  <c r="N41" i="64" s="1"/>
  <c r="M41" i="64"/>
  <c r="L41" i="64" s="1"/>
  <c r="K41" i="64"/>
  <c r="J41" i="64" s="1"/>
  <c r="I41" i="64"/>
  <c r="H41" i="64"/>
  <c r="G41" i="64"/>
  <c r="E41" i="64"/>
  <c r="S40" i="64"/>
  <c r="R40" i="64" s="1"/>
  <c r="Q40" i="64"/>
  <c r="P40" i="64" s="1"/>
  <c r="O40" i="64"/>
  <c r="N40" i="64" s="1"/>
  <c r="M40" i="64"/>
  <c r="L40" i="64" s="1"/>
  <c r="K40" i="64"/>
  <c r="J40" i="64" s="1"/>
  <c r="I40" i="64"/>
  <c r="H40" i="64"/>
  <c r="G40" i="64"/>
  <c r="E40" i="64"/>
  <c r="S39" i="64"/>
  <c r="R39" i="64" s="1"/>
  <c r="Q39" i="64"/>
  <c r="P39" i="64" s="1"/>
  <c r="O39" i="64"/>
  <c r="N39" i="64" s="1"/>
  <c r="M39" i="64"/>
  <c r="L39" i="64" s="1"/>
  <c r="K39" i="64"/>
  <c r="J39" i="64" s="1"/>
  <c r="I39" i="64"/>
  <c r="H39" i="64"/>
  <c r="G39" i="64"/>
  <c r="E39" i="64"/>
  <c r="S38" i="64"/>
  <c r="R38" i="64" s="1"/>
  <c r="Q38" i="64"/>
  <c r="P38" i="64" s="1"/>
  <c r="O38" i="64"/>
  <c r="N38" i="64" s="1"/>
  <c r="M38" i="64"/>
  <c r="L38" i="64" s="1"/>
  <c r="K38" i="64"/>
  <c r="J38" i="64" s="1"/>
  <c r="I38" i="64"/>
  <c r="H38" i="64"/>
  <c r="G38" i="64"/>
  <c r="E38" i="64"/>
  <c r="S37" i="64"/>
  <c r="R37" i="64" s="1"/>
  <c r="Q37" i="64"/>
  <c r="P37" i="64" s="1"/>
  <c r="O37" i="64"/>
  <c r="N37" i="64" s="1"/>
  <c r="M37" i="64"/>
  <c r="L37" i="64" s="1"/>
  <c r="K37" i="64"/>
  <c r="J37" i="64" s="1"/>
  <c r="I37" i="64"/>
  <c r="H37" i="64"/>
  <c r="G37" i="64"/>
  <c r="E37" i="64"/>
  <c r="S36" i="64"/>
  <c r="R36" i="64" s="1"/>
  <c r="Q36" i="64"/>
  <c r="P36" i="64" s="1"/>
  <c r="O36" i="64"/>
  <c r="N36" i="64" s="1"/>
  <c r="M36" i="64"/>
  <c r="L36" i="64" s="1"/>
  <c r="K36" i="64"/>
  <c r="J36" i="64" s="1"/>
  <c r="I36" i="64"/>
  <c r="H36" i="64"/>
  <c r="G36" i="64"/>
  <c r="E36" i="64"/>
  <c r="S35" i="64"/>
  <c r="R35" i="64" s="1"/>
  <c r="Q35" i="64"/>
  <c r="P35" i="64" s="1"/>
  <c r="O35" i="64"/>
  <c r="N35" i="64" s="1"/>
  <c r="M35" i="64"/>
  <c r="L35" i="64" s="1"/>
  <c r="K35" i="64"/>
  <c r="J35" i="64" s="1"/>
  <c r="I35" i="64"/>
  <c r="H35" i="64"/>
  <c r="G35" i="64"/>
  <c r="E35" i="64"/>
  <c r="S34" i="64"/>
  <c r="R34" i="64" s="1"/>
  <c r="Q34" i="64"/>
  <c r="P34" i="64" s="1"/>
  <c r="O34" i="64"/>
  <c r="N34" i="64" s="1"/>
  <c r="M34" i="64"/>
  <c r="L34" i="64" s="1"/>
  <c r="K34" i="64"/>
  <c r="J34" i="64" s="1"/>
  <c r="I34" i="64"/>
  <c r="H34" i="64"/>
  <c r="G34" i="64"/>
  <c r="E34" i="64"/>
  <c r="S33" i="64"/>
  <c r="R33" i="64" s="1"/>
  <c r="Q33" i="64"/>
  <c r="P33" i="64" s="1"/>
  <c r="O33" i="64"/>
  <c r="N33" i="64" s="1"/>
  <c r="M33" i="64"/>
  <c r="L33" i="64" s="1"/>
  <c r="K33" i="64"/>
  <c r="J33" i="64" s="1"/>
  <c r="I33" i="64"/>
  <c r="H33" i="64"/>
  <c r="G33" i="64"/>
  <c r="E33" i="64"/>
  <c r="S32" i="64"/>
  <c r="R32" i="64" s="1"/>
  <c r="Q32" i="64"/>
  <c r="P32" i="64" s="1"/>
  <c r="O32" i="64"/>
  <c r="N32" i="64" s="1"/>
  <c r="M32" i="64"/>
  <c r="L32" i="64" s="1"/>
  <c r="K32" i="64"/>
  <c r="J32" i="64" s="1"/>
  <c r="I32" i="64"/>
  <c r="H32" i="64"/>
  <c r="G32" i="64"/>
  <c r="E32" i="64"/>
  <c r="S31" i="64"/>
  <c r="R31" i="64" s="1"/>
  <c r="Q31" i="64"/>
  <c r="P31" i="64" s="1"/>
  <c r="O31" i="64"/>
  <c r="N31" i="64" s="1"/>
  <c r="M31" i="64"/>
  <c r="L31" i="64" s="1"/>
  <c r="K31" i="64"/>
  <c r="J31" i="64" s="1"/>
  <c r="I31" i="64"/>
  <c r="H31" i="64"/>
  <c r="G31" i="64"/>
  <c r="E31" i="64"/>
  <c r="S30" i="64"/>
  <c r="R30" i="64" s="1"/>
  <c r="Q30" i="64"/>
  <c r="P30" i="64" s="1"/>
  <c r="O30" i="64"/>
  <c r="N30" i="64" s="1"/>
  <c r="M30" i="64"/>
  <c r="L30" i="64" s="1"/>
  <c r="K30" i="64"/>
  <c r="J30" i="64" s="1"/>
  <c r="I30" i="64"/>
  <c r="H30" i="64"/>
  <c r="G30" i="64"/>
  <c r="E30" i="64"/>
  <c r="S29" i="64"/>
  <c r="R29" i="64" s="1"/>
  <c r="Q29" i="64"/>
  <c r="P29" i="64" s="1"/>
  <c r="O29" i="64"/>
  <c r="N29" i="64" s="1"/>
  <c r="M29" i="64"/>
  <c r="L29" i="64" s="1"/>
  <c r="K29" i="64"/>
  <c r="J29" i="64" s="1"/>
  <c r="I29" i="64"/>
  <c r="H29" i="64"/>
  <c r="G29" i="64"/>
  <c r="E29" i="64"/>
  <c r="S28" i="64"/>
  <c r="R28" i="64" s="1"/>
  <c r="Q28" i="64"/>
  <c r="P28" i="64" s="1"/>
  <c r="O28" i="64"/>
  <c r="N28" i="64" s="1"/>
  <c r="M28" i="64"/>
  <c r="L28" i="64" s="1"/>
  <c r="K28" i="64"/>
  <c r="J28" i="64" s="1"/>
  <c r="I28" i="64"/>
  <c r="H28" i="64"/>
  <c r="G28" i="64"/>
  <c r="E28" i="64"/>
  <c r="S27" i="64"/>
  <c r="R27" i="64" s="1"/>
  <c r="Q27" i="64"/>
  <c r="P27" i="64" s="1"/>
  <c r="O27" i="64"/>
  <c r="N27" i="64" s="1"/>
  <c r="M27" i="64"/>
  <c r="L27" i="64" s="1"/>
  <c r="K27" i="64"/>
  <c r="J27" i="64" s="1"/>
  <c r="I27" i="64"/>
  <c r="H27" i="64"/>
  <c r="G27" i="64"/>
  <c r="E27" i="64"/>
  <c r="F20" i="70" l="1"/>
  <c r="H80" i="65"/>
  <c r="D17" i="56"/>
  <c r="H80" i="67"/>
  <c r="H17" i="56"/>
  <c r="G17" i="56"/>
  <c r="E17" i="56"/>
  <c r="F18" i="56" s="1"/>
  <c r="F17" i="56"/>
  <c r="F19" i="56" s="1"/>
  <c r="M80" i="67"/>
  <c r="Q80" i="67"/>
  <c r="P80" i="67"/>
  <c r="G19" i="24" s="1"/>
  <c r="J80" i="67"/>
  <c r="D19" i="24" s="1"/>
  <c r="N80" i="67"/>
  <c r="F19" i="24" s="1"/>
  <c r="R80" i="67"/>
  <c r="H19" i="24" s="1"/>
  <c r="K80" i="67"/>
  <c r="O80" i="67"/>
  <c r="S80" i="67"/>
  <c r="L80" i="67"/>
  <c r="E19" i="24" s="1"/>
  <c r="M80" i="65"/>
  <c r="Q80" i="65"/>
  <c r="L80" i="65"/>
  <c r="E18" i="24" s="1"/>
  <c r="P80" i="65"/>
  <c r="G18" i="24" s="1"/>
  <c r="J80" i="65"/>
  <c r="D18" i="24" s="1"/>
  <c r="N80" i="65"/>
  <c r="F18" i="24" s="1"/>
  <c r="R80" i="65"/>
  <c r="H18" i="24" s="1"/>
  <c r="K80" i="65"/>
  <c r="O80" i="65"/>
  <c r="S80" i="65"/>
  <c r="F20" i="56" l="1"/>
  <c r="E70" i="64"/>
  <c r="G70" i="64"/>
  <c r="H70" i="64"/>
  <c r="E71" i="64"/>
  <c r="G71" i="64"/>
  <c r="H71" i="64"/>
  <c r="E72" i="64"/>
  <c r="G72" i="64"/>
  <c r="H72" i="64"/>
  <c r="E73" i="64"/>
  <c r="G73" i="64"/>
  <c r="H73" i="64"/>
  <c r="E59" i="64"/>
  <c r="G59" i="64"/>
  <c r="H59" i="64"/>
  <c r="I59" i="64"/>
  <c r="K59" i="64"/>
  <c r="J59" i="64" s="1"/>
  <c r="M59" i="64"/>
  <c r="L59" i="64" s="1"/>
  <c r="O59" i="64"/>
  <c r="N59" i="64" s="1"/>
  <c r="Q59" i="64"/>
  <c r="P59" i="64" s="1"/>
  <c r="E60" i="64"/>
  <c r="G60" i="64"/>
  <c r="H60" i="64"/>
  <c r="I60" i="64"/>
  <c r="K60" i="64"/>
  <c r="J60" i="64" s="1"/>
  <c r="M60" i="64"/>
  <c r="L60" i="64" s="1"/>
  <c r="O60" i="64"/>
  <c r="N60" i="64" s="1"/>
  <c r="Q60" i="64"/>
  <c r="P60" i="64" s="1"/>
  <c r="E61" i="64"/>
  <c r="G61" i="64"/>
  <c r="H61" i="64"/>
  <c r="I61" i="64"/>
  <c r="K61" i="64"/>
  <c r="J61" i="64" s="1"/>
  <c r="M61" i="64"/>
  <c r="L61" i="64" s="1"/>
  <c r="O61" i="64"/>
  <c r="N61" i="64" s="1"/>
  <c r="Q61" i="64"/>
  <c r="P61" i="64" s="1"/>
  <c r="E62" i="64"/>
  <c r="G62" i="64"/>
  <c r="H62" i="64"/>
  <c r="I62" i="64"/>
  <c r="K62" i="64"/>
  <c r="J62" i="64" s="1"/>
  <c r="M62" i="64"/>
  <c r="L62" i="64" s="1"/>
  <c r="O62" i="64"/>
  <c r="N62" i="64" s="1"/>
  <c r="Q62" i="64"/>
  <c r="P62" i="64" s="1"/>
  <c r="S79" i="64"/>
  <c r="R79" i="64" s="1"/>
  <c r="Q79" i="64"/>
  <c r="P79" i="64" s="1"/>
  <c r="O79" i="64"/>
  <c r="N79" i="64" s="1"/>
  <c r="M79" i="64"/>
  <c r="L79" i="64" s="1"/>
  <c r="K79" i="64"/>
  <c r="J79" i="64" s="1"/>
  <c r="I79" i="64"/>
  <c r="H79" i="64"/>
  <c r="G79" i="64"/>
  <c r="E79" i="64"/>
  <c r="S78" i="64"/>
  <c r="R78" i="64" s="1"/>
  <c r="Q78" i="64"/>
  <c r="P78" i="64" s="1"/>
  <c r="O78" i="64"/>
  <c r="N78" i="64" s="1"/>
  <c r="M78" i="64"/>
  <c r="L78" i="64" s="1"/>
  <c r="K78" i="64"/>
  <c r="J78" i="64" s="1"/>
  <c r="I78" i="64"/>
  <c r="H78" i="64"/>
  <c r="G78" i="64"/>
  <c r="E78" i="64"/>
  <c r="S77" i="64"/>
  <c r="R77" i="64" s="1"/>
  <c r="Q77" i="64"/>
  <c r="P77" i="64" s="1"/>
  <c r="O77" i="64"/>
  <c r="N77" i="64" s="1"/>
  <c r="M77" i="64"/>
  <c r="L77" i="64" s="1"/>
  <c r="K77" i="64"/>
  <c r="J77" i="64" s="1"/>
  <c r="I77" i="64"/>
  <c r="H77" i="64"/>
  <c r="G77" i="64"/>
  <c r="E77" i="64"/>
  <c r="S76" i="64"/>
  <c r="R76" i="64" s="1"/>
  <c r="Q76" i="64"/>
  <c r="P76" i="64" s="1"/>
  <c r="O76" i="64"/>
  <c r="N76" i="64" s="1"/>
  <c r="M76" i="64"/>
  <c r="L76" i="64" s="1"/>
  <c r="K76" i="64"/>
  <c r="J76" i="64" s="1"/>
  <c r="I76" i="64"/>
  <c r="H76" i="64"/>
  <c r="G76" i="64"/>
  <c r="E76" i="64"/>
  <c r="S75" i="64"/>
  <c r="R75" i="64" s="1"/>
  <c r="Q75" i="64"/>
  <c r="P75" i="64" s="1"/>
  <c r="O75" i="64"/>
  <c r="N75" i="64" s="1"/>
  <c r="M75" i="64"/>
  <c r="L75" i="64" s="1"/>
  <c r="K75" i="64"/>
  <c r="J75" i="64" s="1"/>
  <c r="I75" i="64"/>
  <c r="H75" i="64"/>
  <c r="G75" i="64"/>
  <c r="E75" i="64"/>
  <c r="S74" i="64"/>
  <c r="R74" i="64" s="1"/>
  <c r="Q74" i="64"/>
  <c r="P74" i="64" s="1"/>
  <c r="O74" i="64"/>
  <c r="N74" i="64" s="1"/>
  <c r="M74" i="64"/>
  <c r="L74" i="64" s="1"/>
  <c r="K74" i="64"/>
  <c r="J74" i="64" s="1"/>
  <c r="I74" i="64"/>
  <c r="H74" i="64"/>
  <c r="G74" i="64"/>
  <c r="E74" i="64"/>
  <c r="S73" i="64"/>
  <c r="R73" i="64" s="1"/>
  <c r="Q73" i="64"/>
  <c r="P73" i="64" s="1"/>
  <c r="O73" i="64"/>
  <c r="N73" i="64" s="1"/>
  <c r="M73" i="64"/>
  <c r="L73" i="64" s="1"/>
  <c r="K73" i="64"/>
  <c r="J73" i="64" s="1"/>
  <c r="I73" i="64"/>
  <c r="S72" i="64"/>
  <c r="R72" i="64" s="1"/>
  <c r="Q72" i="64"/>
  <c r="P72" i="64" s="1"/>
  <c r="O72" i="64"/>
  <c r="N72" i="64" s="1"/>
  <c r="M72" i="64"/>
  <c r="L72" i="64" s="1"/>
  <c r="K72" i="64"/>
  <c r="J72" i="64" s="1"/>
  <c r="I72" i="64"/>
  <c r="S71" i="64"/>
  <c r="R71" i="64" s="1"/>
  <c r="Q71" i="64"/>
  <c r="P71" i="64" s="1"/>
  <c r="O71" i="64"/>
  <c r="N71" i="64" s="1"/>
  <c r="M71" i="64"/>
  <c r="L71" i="64" s="1"/>
  <c r="K71" i="64"/>
  <c r="J71" i="64" s="1"/>
  <c r="I71" i="64"/>
  <c r="S70" i="64"/>
  <c r="R70" i="64" s="1"/>
  <c r="Q70" i="64"/>
  <c r="P70" i="64" s="1"/>
  <c r="O70" i="64"/>
  <c r="N70" i="64" s="1"/>
  <c r="M70" i="64"/>
  <c r="L70" i="64" s="1"/>
  <c r="K70" i="64"/>
  <c r="J70" i="64" s="1"/>
  <c r="I70" i="64"/>
  <c r="S69" i="64"/>
  <c r="R69" i="64" s="1"/>
  <c r="Q69" i="64"/>
  <c r="P69" i="64" s="1"/>
  <c r="O69" i="64"/>
  <c r="N69" i="64" s="1"/>
  <c r="M69" i="64"/>
  <c r="L69" i="64" s="1"/>
  <c r="K69" i="64"/>
  <c r="J69" i="64" s="1"/>
  <c r="I69" i="64"/>
  <c r="H69" i="64"/>
  <c r="G69" i="64"/>
  <c r="E69" i="64"/>
  <c r="S68" i="64"/>
  <c r="R68" i="64" s="1"/>
  <c r="Q68" i="64"/>
  <c r="P68" i="64" s="1"/>
  <c r="O68" i="64"/>
  <c r="N68" i="64" s="1"/>
  <c r="M68" i="64"/>
  <c r="L68" i="64" s="1"/>
  <c r="K68" i="64"/>
  <c r="J68" i="64" s="1"/>
  <c r="I68" i="64"/>
  <c r="H68" i="64"/>
  <c r="G68" i="64"/>
  <c r="E68" i="64"/>
  <c r="S67" i="64"/>
  <c r="R67" i="64" s="1"/>
  <c r="Q67" i="64"/>
  <c r="P67" i="64" s="1"/>
  <c r="O67" i="64"/>
  <c r="N67" i="64" s="1"/>
  <c r="M67" i="64"/>
  <c r="L67" i="64" s="1"/>
  <c r="K67" i="64"/>
  <c r="J67" i="64" s="1"/>
  <c r="I67" i="64"/>
  <c r="H67" i="64"/>
  <c r="G67" i="64"/>
  <c r="E67" i="64"/>
  <c r="S62" i="64"/>
  <c r="R62" i="64" s="1"/>
  <c r="S61" i="64"/>
  <c r="R61" i="64" s="1"/>
  <c r="S60" i="64"/>
  <c r="R60" i="64" s="1"/>
  <c r="S59" i="64"/>
  <c r="R59" i="64" s="1"/>
  <c r="S58" i="64"/>
  <c r="R58" i="64" s="1"/>
  <c r="Q58" i="64"/>
  <c r="P58" i="64" s="1"/>
  <c r="O58" i="64"/>
  <c r="N58" i="64" s="1"/>
  <c r="M58" i="64"/>
  <c r="L58" i="64" s="1"/>
  <c r="K58" i="64"/>
  <c r="J58" i="64" s="1"/>
  <c r="I58" i="64"/>
  <c r="H58" i="64"/>
  <c r="G58" i="64"/>
  <c r="E58" i="64"/>
  <c r="S43" i="64"/>
  <c r="R43" i="64" s="1"/>
  <c r="Q43" i="64"/>
  <c r="P43" i="64" s="1"/>
  <c r="O43" i="64"/>
  <c r="N43" i="64" s="1"/>
  <c r="M43" i="64"/>
  <c r="L43" i="64" s="1"/>
  <c r="K43" i="64"/>
  <c r="J43" i="64" s="1"/>
  <c r="I43" i="64"/>
  <c r="H43" i="64"/>
  <c r="G43" i="64"/>
  <c r="E43" i="64"/>
  <c r="S26" i="64"/>
  <c r="R26" i="64" s="1"/>
  <c r="Q26" i="64"/>
  <c r="P26" i="64" s="1"/>
  <c r="O26" i="64"/>
  <c r="N26" i="64" s="1"/>
  <c r="M26" i="64"/>
  <c r="L26" i="64" s="1"/>
  <c r="K26" i="64"/>
  <c r="J26" i="64" s="1"/>
  <c r="I26" i="64"/>
  <c r="H26" i="64"/>
  <c r="G26" i="64"/>
  <c r="E26" i="64"/>
  <c r="S25" i="64"/>
  <c r="R25" i="64" s="1"/>
  <c r="Q25" i="64"/>
  <c r="P25" i="64" s="1"/>
  <c r="O25" i="64"/>
  <c r="N25" i="64" s="1"/>
  <c r="M25" i="64"/>
  <c r="L25" i="64" s="1"/>
  <c r="K25" i="64"/>
  <c r="J25" i="64" s="1"/>
  <c r="I25" i="64"/>
  <c r="H25" i="64"/>
  <c r="G25" i="64"/>
  <c r="E25" i="64"/>
  <c r="S24" i="64"/>
  <c r="R24" i="64" s="1"/>
  <c r="Q24" i="64"/>
  <c r="P24" i="64" s="1"/>
  <c r="O24" i="64"/>
  <c r="N24" i="64" s="1"/>
  <c r="M24" i="64"/>
  <c r="L24" i="64" s="1"/>
  <c r="K24" i="64"/>
  <c r="J24" i="64" s="1"/>
  <c r="I24" i="64"/>
  <c r="H24" i="64"/>
  <c r="G24" i="64"/>
  <c r="E24" i="64"/>
  <c r="S23" i="64"/>
  <c r="R23" i="64" s="1"/>
  <c r="Q23" i="64"/>
  <c r="P23" i="64" s="1"/>
  <c r="O23" i="64"/>
  <c r="N23" i="64" s="1"/>
  <c r="M23" i="64"/>
  <c r="L23" i="64" s="1"/>
  <c r="K23" i="64"/>
  <c r="J23" i="64" s="1"/>
  <c r="I23" i="64"/>
  <c r="H23" i="64"/>
  <c r="G23" i="64"/>
  <c r="E23" i="64"/>
  <c r="S22" i="64"/>
  <c r="R22" i="64" s="1"/>
  <c r="Q22" i="64"/>
  <c r="P22" i="64" s="1"/>
  <c r="O22" i="64"/>
  <c r="N22" i="64" s="1"/>
  <c r="M22" i="64"/>
  <c r="L22" i="64" s="1"/>
  <c r="K22" i="64"/>
  <c r="J22" i="64" s="1"/>
  <c r="I22" i="64"/>
  <c r="H22" i="64"/>
  <c r="G22" i="64"/>
  <c r="E22" i="64"/>
  <c r="S21" i="64"/>
  <c r="R21" i="64" s="1"/>
  <c r="Q21" i="64"/>
  <c r="P21" i="64" s="1"/>
  <c r="O21" i="64"/>
  <c r="N21" i="64" s="1"/>
  <c r="M21" i="64"/>
  <c r="L21" i="64" s="1"/>
  <c r="K21" i="64"/>
  <c r="J21" i="64" s="1"/>
  <c r="I21" i="64"/>
  <c r="H21" i="64"/>
  <c r="G21" i="64"/>
  <c r="E21" i="64"/>
  <c r="S20" i="64"/>
  <c r="R20" i="64" s="1"/>
  <c r="Q20" i="64"/>
  <c r="P20" i="64" s="1"/>
  <c r="O20" i="64"/>
  <c r="N20" i="64" s="1"/>
  <c r="M20" i="64"/>
  <c r="L20" i="64" s="1"/>
  <c r="K20" i="64"/>
  <c r="J20" i="64" s="1"/>
  <c r="I20" i="64"/>
  <c r="H20" i="64"/>
  <c r="G20" i="64"/>
  <c r="E20" i="64"/>
  <c r="S19" i="64"/>
  <c r="R19" i="64" s="1"/>
  <c r="M19" i="64"/>
  <c r="L19" i="64" s="1"/>
  <c r="Q19" i="64"/>
  <c r="P19" i="64" s="1"/>
  <c r="O19" i="64"/>
  <c r="N19" i="64" s="1"/>
  <c r="K19" i="64"/>
  <c r="J19" i="64" s="1"/>
  <c r="I19" i="64"/>
  <c r="G19" i="64"/>
  <c r="H19" i="64" s="1"/>
  <c r="E19" i="64"/>
  <c r="S18" i="64"/>
  <c r="R18" i="64" s="1"/>
  <c r="Q18" i="64"/>
  <c r="P18" i="64" s="1"/>
  <c r="O18" i="64"/>
  <c r="N18" i="64" s="1"/>
  <c r="M18" i="64"/>
  <c r="L18" i="64" s="1"/>
  <c r="K18" i="64"/>
  <c r="J18" i="64" s="1"/>
  <c r="I18" i="64"/>
  <c r="G18" i="64" s="1"/>
  <c r="H18" i="64" s="1"/>
  <c r="E18" i="64"/>
  <c r="S17" i="64"/>
  <c r="R17" i="64" s="1"/>
  <c r="O17" i="64"/>
  <c r="N17" i="64" s="1"/>
  <c r="M17" i="64"/>
  <c r="L17" i="64" s="1"/>
  <c r="Q17" i="64"/>
  <c r="P17" i="64" s="1"/>
  <c r="K17" i="64"/>
  <c r="J17" i="64" s="1"/>
  <c r="I17" i="64"/>
  <c r="G17" i="64" s="1"/>
  <c r="H17" i="64" s="1"/>
  <c r="E17" i="64"/>
  <c r="O16" i="64"/>
  <c r="N16" i="64" s="1"/>
  <c r="K16" i="64"/>
  <c r="J16" i="64" s="1"/>
  <c r="S16" i="64"/>
  <c r="R16" i="64" s="1"/>
  <c r="Q16" i="64"/>
  <c r="P16" i="64" s="1"/>
  <c r="M16" i="64"/>
  <c r="L16" i="64" s="1"/>
  <c r="I16" i="64"/>
  <c r="G16" i="64" s="1"/>
  <c r="H16" i="64" s="1"/>
  <c r="E16" i="64"/>
  <c r="S15" i="64"/>
  <c r="R15" i="64" s="1"/>
  <c r="Q15" i="64"/>
  <c r="P15" i="64" s="1"/>
  <c r="O15" i="64"/>
  <c r="N15" i="64" s="1"/>
  <c r="M15" i="64"/>
  <c r="L15" i="64" s="1"/>
  <c r="K15" i="64"/>
  <c r="J15" i="64" s="1"/>
  <c r="I15" i="64"/>
  <c r="G15" i="64" s="1"/>
  <c r="H15" i="64" s="1"/>
  <c r="E15" i="64"/>
  <c r="S14" i="64"/>
  <c r="R14" i="64" s="1"/>
  <c r="Q14" i="64"/>
  <c r="P14" i="64" s="1"/>
  <c r="O14" i="64"/>
  <c r="N14" i="64" s="1"/>
  <c r="M14" i="64"/>
  <c r="L14" i="64" s="1"/>
  <c r="K14" i="64"/>
  <c r="J14" i="64" s="1"/>
  <c r="I14" i="64"/>
  <c r="G14" i="64" s="1"/>
  <c r="H14" i="64" s="1"/>
  <c r="E14" i="64"/>
  <c r="S13" i="64"/>
  <c r="R13" i="64" s="1"/>
  <c r="Q13" i="64"/>
  <c r="P13" i="64" s="1"/>
  <c r="O13" i="64"/>
  <c r="N13" i="64" s="1"/>
  <c r="M13" i="64"/>
  <c r="L13" i="64" s="1"/>
  <c r="K13" i="64"/>
  <c r="J13" i="64" s="1"/>
  <c r="I13" i="64"/>
  <c r="H13" i="64"/>
  <c r="E13" i="64"/>
  <c r="S12" i="64"/>
  <c r="R12" i="64" s="1"/>
  <c r="Q12" i="64"/>
  <c r="P12" i="64" s="1"/>
  <c r="O12" i="64"/>
  <c r="N12" i="64" s="1"/>
  <c r="M12" i="64"/>
  <c r="L12" i="64" s="1"/>
  <c r="K12" i="64"/>
  <c r="J12" i="64" s="1"/>
  <c r="I12" i="64"/>
  <c r="G12" i="64" s="1"/>
  <c r="H12" i="64" s="1"/>
  <c r="E12" i="64"/>
  <c r="S11" i="64"/>
  <c r="R11" i="64" s="1"/>
  <c r="Q11" i="64"/>
  <c r="P11" i="64" s="1"/>
  <c r="O11" i="64"/>
  <c r="N11" i="64" s="1"/>
  <c r="M11" i="64"/>
  <c r="L11" i="64" s="1"/>
  <c r="K11" i="64"/>
  <c r="J11" i="64" s="1"/>
  <c r="I11" i="64"/>
  <c r="H11" i="64"/>
  <c r="G11" i="64"/>
  <c r="E11" i="64"/>
  <c r="S10" i="64"/>
  <c r="R10" i="64" s="1"/>
  <c r="Q10" i="64"/>
  <c r="P10" i="64" s="1"/>
  <c r="O10" i="64"/>
  <c r="N10" i="64" s="1"/>
  <c r="M10" i="64"/>
  <c r="L10" i="64" s="1"/>
  <c r="K10" i="64"/>
  <c r="J10" i="64" s="1"/>
  <c r="I10" i="64"/>
  <c r="G10" i="64" s="1"/>
  <c r="H10" i="64" s="1"/>
  <c r="E10" i="64"/>
  <c r="S9" i="64"/>
  <c r="R9" i="64" s="1"/>
  <c r="Q9" i="64"/>
  <c r="P9" i="64" s="1"/>
  <c r="O9" i="64"/>
  <c r="N9" i="64" s="1"/>
  <c r="M9" i="64"/>
  <c r="L9" i="64" s="1"/>
  <c r="K9" i="64"/>
  <c r="J9" i="64" s="1"/>
  <c r="I9" i="64"/>
  <c r="H9" i="64" s="1"/>
  <c r="E9" i="64"/>
  <c r="AB8" i="64"/>
  <c r="K8" i="64" s="1"/>
  <c r="J8" i="64" s="1"/>
  <c r="AA8" i="64"/>
  <c r="Z8" i="64"/>
  <c r="Y8" i="64"/>
  <c r="X8" i="64"/>
  <c r="S8" i="64"/>
  <c r="R8" i="64" s="1"/>
  <c r="Q8" i="64"/>
  <c r="P8" i="64" s="1"/>
  <c r="O8" i="64"/>
  <c r="N8" i="64" s="1"/>
  <c r="M8" i="64"/>
  <c r="L8" i="64" s="1"/>
  <c r="I8" i="64"/>
  <c r="G8" i="64" s="1"/>
  <c r="H8" i="64" s="1"/>
  <c r="E8" i="64"/>
  <c r="S42" i="60"/>
  <c r="R42" i="60" s="1"/>
  <c r="Q42" i="60"/>
  <c r="P42" i="60" s="1"/>
  <c r="O42" i="60"/>
  <c r="N42" i="60" s="1"/>
  <c r="M42" i="60"/>
  <c r="L42" i="60" s="1"/>
  <c r="K42" i="60"/>
  <c r="J42" i="60" s="1"/>
  <c r="I42" i="60"/>
  <c r="H42" i="60"/>
  <c r="G42" i="60"/>
  <c r="E42" i="60"/>
  <c r="S39" i="60"/>
  <c r="R39" i="60" s="1"/>
  <c r="Q39" i="60"/>
  <c r="P39" i="60" s="1"/>
  <c r="O39" i="60"/>
  <c r="N39" i="60" s="1"/>
  <c r="M39" i="60"/>
  <c r="L39" i="60" s="1"/>
  <c r="K39" i="60"/>
  <c r="J39" i="60" s="1"/>
  <c r="I39" i="60"/>
  <c r="H39" i="60"/>
  <c r="G39" i="60"/>
  <c r="E39" i="60"/>
  <c r="Q80" i="64" l="1"/>
  <c r="K80" i="64"/>
  <c r="O80" i="64"/>
  <c r="J80" i="64"/>
  <c r="D17" i="24" s="1"/>
  <c r="N80" i="64"/>
  <c r="F17" i="24" s="1"/>
  <c r="P80" i="64"/>
  <c r="G17" i="24" s="1"/>
  <c r="H80" i="64"/>
  <c r="L80" i="64"/>
  <c r="E17" i="24" s="1"/>
  <c r="R80" i="64"/>
  <c r="H17" i="24" s="1"/>
  <c r="M80" i="64"/>
  <c r="S80" i="64"/>
  <c r="O24" i="60"/>
  <c r="O25" i="60"/>
  <c r="N25" i="60" s="1"/>
  <c r="O26" i="60"/>
  <c r="M24" i="60"/>
  <c r="M25" i="60"/>
  <c r="L25" i="60" s="1"/>
  <c r="M26" i="60"/>
  <c r="Q25" i="60"/>
  <c r="P25" i="60" s="1"/>
  <c r="I37" i="60"/>
  <c r="I38" i="60"/>
  <c r="G36" i="60"/>
  <c r="G37" i="60"/>
  <c r="K25" i="60"/>
  <c r="J25" i="60" s="1"/>
  <c r="K26" i="60"/>
  <c r="E40" i="60"/>
  <c r="G40" i="60"/>
  <c r="H40" i="60"/>
  <c r="I40" i="60"/>
  <c r="K40" i="60"/>
  <c r="J40" i="60" s="1"/>
  <c r="M40" i="60"/>
  <c r="L40" i="60" s="1"/>
  <c r="O40" i="60"/>
  <c r="N40" i="60" s="1"/>
  <c r="Q40" i="60"/>
  <c r="P40" i="60" s="1"/>
  <c r="S40" i="60"/>
  <c r="R40" i="60" s="1"/>
  <c r="E41" i="60"/>
  <c r="G41" i="60"/>
  <c r="H41" i="60"/>
  <c r="I41" i="60"/>
  <c r="K41" i="60"/>
  <c r="J41" i="60" s="1"/>
  <c r="M41" i="60"/>
  <c r="L41" i="60" s="1"/>
  <c r="O41" i="60"/>
  <c r="N41" i="60" s="1"/>
  <c r="Q41" i="60"/>
  <c r="P41" i="60" s="1"/>
  <c r="S41" i="60"/>
  <c r="R41" i="60" s="1"/>
  <c r="E43" i="60"/>
  <c r="G43" i="60"/>
  <c r="H43" i="60"/>
  <c r="I43" i="60"/>
  <c r="K43" i="60"/>
  <c r="J43" i="60" s="1"/>
  <c r="M43" i="60"/>
  <c r="L43" i="60" s="1"/>
  <c r="O43" i="60"/>
  <c r="N43" i="60" s="1"/>
  <c r="Q43" i="60"/>
  <c r="P43" i="60" s="1"/>
  <c r="S43" i="60"/>
  <c r="R43" i="60" s="1"/>
  <c r="E44" i="60"/>
  <c r="G44" i="60"/>
  <c r="H44" i="60"/>
  <c r="I44" i="60"/>
  <c r="K44" i="60"/>
  <c r="J44" i="60" s="1"/>
  <c r="M44" i="60"/>
  <c r="L44" i="60" s="1"/>
  <c r="O44" i="60"/>
  <c r="N44" i="60" s="1"/>
  <c r="Q44" i="60"/>
  <c r="P44" i="60" s="1"/>
  <c r="S44" i="60"/>
  <c r="R44" i="60" s="1"/>
  <c r="E45" i="60"/>
  <c r="G45" i="60"/>
  <c r="H45" i="60"/>
  <c r="I45" i="60"/>
  <c r="K45" i="60"/>
  <c r="J45" i="60" s="1"/>
  <c r="M45" i="60"/>
  <c r="L45" i="60" s="1"/>
  <c r="O45" i="60"/>
  <c r="N45" i="60" s="1"/>
  <c r="Q45" i="60"/>
  <c r="P45" i="60" s="1"/>
  <c r="S45" i="60"/>
  <c r="R45" i="60" s="1"/>
  <c r="S38" i="60"/>
  <c r="R38" i="60" s="1"/>
  <c r="Q38" i="60"/>
  <c r="P38" i="60" s="1"/>
  <c r="O38" i="60"/>
  <c r="N38" i="60" s="1"/>
  <c r="M38" i="60"/>
  <c r="L38" i="60" s="1"/>
  <c r="K38" i="60"/>
  <c r="J38" i="60" s="1"/>
  <c r="H38" i="60"/>
  <c r="G38" i="60"/>
  <c r="E38" i="60"/>
  <c r="E32" i="60"/>
  <c r="G32" i="60"/>
  <c r="H32" i="60"/>
  <c r="I32" i="60"/>
  <c r="K32" i="60"/>
  <c r="J32" i="60" s="1"/>
  <c r="M32" i="60"/>
  <c r="L32" i="60" s="1"/>
  <c r="O32" i="60"/>
  <c r="N32" i="60" s="1"/>
  <c r="Q32" i="60"/>
  <c r="P32" i="60" s="1"/>
  <c r="S32" i="60"/>
  <c r="R32" i="60" s="1"/>
  <c r="E33" i="60"/>
  <c r="G33" i="60"/>
  <c r="H33" i="60"/>
  <c r="I33" i="60"/>
  <c r="K33" i="60"/>
  <c r="J33" i="60" s="1"/>
  <c r="M33" i="60"/>
  <c r="L33" i="60" s="1"/>
  <c r="O33" i="60"/>
  <c r="N33" i="60" s="1"/>
  <c r="Q33" i="60"/>
  <c r="P33" i="60" s="1"/>
  <c r="S33" i="60"/>
  <c r="R33" i="60" s="1"/>
  <c r="E34" i="60"/>
  <c r="G34" i="60"/>
  <c r="H34" i="60"/>
  <c r="I34" i="60"/>
  <c r="K34" i="60"/>
  <c r="J34" i="60" s="1"/>
  <c r="M34" i="60"/>
  <c r="L34" i="60" s="1"/>
  <c r="O34" i="60"/>
  <c r="N34" i="60" s="1"/>
  <c r="Q34" i="60"/>
  <c r="P34" i="60" s="1"/>
  <c r="S34" i="60"/>
  <c r="R34" i="60" s="1"/>
  <c r="E35" i="60"/>
  <c r="G35" i="60"/>
  <c r="H35" i="60"/>
  <c r="I35" i="60"/>
  <c r="K35" i="60"/>
  <c r="J35" i="60" s="1"/>
  <c r="M35" i="60"/>
  <c r="L35" i="60" s="1"/>
  <c r="O35" i="60"/>
  <c r="N35" i="60" s="1"/>
  <c r="Q35" i="60"/>
  <c r="P35" i="60" s="1"/>
  <c r="S35" i="60"/>
  <c r="R35" i="60" s="1"/>
  <c r="E36" i="60"/>
  <c r="H36" i="60"/>
  <c r="I36" i="60"/>
  <c r="K36" i="60"/>
  <c r="J36" i="60" s="1"/>
  <c r="M36" i="60"/>
  <c r="L36" i="60" s="1"/>
  <c r="O36" i="60"/>
  <c r="N36" i="60" s="1"/>
  <c r="Q36" i="60"/>
  <c r="P36" i="60" s="1"/>
  <c r="S36" i="60"/>
  <c r="R36" i="60" s="1"/>
  <c r="S31" i="60"/>
  <c r="R31" i="60" s="1"/>
  <c r="Q31" i="60"/>
  <c r="P31" i="60" s="1"/>
  <c r="O31" i="60"/>
  <c r="N31" i="60" s="1"/>
  <c r="M31" i="60"/>
  <c r="L31" i="60" s="1"/>
  <c r="K31" i="60"/>
  <c r="J31" i="60" s="1"/>
  <c r="I31" i="60"/>
  <c r="H31" i="60"/>
  <c r="G31" i="60"/>
  <c r="E31" i="60"/>
  <c r="H20" i="60"/>
  <c r="H21" i="60"/>
  <c r="H22" i="60"/>
  <c r="H23" i="60"/>
  <c r="H24" i="60"/>
  <c r="H25" i="60"/>
  <c r="H26" i="60"/>
  <c r="H27" i="60"/>
  <c r="H28" i="60"/>
  <c r="H29" i="60"/>
  <c r="H8" i="60"/>
  <c r="H9" i="60"/>
  <c r="H10" i="60"/>
  <c r="H11" i="60"/>
  <c r="H12" i="60"/>
  <c r="H13" i="60"/>
  <c r="H14" i="60"/>
  <c r="H15" i="60"/>
  <c r="X16" i="60"/>
  <c r="Y16" i="60"/>
  <c r="AA16" i="60"/>
  <c r="I9" i="60"/>
  <c r="I29" i="60"/>
  <c r="I28" i="60"/>
  <c r="I27" i="60"/>
  <c r="I26" i="60"/>
  <c r="I25" i="60"/>
  <c r="I24" i="60"/>
  <c r="I23" i="60"/>
  <c r="I22" i="60"/>
  <c r="I21" i="60"/>
  <c r="I20" i="60"/>
  <c r="I15" i="60"/>
  <c r="I14" i="60"/>
  <c r="I13" i="60"/>
  <c r="I12" i="60"/>
  <c r="I11" i="60"/>
  <c r="I10" i="60"/>
  <c r="I8" i="60"/>
  <c r="E8" i="60"/>
  <c r="G29" i="60"/>
  <c r="G28" i="60"/>
  <c r="G27" i="60"/>
  <c r="G26" i="60"/>
  <c r="G25" i="60"/>
  <c r="G24" i="60"/>
  <c r="G23" i="60"/>
  <c r="G22" i="60"/>
  <c r="G21" i="60"/>
  <c r="G20" i="60"/>
  <c r="G15" i="60"/>
  <c r="G14" i="60"/>
  <c r="G13" i="60"/>
  <c r="G12" i="60"/>
  <c r="G11" i="60"/>
  <c r="G10" i="60"/>
  <c r="G9" i="60"/>
  <c r="G8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I18" i="60"/>
  <c r="G18" i="60" s="1"/>
  <c r="Z16" i="60"/>
  <c r="AB16" i="60"/>
  <c r="K16" i="60" s="1"/>
  <c r="J16" i="60" s="1"/>
  <c r="I19" i="60" l="1"/>
  <c r="G19" i="60" s="1"/>
  <c r="H19" i="60" s="1"/>
  <c r="I16" i="60"/>
  <c r="G16" i="60" s="1"/>
  <c r="H16" i="60" s="1"/>
  <c r="I17" i="60"/>
  <c r="G17" i="60" s="1"/>
  <c r="H17" i="60" s="1"/>
  <c r="H18" i="60"/>
  <c r="Q30" i="60" l="1"/>
  <c r="O30" i="60"/>
  <c r="M30" i="60"/>
  <c r="K30" i="60"/>
  <c r="S37" i="60"/>
  <c r="R37" i="60" s="1"/>
  <c r="Q37" i="60"/>
  <c r="P37" i="60" s="1"/>
  <c r="O37" i="60"/>
  <c r="N37" i="60" s="1"/>
  <c r="M37" i="60"/>
  <c r="L37" i="60" s="1"/>
  <c r="K37" i="60"/>
  <c r="J37" i="60" s="1"/>
  <c r="S30" i="60"/>
  <c r="S29" i="60"/>
  <c r="R29" i="60" s="1"/>
  <c r="Q29" i="60"/>
  <c r="P29" i="60" s="1"/>
  <c r="O29" i="60"/>
  <c r="N29" i="60" s="1"/>
  <c r="M29" i="60"/>
  <c r="L29" i="60" s="1"/>
  <c r="K29" i="60"/>
  <c r="J29" i="60" s="1"/>
  <c r="S28" i="60"/>
  <c r="R28" i="60" s="1"/>
  <c r="Q28" i="60"/>
  <c r="P28" i="60" s="1"/>
  <c r="O28" i="60"/>
  <c r="N28" i="60" s="1"/>
  <c r="M28" i="60"/>
  <c r="L28" i="60" s="1"/>
  <c r="K28" i="60"/>
  <c r="J28" i="60" s="1"/>
  <c r="S27" i="60"/>
  <c r="R27" i="60" s="1"/>
  <c r="Q27" i="60"/>
  <c r="P27" i="60" s="1"/>
  <c r="O27" i="60"/>
  <c r="N27" i="60" s="1"/>
  <c r="M27" i="60"/>
  <c r="L27" i="60" s="1"/>
  <c r="K27" i="60"/>
  <c r="J27" i="60" s="1"/>
  <c r="S26" i="60"/>
  <c r="R26" i="60" s="1"/>
  <c r="Q26" i="60"/>
  <c r="P26" i="60" s="1"/>
  <c r="N26" i="60"/>
  <c r="L26" i="60"/>
  <c r="J26" i="60"/>
  <c r="S25" i="60"/>
  <c r="R25" i="60" s="1"/>
  <c r="S24" i="60"/>
  <c r="R24" i="60" s="1"/>
  <c r="Q24" i="60"/>
  <c r="P24" i="60" s="1"/>
  <c r="N24" i="60"/>
  <c r="L24" i="60"/>
  <c r="K24" i="60"/>
  <c r="J24" i="60" s="1"/>
  <c r="S23" i="60"/>
  <c r="R23" i="60" s="1"/>
  <c r="Q23" i="60"/>
  <c r="P23" i="60" s="1"/>
  <c r="O23" i="60"/>
  <c r="N23" i="60" s="1"/>
  <c r="M23" i="60"/>
  <c r="L23" i="60" s="1"/>
  <c r="K23" i="60"/>
  <c r="J23" i="60" s="1"/>
  <c r="S22" i="60"/>
  <c r="R22" i="60" s="1"/>
  <c r="Q22" i="60"/>
  <c r="P22" i="60" s="1"/>
  <c r="O22" i="60"/>
  <c r="N22" i="60" s="1"/>
  <c r="M22" i="60"/>
  <c r="L22" i="60" s="1"/>
  <c r="K22" i="60"/>
  <c r="J22" i="60" s="1"/>
  <c r="S21" i="60"/>
  <c r="R21" i="60" s="1"/>
  <c r="Q21" i="60"/>
  <c r="P21" i="60" s="1"/>
  <c r="O21" i="60"/>
  <c r="N21" i="60" s="1"/>
  <c r="M21" i="60"/>
  <c r="L21" i="60" s="1"/>
  <c r="K21" i="60"/>
  <c r="J21" i="60" s="1"/>
  <c r="S20" i="60"/>
  <c r="R20" i="60" s="1"/>
  <c r="Q20" i="60"/>
  <c r="P20" i="60" s="1"/>
  <c r="O20" i="60"/>
  <c r="N20" i="60" s="1"/>
  <c r="M20" i="60"/>
  <c r="L20" i="60" s="1"/>
  <c r="K20" i="60"/>
  <c r="J20" i="60" s="1"/>
  <c r="S19" i="60"/>
  <c r="R19" i="60" s="1"/>
  <c r="Q19" i="60"/>
  <c r="P19" i="60" s="1"/>
  <c r="O19" i="60"/>
  <c r="N19" i="60" s="1"/>
  <c r="M19" i="60"/>
  <c r="L19" i="60" s="1"/>
  <c r="K19" i="60"/>
  <c r="J19" i="60" s="1"/>
  <c r="S18" i="60"/>
  <c r="R18" i="60" s="1"/>
  <c r="Q18" i="60"/>
  <c r="P18" i="60" s="1"/>
  <c r="O18" i="60"/>
  <c r="N18" i="60" s="1"/>
  <c r="M18" i="60"/>
  <c r="L18" i="60" s="1"/>
  <c r="K18" i="60"/>
  <c r="J18" i="60" s="1"/>
  <c r="S17" i="60"/>
  <c r="R17" i="60" s="1"/>
  <c r="Q17" i="60"/>
  <c r="P17" i="60" s="1"/>
  <c r="O17" i="60"/>
  <c r="N17" i="60" s="1"/>
  <c r="M17" i="60"/>
  <c r="L17" i="60" s="1"/>
  <c r="K17" i="60"/>
  <c r="J17" i="60" s="1"/>
  <c r="R16" i="60"/>
  <c r="P16" i="60"/>
  <c r="N16" i="60"/>
  <c r="M16" i="60"/>
  <c r="L16" i="60" s="1"/>
  <c r="S15" i="60"/>
  <c r="R15" i="60" s="1"/>
  <c r="Q15" i="60"/>
  <c r="P15" i="60" s="1"/>
  <c r="O15" i="60"/>
  <c r="N15" i="60" s="1"/>
  <c r="M15" i="60"/>
  <c r="L15" i="60" s="1"/>
  <c r="K15" i="60"/>
  <c r="J15" i="60" s="1"/>
  <c r="S14" i="60"/>
  <c r="R14" i="60" s="1"/>
  <c r="Q14" i="60"/>
  <c r="P14" i="60" s="1"/>
  <c r="O14" i="60"/>
  <c r="N14" i="60" s="1"/>
  <c r="M14" i="60"/>
  <c r="L14" i="60" s="1"/>
  <c r="K14" i="60"/>
  <c r="J14" i="60" s="1"/>
  <c r="S13" i="60"/>
  <c r="R13" i="60" s="1"/>
  <c r="O13" i="60"/>
  <c r="N13" i="60" s="1"/>
  <c r="M13" i="60"/>
  <c r="L13" i="60" s="1"/>
  <c r="Q13" i="60"/>
  <c r="P13" i="60" s="1"/>
  <c r="K13" i="60"/>
  <c r="J13" i="60" s="1"/>
  <c r="K12" i="60"/>
  <c r="J12" i="60" s="1"/>
  <c r="S12" i="60"/>
  <c r="R12" i="60" s="1"/>
  <c r="Q12" i="60"/>
  <c r="P12" i="60" s="1"/>
  <c r="O12" i="60"/>
  <c r="N12" i="60" s="1"/>
  <c r="M12" i="60"/>
  <c r="L12" i="60" s="1"/>
  <c r="S11" i="60"/>
  <c r="R11" i="60" s="1"/>
  <c r="M11" i="60"/>
  <c r="L11" i="60" s="1"/>
  <c r="Q11" i="60"/>
  <c r="P11" i="60" s="1"/>
  <c r="O11" i="60"/>
  <c r="N11" i="60" s="1"/>
  <c r="K11" i="60"/>
  <c r="J11" i="60" s="1"/>
  <c r="K10" i="60"/>
  <c r="J10" i="60" s="1"/>
  <c r="S10" i="60"/>
  <c r="R10" i="60" s="1"/>
  <c r="Q10" i="60"/>
  <c r="P10" i="60" s="1"/>
  <c r="O10" i="60"/>
  <c r="N10" i="60" s="1"/>
  <c r="M10" i="60"/>
  <c r="L10" i="60" s="1"/>
  <c r="S9" i="60"/>
  <c r="R9" i="60" s="1"/>
  <c r="M9" i="60"/>
  <c r="L9" i="60" s="1"/>
  <c r="Q9" i="60"/>
  <c r="P9" i="60" s="1"/>
  <c r="O9" i="60"/>
  <c r="N9" i="60" s="1"/>
  <c r="K9" i="60"/>
  <c r="J9" i="60" s="1"/>
  <c r="K8" i="60"/>
  <c r="J8" i="60" s="1"/>
  <c r="S8" i="60"/>
  <c r="R8" i="60" s="1"/>
  <c r="Q8" i="60"/>
  <c r="P8" i="60" s="1"/>
  <c r="O8" i="60"/>
  <c r="N8" i="60" s="1"/>
  <c r="M8" i="60"/>
  <c r="L8" i="60" s="1"/>
  <c r="Q46" i="60" l="1"/>
  <c r="N46" i="60"/>
  <c r="K46" i="60"/>
  <c r="J46" i="60"/>
  <c r="M46" i="60"/>
  <c r="S46" i="60"/>
  <c r="L46" i="60"/>
  <c r="P46" i="60"/>
  <c r="R46" i="60"/>
  <c r="O46" i="60"/>
  <c r="F24" i="56" l="1"/>
  <c r="L33" i="37"/>
  <c r="H46" i="60" l="1"/>
  <c r="E20" i="24" l="1"/>
  <c r="H20" i="24"/>
  <c r="F20" i="24"/>
  <c r="G20" i="24"/>
  <c r="D20" i="24"/>
  <c r="F21" i="24" l="1"/>
  <c r="F22" i="24"/>
  <c r="F23" i="24" l="1"/>
</calcChain>
</file>

<file path=xl/sharedStrings.xml><?xml version="1.0" encoding="utf-8"?>
<sst xmlns="http://schemas.openxmlformats.org/spreadsheetml/2006/main" count="8224" uniqueCount="2169">
  <si>
    <t>14回食品マスタ</t>
    <rPh sb="2" eb="3">
      <t>カイ</t>
    </rPh>
    <rPh sb="3" eb="5">
      <t>ショクヒン</t>
    </rPh>
    <phoneticPr fontId="3"/>
  </si>
  <si>
    <t>1</t>
    <phoneticPr fontId="3"/>
  </si>
  <si>
    <t>２</t>
    <phoneticPr fontId="3"/>
  </si>
  <si>
    <t>食品番号</t>
  </si>
  <si>
    <t>成分表CD</t>
    <rPh sb="0" eb="3">
      <t>セイブンヒョウ</t>
    </rPh>
    <phoneticPr fontId="3"/>
  </si>
  <si>
    <t>日本食品標準成分表　食品名</t>
    <rPh sb="10" eb="12">
      <t>ショクヒン</t>
    </rPh>
    <rPh sb="12" eb="13">
      <t>メイ</t>
    </rPh>
    <phoneticPr fontId="3"/>
  </si>
  <si>
    <t>共同調味料</t>
    <rPh sb="0" eb="2">
      <t>キョウドウ</t>
    </rPh>
    <rPh sb="2" eb="5">
      <t>チョウミリョウ</t>
    </rPh>
    <phoneticPr fontId="3"/>
  </si>
  <si>
    <t>魚国CD</t>
    <rPh sb="0" eb="2">
      <t>ウオクニ</t>
    </rPh>
    <phoneticPr fontId="3"/>
  </si>
  <si>
    <t>簡易表示用食 品 名</t>
    <rPh sb="0" eb="2">
      <t>カンイ</t>
    </rPh>
    <rPh sb="2" eb="5">
      <t>ヒョウジヨウ</t>
    </rPh>
    <rPh sb="5" eb="8">
      <t>ショクヒン</t>
    </rPh>
    <rPh sb="9" eb="10">
      <t>メイ</t>
    </rPh>
    <phoneticPr fontId="3"/>
  </si>
  <si>
    <t>メーカー名</t>
    <rPh sb="4" eb="5">
      <t>メイ</t>
    </rPh>
    <phoneticPr fontId="3"/>
  </si>
  <si>
    <t>最終単価</t>
    <rPh sb="0" eb="2">
      <t>サイシュウ</t>
    </rPh>
    <rPh sb="2" eb="4">
      <t>タンカ</t>
    </rPh>
    <phoneticPr fontId="3"/>
  </si>
  <si>
    <t>単位</t>
    <rPh sb="0" eb="2">
      <t>タンイ</t>
    </rPh>
    <phoneticPr fontId="3"/>
  </si>
  <si>
    <t>規格</t>
    <rPh sb="0" eb="2">
      <t>キカク</t>
    </rPh>
    <phoneticPr fontId="3"/>
  </si>
  <si>
    <t>グラム数</t>
    <rPh sb="3" eb="4">
      <t>スウ</t>
    </rPh>
    <phoneticPr fontId="3"/>
  </si>
  <si>
    <t>グラム単価</t>
    <rPh sb="3" eb="5">
      <t>タンカ</t>
    </rPh>
    <phoneticPr fontId="3"/>
  </si>
  <si>
    <t>廃棄率</t>
    <rPh sb="0" eb="2">
      <t>ハイキ</t>
    </rPh>
    <rPh sb="2" eb="3">
      <t>リツ</t>
    </rPh>
    <phoneticPr fontId="3"/>
  </si>
  <si>
    <t>エネルギー</t>
    <phoneticPr fontId="3"/>
  </si>
  <si>
    <t>アミノ酸組成</t>
    <rPh sb="3" eb="6">
      <t>サンソセイ</t>
    </rPh>
    <phoneticPr fontId="3"/>
  </si>
  <si>
    <t>たんぱく質</t>
    <rPh sb="4" eb="5">
      <t>シツ</t>
    </rPh>
    <phoneticPr fontId="3"/>
  </si>
  <si>
    <t>★たんぱく質</t>
    <rPh sb="5" eb="6">
      <t>シツ</t>
    </rPh>
    <phoneticPr fontId="3"/>
  </si>
  <si>
    <t>トリアシル</t>
    <phoneticPr fontId="3"/>
  </si>
  <si>
    <t>脂質</t>
    <rPh sb="0" eb="2">
      <t>シシツ</t>
    </rPh>
    <phoneticPr fontId="3"/>
  </si>
  <si>
    <t>★脂質</t>
    <rPh sb="1" eb="3">
      <t>シシツ</t>
    </rPh>
    <phoneticPr fontId="3"/>
  </si>
  <si>
    <t>単糖</t>
    <rPh sb="0" eb="2">
      <t>タントウ</t>
    </rPh>
    <phoneticPr fontId="3"/>
  </si>
  <si>
    <t>質量</t>
    <rPh sb="0" eb="2">
      <t>シツリョウ</t>
    </rPh>
    <phoneticPr fontId="3"/>
  </si>
  <si>
    <t>差引</t>
    <rPh sb="0" eb="2">
      <t>サシヒ</t>
    </rPh>
    <phoneticPr fontId="3"/>
  </si>
  <si>
    <t>炭水化物</t>
    <rPh sb="0" eb="4">
      <t>タンスイカブツ</t>
    </rPh>
    <phoneticPr fontId="3"/>
  </si>
  <si>
    <t>★炭水化物</t>
    <rPh sb="1" eb="5">
      <t>タンスイカブツ</t>
    </rPh>
    <phoneticPr fontId="3"/>
  </si>
  <si>
    <t>食塩</t>
    <rPh sb="0" eb="2">
      <t>ショクエン</t>
    </rPh>
    <phoneticPr fontId="3"/>
  </si>
  <si>
    <t>成分表参照</t>
    <rPh sb="0" eb="3">
      <t>セイブンヒョウ</t>
    </rPh>
    <rPh sb="3" eb="5">
      <t>サンショウ</t>
    </rPh>
    <phoneticPr fontId="3"/>
  </si>
  <si>
    <t>食 品 名</t>
    <rPh sb="0" eb="3">
      <t>ショクヒン</t>
    </rPh>
    <rPh sb="4" eb="5">
      <t>メイ</t>
    </rPh>
    <phoneticPr fontId="3"/>
  </si>
  <si>
    <t>01006</t>
  </si>
  <si>
    <t>おおむぎ-押麦</t>
    <rPh sb="5" eb="6">
      <t>オ</t>
    </rPh>
    <rPh sb="6" eb="7">
      <t>ムギ</t>
    </rPh>
    <phoneticPr fontId="3"/>
  </si>
  <si>
    <t>ハクバク　米粒麦</t>
  </si>
  <si>
    <t>はくばく</t>
  </si>
  <si>
    <t>PC</t>
  </si>
  <si>
    <t>800G</t>
  </si>
  <si>
    <t>*</t>
  </si>
  <si>
    <t/>
  </si>
  <si>
    <t>８訂</t>
    <rPh sb="1" eb="2">
      <t>テイ</t>
    </rPh>
    <phoneticPr fontId="3"/>
  </si>
  <si>
    <t>01015</t>
  </si>
  <si>
    <t>薄力粉-１等</t>
    <rPh sb="0" eb="3">
      <t>ハクリキコ</t>
    </rPh>
    <rPh sb="5" eb="6">
      <t>トウ</t>
    </rPh>
    <phoneticPr fontId="3"/>
  </si>
  <si>
    <t>薄力粉</t>
  </si>
  <si>
    <t>ニップン</t>
  </si>
  <si>
    <t>1KG</t>
  </si>
  <si>
    <t>01024</t>
  </si>
  <si>
    <t>プレミックス粉-ホットケーキ用</t>
    <rPh sb="6" eb="7">
      <t>コナ</t>
    </rPh>
    <rPh sb="14" eb="15">
      <t>ヨウ</t>
    </rPh>
    <phoneticPr fontId="3"/>
  </si>
  <si>
    <t>ホットケーキミックス</t>
  </si>
  <si>
    <t>森永商事</t>
  </si>
  <si>
    <t>01025</t>
  </si>
  <si>
    <t>プレミックス粉-てんぷら用</t>
    <rPh sb="6" eb="7">
      <t>コナ</t>
    </rPh>
    <rPh sb="12" eb="13">
      <t>ヨウ</t>
    </rPh>
    <phoneticPr fontId="3"/>
  </si>
  <si>
    <t>天ぷら粉</t>
  </si>
  <si>
    <t>奥本製粉</t>
  </si>
  <si>
    <t>01026A</t>
  </si>
  <si>
    <t>01026</t>
  </si>
  <si>
    <t>食パン</t>
    <rPh sb="0" eb="1">
      <t>ショク</t>
    </rPh>
    <phoneticPr fontId="3"/>
  </si>
  <si>
    <t>常温）　食パン　６０Ｇ１枚</t>
  </si>
  <si>
    <t>オリエンタルベーカリー</t>
  </si>
  <si>
    <t>枚</t>
  </si>
  <si>
    <t>60GX1枚</t>
  </si>
  <si>
    <t>01031</t>
  </si>
  <si>
    <t>フランスパン　冷凍</t>
    <rPh sb="7" eb="9">
      <t>レイトウ</t>
    </rPh>
    <phoneticPr fontId="3"/>
  </si>
  <si>
    <t>常温）　バケット　２本</t>
  </si>
  <si>
    <t>約145G(約27CM)X2本</t>
  </si>
  <si>
    <t>01034</t>
  </si>
  <si>
    <t>ロールパン　冷凍</t>
    <rPh sb="6" eb="8">
      <t>レイトウ</t>
    </rPh>
    <phoneticPr fontId="3"/>
  </si>
  <si>
    <t>常温）　ロールパン　小　５個</t>
  </si>
  <si>
    <t>約28GX5個</t>
  </si>
  <si>
    <t>01026B</t>
  </si>
  <si>
    <t>常温）　食パン　１斤１２枚切</t>
  </si>
  <si>
    <t>斤</t>
  </si>
  <si>
    <t>30GX12枚</t>
  </si>
  <si>
    <t>01039</t>
  </si>
  <si>
    <t>うどん-ゆで</t>
  </si>
  <si>
    <t>冷蔵）　ゆでうどん</t>
  </si>
  <si>
    <t>トヨクニチルド</t>
  </si>
  <si>
    <t>玉</t>
  </si>
  <si>
    <t>200G</t>
  </si>
  <si>
    <t>01041</t>
  </si>
  <si>
    <t>干しうどん-乾</t>
    <rPh sb="0" eb="1">
      <t>ホ</t>
    </rPh>
    <rPh sb="6" eb="7">
      <t>カンソウ</t>
    </rPh>
    <phoneticPr fontId="3"/>
  </si>
  <si>
    <t>乾）　さぬきうどん</t>
  </si>
  <si>
    <t>マルキン</t>
  </si>
  <si>
    <t>250G</t>
  </si>
  <si>
    <t>01043</t>
  </si>
  <si>
    <t>そうめん・ひやむぎ－乾</t>
    <rPh sb="10" eb="11">
      <t>カンソウ</t>
    </rPh>
    <phoneticPr fontId="3"/>
  </si>
  <si>
    <t>乾）　そうめん</t>
  </si>
  <si>
    <t>マルツネ</t>
  </si>
  <si>
    <t>01047</t>
  </si>
  <si>
    <t>中華めん－生</t>
    <rPh sb="0" eb="2">
      <t>チュウカ</t>
    </rPh>
    <rPh sb="5" eb="6">
      <t>ナマ</t>
    </rPh>
    <phoneticPr fontId="3"/>
  </si>
  <si>
    <t>冷蔵）　生ラーメン（ストレート）</t>
  </si>
  <si>
    <t>110G</t>
  </si>
  <si>
    <t>01049</t>
  </si>
  <si>
    <t>蒸し中華めん</t>
    <rPh sb="0" eb="1">
      <t>ム</t>
    </rPh>
    <rPh sb="2" eb="4">
      <t>チュウカ</t>
    </rPh>
    <phoneticPr fontId="3"/>
  </si>
  <si>
    <t>冷蔵）　蒸し中華めん</t>
  </si>
  <si>
    <t>150G</t>
  </si>
  <si>
    <t>01063A</t>
  </si>
  <si>
    <t>01063</t>
    <phoneticPr fontId="3"/>
  </si>
  <si>
    <t>マカロニ・スパゲッティ－乾</t>
    <rPh sb="12" eb="13">
      <t>カンソウ</t>
    </rPh>
    <phoneticPr fontId="3"/>
  </si>
  <si>
    <t>シェルマカロニ</t>
  </si>
  <si>
    <t>昭和産業</t>
    <rPh sb="0" eb="4">
      <t>ショウワサンギョウ</t>
    </rPh>
    <phoneticPr fontId="3"/>
  </si>
  <si>
    <t>01063B</t>
  </si>
  <si>
    <t>乾）　スパゲッティ　１．８ミリ</t>
  </si>
  <si>
    <t>01065</t>
  </si>
  <si>
    <t>生ふ</t>
    <rPh sb="0" eb="1">
      <t>ナマ</t>
    </rPh>
    <phoneticPr fontId="3"/>
  </si>
  <si>
    <t>冷　生麩・青もみじ（緑）</t>
    <rPh sb="10" eb="11">
      <t>ミドリ</t>
    </rPh>
    <phoneticPr fontId="3"/>
  </si>
  <si>
    <t>比叡ゆば本舗ゆば八</t>
  </si>
  <si>
    <t>本</t>
  </si>
  <si>
    <t>約74G</t>
  </si>
  <si>
    <t>-</t>
  </si>
  <si>
    <t>01066</t>
  </si>
  <si>
    <t>焼きふ-観世ふ</t>
    <rPh sb="0" eb="1">
      <t>ヤ</t>
    </rPh>
    <rPh sb="4" eb="6">
      <t>カンゼ</t>
    </rPh>
    <phoneticPr fontId="3"/>
  </si>
  <si>
    <t>乾燥）　おつゆ麩（観世麩）</t>
    <rPh sb="9" eb="12">
      <t>カンゼフ</t>
    </rPh>
    <phoneticPr fontId="3"/>
  </si>
  <si>
    <t>草野食品</t>
  </si>
  <si>
    <t>30G</t>
  </si>
  <si>
    <t>01067A</t>
  </si>
  <si>
    <t>01067</t>
    <phoneticPr fontId="3"/>
  </si>
  <si>
    <t>焼きふ-板ふ</t>
    <rPh sb="0" eb="1">
      <t>ヤ</t>
    </rPh>
    <rPh sb="4" eb="5">
      <t>イタ</t>
    </rPh>
    <phoneticPr fontId="3"/>
  </si>
  <si>
    <t>乾）　カット庄内麸</t>
  </si>
  <si>
    <t>常陸屋本舗</t>
  </si>
  <si>
    <t>500G</t>
  </si>
  <si>
    <t>01067B</t>
  </si>
  <si>
    <t>焼きふ</t>
    <rPh sb="0" eb="1">
      <t>ヤ</t>
    </rPh>
    <phoneticPr fontId="3"/>
  </si>
  <si>
    <t>乾）　花麩</t>
  </si>
  <si>
    <t>30G(約30個)</t>
  </si>
  <si>
    <t>01074</t>
  </si>
  <si>
    <t>ぎょうざの皮</t>
    <rPh sb="5" eb="6">
      <t>カワ</t>
    </rPh>
    <phoneticPr fontId="3"/>
  </si>
  <si>
    <t>冷蔵）　餃子の皮</t>
    <rPh sb="0" eb="2">
      <t>レイゾウ</t>
    </rPh>
    <rPh sb="4" eb="6">
      <t>ギョウザ</t>
    </rPh>
    <rPh sb="7" eb="8">
      <t>カワ</t>
    </rPh>
    <phoneticPr fontId="3"/>
  </si>
  <si>
    <t>隆祥房</t>
    <rPh sb="0" eb="1">
      <t>タカシ</t>
    </rPh>
    <rPh sb="2" eb="3">
      <t>フサ</t>
    </rPh>
    <phoneticPr fontId="3"/>
  </si>
  <si>
    <t>約106G(25枚・直径85ＭM)</t>
    <rPh sb="0" eb="1">
      <t>ヤク</t>
    </rPh>
    <phoneticPr fontId="3"/>
  </si>
  <si>
    <t>01077</t>
  </si>
  <si>
    <t>パン粉-生</t>
    <rPh sb="2" eb="3">
      <t>コナ</t>
    </rPh>
    <rPh sb="4" eb="5">
      <t>ナマ</t>
    </rPh>
    <phoneticPr fontId="3"/>
  </si>
  <si>
    <t>純生パン粉　中目</t>
  </si>
  <si>
    <t>旭トラストフーズ</t>
  </si>
  <si>
    <t>01079</t>
  </si>
  <si>
    <t>パン粉-乾</t>
    <rPh sb="2" eb="3">
      <t>コナ</t>
    </rPh>
    <rPh sb="4" eb="5">
      <t>カンソウ</t>
    </rPh>
    <phoneticPr fontId="3"/>
  </si>
  <si>
    <t>白パン粉</t>
  </si>
  <si>
    <t>共栄フード</t>
  </si>
  <si>
    <t>袋</t>
  </si>
  <si>
    <t>2KG</t>
  </si>
  <si>
    <t>01083</t>
  </si>
  <si>
    <t>こめ(水稲穀粒)-精白米</t>
    <rPh sb="3" eb="4">
      <t>スイトウ</t>
    </rPh>
    <rPh sb="4" eb="5">
      <t>イネ</t>
    </rPh>
    <rPh sb="5" eb="6">
      <t>コク</t>
    </rPh>
    <rPh sb="6" eb="7">
      <t>ツブ</t>
    </rPh>
    <phoneticPr fontId="3"/>
  </si>
  <si>
    <t>ヒノヒカリ　</t>
  </si>
  <si>
    <t>kg</t>
  </si>
  <si>
    <t>10KG単位</t>
    <rPh sb="4" eb="6">
      <t>タンイ</t>
    </rPh>
    <phoneticPr fontId="3"/>
  </si>
  <si>
    <t>01105</t>
  </si>
  <si>
    <t>こめ(陸稲穀粒)-精白米</t>
    <rPh sb="5" eb="6">
      <t>コク</t>
    </rPh>
    <rPh sb="6" eb="7">
      <t>ツブ</t>
    </rPh>
    <rPh sb="9" eb="12">
      <t>セイハクマイ</t>
    </rPh>
    <phoneticPr fontId="3"/>
  </si>
  <si>
    <t>もち米</t>
  </si>
  <si>
    <t>1KG単位</t>
  </si>
  <si>
    <t>01114</t>
  </si>
  <si>
    <t>上新粉</t>
    <rPh sb="0" eb="1">
      <t>ジョウシン</t>
    </rPh>
    <rPh sb="1" eb="2">
      <t>アタラ</t>
    </rPh>
    <rPh sb="2" eb="3">
      <t>コナ</t>
    </rPh>
    <phoneticPr fontId="3"/>
  </si>
  <si>
    <t>上新粉</t>
  </si>
  <si>
    <t>向井珍味堂</t>
  </si>
  <si>
    <t>01115</t>
  </si>
  <si>
    <t>ビーフン</t>
  </si>
  <si>
    <t>乾）　タイ産　白ビーフン</t>
  </si>
  <si>
    <t>ケンミン食品</t>
  </si>
  <si>
    <t>300G</t>
  </si>
  <si>
    <t>01117</t>
  </si>
  <si>
    <t>もち</t>
  </si>
  <si>
    <t>切り餅　１切パック</t>
  </si>
  <si>
    <t>うさぎもち</t>
  </si>
  <si>
    <t>1KG(約20個)</t>
  </si>
  <si>
    <t>01120</t>
  </si>
  <si>
    <t>白玉粉</t>
    <rPh sb="0" eb="2">
      <t>シラタマ</t>
    </rPh>
    <rPh sb="2" eb="3">
      <t>コナ</t>
    </rPh>
    <phoneticPr fontId="3"/>
  </si>
  <si>
    <t>白玉粉</t>
  </si>
  <si>
    <t>前原製粉</t>
  </si>
  <si>
    <t>01129</t>
  </si>
  <si>
    <t>そば　干しそば-乾</t>
    <rPh sb="3" eb="4">
      <t>ホ</t>
    </rPh>
    <rPh sb="8" eb="9">
      <t>イヌイ</t>
    </rPh>
    <phoneticPr fontId="3"/>
  </si>
  <si>
    <t>乾）　信州そば</t>
  </si>
  <si>
    <t>柄木田製粉</t>
  </si>
  <si>
    <t>01128</t>
  </si>
  <si>
    <t>そば　そば　ゆで</t>
  </si>
  <si>
    <t>冷蔵）　ゆで和そば</t>
  </si>
  <si>
    <t>200g×5玉</t>
  </si>
  <si>
    <t>02003A</t>
  </si>
  <si>
    <t>02003</t>
    <phoneticPr fontId="3"/>
  </si>
  <si>
    <t>精粉こんにゃく　</t>
  </si>
  <si>
    <t>板こんにゃく・黒</t>
  </si>
  <si>
    <t>上杉食品</t>
  </si>
  <si>
    <t>丁</t>
  </si>
  <si>
    <t>02005</t>
  </si>
  <si>
    <t>こんにゃく　しらたき</t>
  </si>
  <si>
    <t>糸こんにゃく</t>
  </si>
  <si>
    <t>02006</t>
  </si>
  <si>
    <t>さつまいも－生</t>
    <rPh sb="6" eb="7">
      <t>ナマ</t>
    </rPh>
    <phoneticPr fontId="3"/>
  </si>
  <si>
    <t>さつま芋</t>
  </si>
  <si>
    <t>約300G/本・0.1KG単位</t>
  </si>
  <si>
    <t>02012A</t>
  </si>
  <si>
    <t>02012</t>
    <phoneticPr fontId="3"/>
  </si>
  <si>
    <t>さといも－冷凍　丸</t>
    <rPh sb="5" eb="7">
      <t>レイトウ</t>
    </rPh>
    <rPh sb="8" eb="9">
      <t>マル</t>
    </rPh>
    <phoneticPr fontId="3"/>
  </si>
  <si>
    <t>冷　さといも</t>
  </si>
  <si>
    <t>アイガー</t>
  </si>
  <si>
    <t>02012B</t>
  </si>
  <si>
    <t>さといも－冷凍　六角</t>
    <rPh sb="5" eb="7">
      <t>レイトウ</t>
    </rPh>
    <rPh sb="8" eb="10">
      <t>ロッカク</t>
    </rPh>
    <phoneticPr fontId="3"/>
  </si>
  <si>
    <t>冷　さといも　Ｓ　六角</t>
  </si>
  <si>
    <t>500G(29ケ)</t>
  </si>
  <si>
    <t>02017</t>
  </si>
  <si>
    <t>じゃがいも－生</t>
    <rPh sb="6" eb="7">
      <t>ナマ</t>
    </rPh>
    <phoneticPr fontId="3"/>
  </si>
  <si>
    <t>ばれいしょ・Ｌ</t>
  </si>
  <si>
    <t>未指定</t>
  </si>
  <si>
    <t>約140G/個・0.1KG単位</t>
  </si>
  <si>
    <t>02020</t>
  </si>
  <si>
    <t>フライドポテト　　　</t>
  </si>
  <si>
    <t>冷　クリンクルフライポテト（波型）</t>
  </si>
  <si>
    <t>マッケイン</t>
  </si>
  <si>
    <t>02021</t>
  </si>
  <si>
    <t>じゃがいも-乾燥マッシュポテト</t>
    <rPh sb="6" eb="8">
      <t>カンソウ</t>
    </rPh>
    <phoneticPr fontId="3"/>
  </si>
  <si>
    <t>乾）　マッシュポテト（粉）</t>
  </si>
  <si>
    <t>大阪コック食品</t>
  </si>
  <si>
    <t>02023</t>
  </si>
  <si>
    <t>ながいも－生</t>
    <rPh sb="5" eb="6">
      <t>ナマ</t>
    </rPh>
    <phoneticPr fontId="3"/>
  </si>
  <si>
    <t>長芋</t>
  </si>
  <si>
    <t>0.1KG単位</t>
  </si>
  <si>
    <t>02029</t>
  </si>
  <si>
    <t>くずでん粉</t>
    <rPh sb="4" eb="5">
      <t>コナ</t>
    </rPh>
    <phoneticPr fontId="3"/>
  </si>
  <si>
    <t>乾）　くずきり</t>
  </si>
  <si>
    <t>森井食品</t>
  </si>
  <si>
    <t>02034</t>
  </si>
  <si>
    <t>じゃがいもでん粉</t>
    <rPh sb="7" eb="8">
      <t>コナ</t>
    </rPh>
    <phoneticPr fontId="3"/>
  </si>
  <si>
    <t>片栗粉</t>
  </si>
  <si>
    <t>東海澱粉</t>
  </si>
  <si>
    <t>02039A</t>
  </si>
  <si>
    <t>02039</t>
    <phoneticPr fontId="3"/>
  </si>
  <si>
    <t>はるさめ　－乾</t>
    <rPh sb="6" eb="7">
      <t>カンソウ</t>
    </rPh>
    <phoneticPr fontId="3"/>
  </si>
  <si>
    <t>乾）　マロニー</t>
  </si>
  <si>
    <t>マロニー</t>
  </si>
  <si>
    <t>02039B</t>
  </si>
  <si>
    <t>乾）　はるさめ</t>
  </si>
  <si>
    <t>90G・18ＣM</t>
  </si>
  <si>
    <t>03001</t>
  </si>
  <si>
    <t>黒砂糖</t>
    <rPh sb="0" eb="1">
      <t>クロ</t>
    </rPh>
    <rPh sb="1" eb="3">
      <t>ザトウ</t>
    </rPh>
    <phoneticPr fontId="3"/>
  </si>
  <si>
    <t>黒砂糖（粉状）</t>
  </si>
  <si>
    <t>上野砂糖</t>
  </si>
  <si>
    <t>03003</t>
  </si>
  <si>
    <t>車糖-上白糖</t>
    <rPh sb="0" eb="1">
      <t>クルマ</t>
    </rPh>
    <rPh sb="1" eb="2">
      <t>トウ</t>
    </rPh>
    <rPh sb="3" eb="6">
      <t>ジョウハクトウ</t>
    </rPh>
    <phoneticPr fontId="3"/>
  </si>
  <si>
    <t>上白糖</t>
  </si>
  <si>
    <t>三井製糖</t>
  </si>
  <si>
    <t>03004</t>
  </si>
  <si>
    <t>車糖-三温糖</t>
    <rPh sb="0" eb="1">
      <t>クルマ</t>
    </rPh>
    <rPh sb="1" eb="2">
      <t>トウ</t>
    </rPh>
    <rPh sb="3" eb="4">
      <t>サン</t>
    </rPh>
    <rPh sb="4" eb="5">
      <t>オン</t>
    </rPh>
    <rPh sb="5" eb="6">
      <t>トウ</t>
    </rPh>
    <phoneticPr fontId="3"/>
  </si>
  <si>
    <t>三温糖</t>
  </si>
  <si>
    <t>03005</t>
  </si>
  <si>
    <t>ざらめ糖-グラニュー糖</t>
    <rPh sb="3" eb="4">
      <t>トウ</t>
    </rPh>
    <rPh sb="10" eb="11">
      <t>トウ</t>
    </rPh>
    <phoneticPr fontId="3"/>
  </si>
  <si>
    <t>グラニュ糖</t>
  </si>
  <si>
    <t>03007</t>
  </si>
  <si>
    <t>ざらめ糖-中ざら糖</t>
    <rPh sb="3" eb="4">
      <t>トウ</t>
    </rPh>
    <rPh sb="5" eb="6">
      <t>チュウ</t>
    </rPh>
    <rPh sb="8" eb="9">
      <t>トウ</t>
    </rPh>
    <phoneticPr fontId="3"/>
  </si>
  <si>
    <t>中ザラ糖</t>
  </si>
  <si>
    <t>03011</t>
  </si>
  <si>
    <t>加工糖-粉糖</t>
    <rPh sb="0" eb="2">
      <t>カコウ</t>
    </rPh>
    <rPh sb="2" eb="3">
      <t>トウ</t>
    </rPh>
    <rPh sb="4" eb="5">
      <t>コナ</t>
    </rPh>
    <rPh sb="5" eb="6">
      <t>トウ</t>
    </rPh>
    <phoneticPr fontId="3"/>
  </si>
  <si>
    <t>粉砂糖</t>
  </si>
  <si>
    <t>日新製糖</t>
  </si>
  <si>
    <t>03022</t>
  </si>
  <si>
    <t>はちみつ</t>
  </si>
  <si>
    <t>はちみつ　チューブ</t>
  </si>
  <si>
    <t>やまと蜂蜜</t>
  </si>
  <si>
    <t>03023</t>
  </si>
  <si>
    <t>メープルシロップ</t>
  </si>
  <si>
    <t>神田食品</t>
  </si>
  <si>
    <t>1L</t>
  </si>
  <si>
    <t>04001</t>
  </si>
  <si>
    <t>あずき-全粒、乾</t>
    <rPh sb="4" eb="5">
      <t>ゼン</t>
    </rPh>
    <rPh sb="5" eb="6">
      <t>ツブ</t>
    </rPh>
    <rPh sb="7" eb="8">
      <t>カンソウ</t>
    </rPh>
    <phoneticPr fontId="3"/>
  </si>
  <si>
    <t>乾）　小豆</t>
  </si>
  <si>
    <t>大和雑穀</t>
  </si>
  <si>
    <t>04003</t>
  </si>
  <si>
    <t>あずき-ゆで小豆缶詰</t>
    <rPh sb="6" eb="8">
      <t>アズキ</t>
    </rPh>
    <rPh sb="8" eb="10">
      <t>カンヅメ</t>
    </rPh>
    <phoneticPr fontId="3"/>
  </si>
  <si>
    <t>ゆであずき</t>
  </si>
  <si>
    <t>ホテイフーズ</t>
  </si>
  <si>
    <t>缶</t>
  </si>
  <si>
    <t>165G</t>
  </si>
  <si>
    <t>04004</t>
  </si>
  <si>
    <t>あずき-こしあん</t>
  </si>
  <si>
    <t>常温）　なめらかこしあん</t>
  </si>
  <si>
    <t>谷尾食糧工業</t>
  </si>
  <si>
    <t>04009</t>
  </si>
  <si>
    <t>いんげんまめ-うずら豆</t>
    <rPh sb="10" eb="11">
      <t>マメ</t>
    </rPh>
    <phoneticPr fontId="3"/>
  </si>
  <si>
    <t>うずら豆佃煮</t>
  </si>
  <si>
    <t>おばた食品</t>
  </si>
  <si>
    <t>04016</t>
  </si>
  <si>
    <t>えんどう-うぐいす豆</t>
    <rPh sb="9" eb="10">
      <t>マメ</t>
    </rPh>
    <phoneticPr fontId="3"/>
  </si>
  <si>
    <t>うぐいす豆佃煮</t>
  </si>
  <si>
    <t>04028</t>
  </si>
  <si>
    <t>だいず　水煮</t>
    <rPh sb="4" eb="5">
      <t>ミズ</t>
    </rPh>
    <rPh sb="5" eb="6">
      <t>ニ</t>
    </rPh>
    <phoneticPr fontId="3"/>
  </si>
  <si>
    <t>大豆水煮</t>
  </si>
  <si>
    <t>大平食品</t>
  </si>
  <si>
    <t>04030</t>
  </si>
  <si>
    <t>きな粉・脱皮大豆</t>
    <rPh sb="0" eb="3">
      <t>キナコ</t>
    </rPh>
    <rPh sb="4" eb="6">
      <t>ダッピ</t>
    </rPh>
    <rPh sb="6" eb="8">
      <t>ダイズ</t>
    </rPh>
    <phoneticPr fontId="3"/>
  </si>
  <si>
    <t>きな粉</t>
  </si>
  <si>
    <t>04032</t>
  </si>
  <si>
    <t>木綿豆腐</t>
    <rPh sb="0" eb="2">
      <t>モメン</t>
    </rPh>
    <rPh sb="2" eb="4">
      <t>トウフ</t>
    </rPh>
    <phoneticPr fontId="3"/>
  </si>
  <si>
    <t>木綿豆腐</t>
  </si>
  <si>
    <t>高丸食品</t>
  </si>
  <si>
    <t>350G</t>
  </si>
  <si>
    <t>04033</t>
  </si>
  <si>
    <t>絹ごし豆腐</t>
    <rPh sb="0" eb="1">
      <t>キヌ</t>
    </rPh>
    <rPh sb="3" eb="5">
      <t>トウフ</t>
    </rPh>
    <phoneticPr fontId="3"/>
  </si>
  <si>
    <t>絹ごし豆腐</t>
  </si>
  <si>
    <t>340G</t>
  </si>
  <si>
    <t>04038</t>
  </si>
  <si>
    <t>焼き豆腐</t>
    <rPh sb="0" eb="1">
      <t>ヤ</t>
    </rPh>
    <rPh sb="2" eb="4">
      <t>トウフ</t>
    </rPh>
    <phoneticPr fontId="3"/>
  </si>
  <si>
    <t>焼き豆腐</t>
  </si>
  <si>
    <t>04039</t>
  </si>
  <si>
    <t>04039</t>
    <phoneticPr fontId="3"/>
  </si>
  <si>
    <t>生揚げ</t>
    <rPh sb="0" eb="1">
      <t>ナマ</t>
    </rPh>
    <rPh sb="1" eb="2">
      <t>ア</t>
    </rPh>
    <phoneticPr fontId="3"/>
  </si>
  <si>
    <t>三角厚あげ（生あげ）</t>
  </si>
  <si>
    <t>個</t>
  </si>
  <si>
    <t>70G</t>
  </si>
  <si>
    <t>04040A</t>
  </si>
  <si>
    <t>04040</t>
    <phoneticPr fontId="3"/>
  </si>
  <si>
    <t>油揚げ</t>
    <rPh sb="0" eb="2">
      <t>アブラア</t>
    </rPh>
    <phoneticPr fontId="3"/>
  </si>
  <si>
    <t>うすあげ(約10X16CM)</t>
  </si>
  <si>
    <t>04040B</t>
  </si>
  <si>
    <t>すしあげ(約8X8CM)</t>
  </si>
  <si>
    <t>10G</t>
  </si>
  <si>
    <t>04041</t>
  </si>
  <si>
    <t>がんもどき</t>
  </si>
  <si>
    <t>ひろうす</t>
  </si>
  <si>
    <t>15G</t>
  </si>
  <si>
    <t>04042</t>
  </si>
  <si>
    <t>凍り豆腐</t>
    <rPh sb="0" eb="1">
      <t>コオ</t>
    </rPh>
    <rPh sb="2" eb="4">
      <t>トウフ</t>
    </rPh>
    <phoneticPr fontId="3"/>
  </si>
  <si>
    <t>こうや豆腐</t>
  </si>
  <si>
    <t>旭松食品</t>
  </si>
  <si>
    <t>16.5GX12個</t>
  </si>
  <si>
    <t>04046</t>
  </si>
  <si>
    <t>糸引き納豆</t>
    <rPh sb="0" eb="1">
      <t>イト</t>
    </rPh>
    <rPh sb="1" eb="2">
      <t>ヒ</t>
    </rPh>
    <rPh sb="3" eb="5">
      <t>ナットウ</t>
    </rPh>
    <phoneticPr fontId="3"/>
  </si>
  <si>
    <t>冷蔵）　納豆</t>
  </si>
  <si>
    <t>山重食品</t>
  </si>
  <si>
    <t>100G</t>
  </si>
  <si>
    <t>04047</t>
  </si>
  <si>
    <t>挽きわり納豆　　</t>
  </si>
  <si>
    <t>冷　ひきわり納豆</t>
  </si>
  <si>
    <t>ＪＦＳＡ</t>
  </si>
  <si>
    <t>04052</t>
  </si>
  <si>
    <t>豆乳</t>
    <rPh sb="0" eb="1">
      <t>トウニュウ</t>
    </rPh>
    <rPh sb="1" eb="2">
      <t>ニュウ</t>
    </rPh>
    <phoneticPr fontId="3"/>
  </si>
  <si>
    <t>無調整豆乳</t>
  </si>
  <si>
    <t>マリン・プロフーズ</t>
  </si>
  <si>
    <t>05040</t>
  </si>
  <si>
    <t>アーモンド　ロースト　無塩　　　</t>
  </si>
  <si>
    <t>アーモンドスライス（生）</t>
  </si>
  <si>
    <t>東洋ナッツ食品</t>
  </si>
  <si>
    <t>05005</t>
  </si>
  <si>
    <t>カシューナッツ-ロースト</t>
  </si>
  <si>
    <t>カシューナッツ</t>
  </si>
  <si>
    <t>05014</t>
  </si>
  <si>
    <t>くるみ-ロースト</t>
  </si>
  <si>
    <t>むきくるみ</t>
  </si>
  <si>
    <t>05009</t>
  </si>
  <si>
    <t>ぎんなん　ゆで　　　</t>
  </si>
  <si>
    <t>ぎんなん水煮　７号缶</t>
  </si>
  <si>
    <t>固形180G</t>
  </si>
  <si>
    <t>05011</t>
  </si>
  <si>
    <t>日本ぐり－ゆで</t>
    <rPh sb="0" eb="2">
      <t>ニホン</t>
    </rPh>
    <phoneticPr fontId="3"/>
  </si>
  <si>
    <t>冷　むき栗</t>
  </si>
  <si>
    <t>大冷</t>
  </si>
  <si>
    <t>05012</t>
  </si>
  <si>
    <t>日本ぐり-甘露煮</t>
    <rPh sb="0" eb="2">
      <t>ニホン</t>
    </rPh>
    <rPh sb="5" eb="7">
      <t>カンロ</t>
    </rPh>
    <rPh sb="7" eb="8">
      <t>ニ</t>
    </rPh>
    <phoneticPr fontId="3"/>
  </si>
  <si>
    <t>栗甘露煮</t>
  </si>
  <si>
    <t>ヤマ食</t>
  </si>
  <si>
    <t>瓶</t>
  </si>
  <si>
    <t>固形650G(M50-59個)</t>
  </si>
  <si>
    <t>05018A</t>
  </si>
  <si>
    <t>05018</t>
    <phoneticPr fontId="3"/>
  </si>
  <si>
    <t>ごま－いり</t>
  </si>
  <si>
    <t>いりごま　白　６０Ｇ</t>
  </si>
  <si>
    <t>九鬼産業</t>
  </si>
  <si>
    <t>60G</t>
  </si>
  <si>
    <t>05018B</t>
  </si>
  <si>
    <t>いりごま　黒　６０Ｇ</t>
  </si>
  <si>
    <t>05018C</t>
  </si>
  <si>
    <t>ごま－すり</t>
  </si>
  <si>
    <t>すり胡麻　白　１ＫＧ</t>
  </si>
  <si>
    <t>かどや製油</t>
  </si>
  <si>
    <t>05018D</t>
  </si>
  <si>
    <t>すりごま　黒　５００Ｇ</t>
  </si>
  <si>
    <t>05042</t>
  </si>
  <si>
    <t>ごま－ねり</t>
  </si>
  <si>
    <t>練りごま　白</t>
  </si>
  <si>
    <t>マツモトフーツ</t>
  </si>
  <si>
    <t>06007</t>
  </si>
  <si>
    <t>アスパラガス-若茎、生</t>
    <rPh sb="7" eb="8">
      <t>ワカイ</t>
    </rPh>
    <rPh sb="8" eb="9">
      <t>クキ</t>
    </rPh>
    <rPh sb="10" eb="11">
      <t>ナマ</t>
    </rPh>
    <phoneticPr fontId="3"/>
  </si>
  <si>
    <t>グリーンアスパラ</t>
  </si>
  <si>
    <t>束</t>
  </si>
  <si>
    <t>約100G(4-5本)</t>
  </si>
  <si>
    <t>06009</t>
  </si>
  <si>
    <t>アスパラガス-水煮缶詰</t>
    <rPh sb="7" eb="8">
      <t>ミズ</t>
    </rPh>
    <rPh sb="8" eb="9">
      <t>ニ</t>
    </rPh>
    <rPh sb="9" eb="11">
      <t>カンヅメ</t>
    </rPh>
    <phoneticPr fontId="3"/>
  </si>
  <si>
    <t>ホワイトアスパラ　２５０Ｇ缶</t>
  </si>
  <si>
    <t>サンヨー堂</t>
  </si>
  <si>
    <t>固形160G(Mサイズ・長さ12-13CM・約15本)</t>
    <rPh sb="12" eb="13">
      <t>ナガ</t>
    </rPh>
    <rPh sb="22" eb="23">
      <t>ヤク</t>
    </rPh>
    <phoneticPr fontId="3"/>
  </si>
  <si>
    <t>06010</t>
  </si>
  <si>
    <t>さやいんげん-若ざや、生</t>
    <rPh sb="7" eb="8">
      <t>ワカイ</t>
    </rPh>
    <rPh sb="11" eb="12">
      <t>ナマ</t>
    </rPh>
    <phoneticPr fontId="3"/>
  </si>
  <si>
    <t>中国産　三度豆</t>
  </si>
  <si>
    <t>06011</t>
  </si>
  <si>
    <t>さやいんげん-若ざや、ゆで</t>
    <rPh sb="7" eb="8">
      <t>ワカイ</t>
    </rPh>
    <phoneticPr fontId="3"/>
  </si>
  <si>
    <t>冷　いんげん　ロング</t>
  </si>
  <si>
    <t>06017</t>
  </si>
  <si>
    <t>えだまめ-冷凍</t>
    <rPh sb="5" eb="7">
      <t>レイトウ</t>
    </rPh>
    <phoneticPr fontId="3"/>
  </si>
  <si>
    <t>冷　塩ゆでえだまめ　タイ産</t>
  </si>
  <si>
    <t>ニチレイフーズ</t>
  </si>
  <si>
    <t>06020</t>
  </si>
  <si>
    <t>さやえんどう-若ざや、生</t>
    <rPh sb="7" eb="8">
      <t>ワカイ</t>
    </rPh>
    <rPh sb="11" eb="12">
      <t>ナマ</t>
    </rPh>
    <phoneticPr fontId="3"/>
  </si>
  <si>
    <t>中国産　きぬさや</t>
  </si>
  <si>
    <t>06021</t>
  </si>
  <si>
    <t>さやえんどう-若ざや、ゆで</t>
    <rPh sb="7" eb="8">
      <t>ワカイ</t>
    </rPh>
    <phoneticPr fontId="3"/>
  </si>
  <si>
    <t>冷　きぬさや</t>
  </si>
  <si>
    <t>06025</t>
  </si>
  <si>
    <t>グリーピース－冷凍</t>
    <rPh sb="7" eb="9">
      <t>レイトウ</t>
    </rPh>
    <phoneticPr fontId="3"/>
  </si>
  <si>
    <t>冷　グリーンピース</t>
  </si>
  <si>
    <t>京果食品</t>
  </si>
  <si>
    <t>06032</t>
  </si>
  <si>
    <t>オクラ-果実、生</t>
    <rPh sb="4" eb="6">
      <t>カジツ</t>
    </rPh>
    <rPh sb="7" eb="8">
      <t>ナマ</t>
    </rPh>
    <phoneticPr fontId="3"/>
  </si>
  <si>
    <t>おくら</t>
  </si>
  <si>
    <t>約100G(10本)</t>
  </si>
  <si>
    <t>06036</t>
  </si>
  <si>
    <t>かぶ　根　皮つき　生　</t>
  </si>
  <si>
    <t>かぶら　葉なし</t>
  </si>
  <si>
    <t>約60-80G・0.1KG単位</t>
  </si>
  <si>
    <t>06048</t>
  </si>
  <si>
    <t>西洋かぼちゃ-果実、生</t>
    <rPh sb="0" eb="2">
      <t>セイヨウ</t>
    </rPh>
    <rPh sb="7" eb="9">
      <t>カジツ</t>
    </rPh>
    <rPh sb="10" eb="11">
      <t>ナマ</t>
    </rPh>
    <phoneticPr fontId="3"/>
  </si>
  <si>
    <t>南瓜</t>
  </si>
  <si>
    <t>約1.2KG/玉・0.1KG単位</t>
  </si>
  <si>
    <t>06054</t>
  </si>
  <si>
    <t>カリフラワー-花序、生</t>
    <rPh sb="7" eb="8">
      <t>ハナ</t>
    </rPh>
    <rPh sb="8" eb="9">
      <t>ジョマク</t>
    </rPh>
    <rPh sb="10" eb="11">
      <t>ナマ</t>
    </rPh>
    <phoneticPr fontId="3"/>
  </si>
  <si>
    <t>生　カリフラワー</t>
  </si>
  <si>
    <t>株</t>
  </si>
  <si>
    <t>約500G/株</t>
    <rPh sb="6" eb="7">
      <t>カブ</t>
    </rPh>
    <phoneticPr fontId="3"/>
  </si>
  <si>
    <t>06055</t>
  </si>
  <si>
    <t>カリフラワー-花序、ゆで</t>
    <rPh sb="7" eb="8">
      <t>ハナ</t>
    </rPh>
    <rPh sb="8" eb="9">
      <t>ジョマク</t>
    </rPh>
    <phoneticPr fontId="3"/>
  </si>
  <si>
    <t>冷　カリフラワー</t>
  </si>
  <si>
    <t>06056</t>
  </si>
  <si>
    <t>かんひょう－乾</t>
    <rPh sb="6" eb="7">
      <t>カンソウ</t>
    </rPh>
    <phoneticPr fontId="3"/>
  </si>
  <si>
    <t>かんぴょう</t>
  </si>
  <si>
    <t>藤和乾物</t>
  </si>
  <si>
    <t>06060</t>
  </si>
  <si>
    <t>きく　菊のり　　　</t>
  </si>
  <si>
    <t>大菊（Ｐ）</t>
  </si>
  <si>
    <t>約100G(12-16個)</t>
    <rPh sb="11" eb="12">
      <t>コ</t>
    </rPh>
    <phoneticPr fontId="3"/>
  </si>
  <si>
    <t>06061</t>
  </si>
  <si>
    <t>キャベツ-結球葉、生</t>
    <rPh sb="5" eb="6">
      <t>ムス</t>
    </rPh>
    <rPh sb="6" eb="7">
      <t>キュウ</t>
    </rPh>
    <rPh sb="7" eb="8">
      <t>ハ</t>
    </rPh>
    <rPh sb="9" eb="10">
      <t>ナマ</t>
    </rPh>
    <phoneticPr fontId="3"/>
  </si>
  <si>
    <t>キャベツ</t>
  </si>
  <si>
    <t>06064</t>
  </si>
  <si>
    <t>レッドキャベツ-結球葉、生</t>
    <rPh sb="8" eb="9">
      <t>ムス</t>
    </rPh>
    <rPh sb="9" eb="10">
      <t>キュウ</t>
    </rPh>
    <rPh sb="10" eb="11">
      <t>ハ</t>
    </rPh>
    <rPh sb="12" eb="13">
      <t>ナマ</t>
    </rPh>
    <phoneticPr fontId="3"/>
  </si>
  <si>
    <t>レッドキャベツ</t>
  </si>
  <si>
    <t>約1-1.2KG/玉・0.1KG単位</t>
  </si>
  <si>
    <t>06065</t>
  </si>
  <si>
    <t>きゅうり-果実、生</t>
    <rPh sb="5" eb="7">
      <t>カジツ</t>
    </rPh>
    <rPh sb="8" eb="9">
      <t>ナマ</t>
    </rPh>
    <phoneticPr fontId="3"/>
  </si>
  <si>
    <t>きゅうり</t>
  </si>
  <si>
    <t>約100G/本・0.1KG単位</t>
  </si>
  <si>
    <t>06067A</t>
  </si>
  <si>
    <t>06067</t>
    <phoneticPr fontId="3"/>
  </si>
  <si>
    <t>きゅうり　漬物-しょうゆ漬</t>
    <rPh sb="5" eb="7">
      <t>ツケモノ</t>
    </rPh>
    <rPh sb="12" eb="13">
      <t>ツ</t>
    </rPh>
    <phoneticPr fontId="3"/>
  </si>
  <si>
    <t>青きゅうり漬</t>
  </si>
  <si>
    <t>グリーンファーム</t>
  </si>
  <si>
    <t>06067B</t>
  </si>
  <si>
    <t>しば漬</t>
  </si>
  <si>
    <t>固形210G</t>
  </si>
  <si>
    <t>06072</t>
  </si>
  <si>
    <t>みずな-葉、生</t>
    <rPh sb="4" eb="5">
      <t>ハ</t>
    </rPh>
    <rPh sb="6" eb="7">
      <t>ナマ</t>
    </rPh>
    <phoneticPr fontId="3"/>
  </si>
  <si>
    <t>サラダ水菜</t>
  </si>
  <si>
    <t>約200G</t>
  </si>
  <si>
    <t>06077</t>
  </si>
  <si>
    <t>クレソン-茎葉、生</t>
    <rPh sb="5" eb="6">
      <t>クキ</t>
    </rPh>
    <rPh sb="6" eb="7">
      <t>ハ</t>
    </rPh>
    <rPh sb="8" eb="9">
      <t>ナマ</t>
    </rPh>
    <phoneticPr fontId="3"/>
  </si>
  <si>
    <t>クレソン</t>
  </si>
  <si>
    <t>約30G(10本)</t>
  </si>
  <si>
    <t>06084</t>
  </si>
  <si>
    <t>ごぼう-根、生</t>
    <rPh sb="4" eb="5">
      <t>ネ</t>
    </rPh>
    <rPh sb="6" eb="7">
      <t>ナマ</t>
    </rPh>
    <phoneticPr fontId="3"/>
  </si>
  <si>
    <t>ごぼう</t>
  </si>
  <si>
    <t>KG</t>
  </si>
  <si>
    <t>06086</t>
  </si>
  <si>
    <t>こまつな-葉、生</t>
    <rPh sb="5" eb="6">
      <t>ハ</t>
    </rPh>
    <rPh sb="7" eb="8">
      <t>ナマ</t>
    </rPh>
    <phoneticPr fontId="3"/>
  </si>
  <si>
    <t>小松菜</t>
  </si>
  <si>
    <t>約200G/束・0.1KG単位</t>
  </si>
  <si>
    <t>06093</t>
  </si>
  <si>
    <t>ししとうがらし-果実、生</t>
    <rPh sb="8" eb="10">
      <t>カジツ</t>
    </rPh>
    <rPh sb="11" eb="12">
      <t>ナマ</t>
    </rPh>
    <phoneticPr fontId="3"/>
  </si>
  <si>
    <t>しし唐</t>
  </si>
  <si>
    <t>約100G(約25個)</t>
  </si>
  <si>
    <t>06095A</t>
  </si>
  <si>
    <t>06095</t>
    <phoneticPr fontId="3"/>
  </si>
  <si>
    <t>しそ-葉、生</t>
    <rPh sb="3" eb="4">
      <t>ハ</t>
    </rPh>
    <rPh sb="5" eb="6">
      <t>ナマ</t>
    </rPh>
    <phoneticPr fontId="3"/>
  </si>
  <si>
    <t>大葉</t>
  </si>
  <si>
    <t>10枚(約8G)</t>
  </si>
  <si>
    <t>06095B</t>
  </si>
  <si>
    <t>しそ　葉　生　　　</t>
  </si>
  <si>
    <t>赤しそ</t>
  </si>
  <si>
    <t>06099</t>
  </si>
  <si>
    <t>しゅんぎく-葉、生</t>
    <rPh sb="6" eb="7">
      <t>ハ</t>
    </rPh>
    <rPh sb="8" eb="9">
      <t>ナマ</t>
    </rPh>
    <phoneticPr fontId="3"/>
  </si>
  <si>
    <t>菊菜</t>
  </si>
  <si>
    <t>約150G/束・0.1KG単位</t>
  </si>
  <si>
    <t>06103</t>
  </si>
  <si>
    <t>しょうが-塊茎、生</t>
    <rPh sb="5" eb="6">
      <t>カタマリ</t>
    </rPh>
    <rPh sb="6" eb="7">
      <t>クキ</t>
    </rPh>
    <rPh sb="8" eb="9">
      <t>ナマ</t>
    </rPh>
    <phoneticPr fontId="3"/>
  </si>
  <si>
    <t>中国産　土生姜</t>
  </si>
  <si>
    <t>06104A</t>
  </si>
  <si>
    <t>06104</t>
    <phoneticPr fontId="3"/>
  </si>
  <si>
    <t>しょうが　漬物-酢漬</t>
    <rPh sb="5" eb="7">
      <t>ツケモノ</t>
    </rPh>
    <rPh sb="8" eb="9">
      <t>ス</t>
    </rPh>
    <rPh sb="9" eb="10">
      <t>ツ</t>
    </rPh>
    <phoneticPr fontId="3"/>
  </si>
  <si>
    <t>紅白はじかみ</t>
  </si>
  <si>
    <t>三久食品</t>
  </si>
  <si>
    <t>210G(50本)</t>
  </si>
  <si>
    <t>06104B</t>
  </si>
  <si>
    <t>しょうが　漬物　酢漬　</t>
  </si>
  <si>
    <t>紅生姜千本切</t>
  </si>
  <si>
    <t>旭漬物味噌</t>
  </si>
  <si>
    <t>06105</t>
  </si>
  <si>
    <t>しょうが　漬物-甘酢漬け</t>
    <rPh sb="5" eb="7">
      <t>ツケモノ</t>
    </rPh>
    <rPh sb="8" eb="10">
      <t>アマズ</t>
    </rPh>
    <rPh sb="10" eb="11">
      <t>ツ</t>
    </rPh>
    <phoneticPr fontId="3"/>
  </si>
  <si>
    <t>スライス甘酢生姜</t>
  </si>
  <si>
    <t>06116</t>
  </si>
  <si>
    <t>ズッキーニ-果実、生</t>
    <rPh sb="6" eb="8">
      <t>カジツ</t>
    </rPh>
    <rPh sb="9" eb="10">
      <t>ナマ</t>
    </rPh>
    <phoneticPr fontId="3"/>
  </si>
  <si>
    <t>ズッキーニ</t>
  </si>
  <si>
    <t>約160G</t>
  </si>
  <si>
    <t>06119</t>
  </si>
  <si>
    <t>セロリー-葉柄、生</t>
    <rPh sb="5" eb="6">
      <t>ハ</t>
    </rPh>
    <rPh sb="6" eb="7">
      <t>エ</t>
    </rPh>
    <rPh sb="8" eb="9">
      <t>ナマ</t>
    </rPh>
    <phoneticPr fontId="3"/>
  </si>
  <si>
    <t>セロリ</t>
  </si>
  <si>
    <t>約1.7KG/束・0.1KG単位</t>
  </si>
  <si>
    <t>06121</t>
  </si>
  <si>
    <t>ぜんまい-若芽、ゆで</t>
    <rPh sb="5" eb="6">
      <t>ワカ</t>
    </rPh>
    <rPh sb="6" eb="7">
      <t>メ</t>
    </rPh>
    <phoneticPr fontId="3"/>
  </si>
  <si>
    <t>ぜんまい水煮</t>
  </si>
  <si>
    <t>豊通食料</t>
  </si>
  <si>
    <t>固形量1KG</t>
    <rPh sb="0" eb="3">
      <t>コケイリョウ</t>
    </rPh>
    <phoneticPr fontId="3"/>
  </si>
  <si>
    <t>06125</t>
  </si>
  <si>
    <t>そらまめ-未熟豆、ゆで</t>
    <rPh sb="5" eb="7">
      <t>ミジュク</t>
    </rPh>
    <rPh sb="7" eb="8">
      <t>マメ</t>
    </rPh>
    <phoneticPr fontId="3"/>
  </si>
  <si>
    <t>冷　そら豆　むき</t>
  </si>
  <si>
    <t>500G(約180-190個)</t>
  </si>
  <si>
    <t>06126</t>
  </si>
  <si>
    <t>タアサイ-葉、生</t>
    <rPh sb="5" eb="6">
      <t>ハ</t>
    </rPh>
    <rPh sb="7" eb="8">
      <t>ナマ</t>
    </rPh>
    <phoneticPr fontId="3"/>
  </si>
  <si>
    <t>ターサイ</t>
  </si>
  <si>
    <t>06128</t>
  </si>
  <si>
    <t>かいわれだいこん　芽ばえ　生　　</t>
  </si>
  <si>
    <t>貝割れだいこん</t>
  </si>
  <si>
    <t>70-100G</t>
  </si>
  <si>
    <t>06132A</t>
  </si>
  <si>
    <t>06132</t>
    <phoneticPr fontId="3"/>
  </si>
  <si>
    <t>だいこん-根、皮つき、生</t>
    <rPh sb="5" eb="6">
      <t>ネ</t>
    </rPh>
    <rPh sb="7" eb="8">
      <t>カワ</t>
    </rPh>
    <rPh sb="11" eb="12">
      <t>ナマ</t>
    </rPh>
    <phoneticPr fontId="3"/>
  </si>
  <si>
    <t>大根</t>
  </si>
  <si>
    <t>1-1.2KG/本・0.1KG単位</t>
  </si>
  <si>
    <t>06132B</t>
  </si>
  <si>
    <t>紅芯大根</t>
  </si>
  <si>
    <t>約400G</t>
  </si>
  <si>
    <t>06136</t>
  </si>
  <si>
    <t>切り干し大根</t>
    <rPh sb="0" eb="3">
      <t>キリボシ</t>
    </rPh>
    <rPh sb="4" eb="6">
      <t>ダイコン</t>
    </rPh>
    <phoneticPr fontId="3"/>
  </si>
  <si>
    <t>千切大根</t>
  </si>
  <si>
    <t>信明商事</t>
  </si>
  <si>
    <t>06138</t>
  </si>
  <si>
    <t>だいこん　漬物-しお押し大根漬</t>
    <rPh sb="5" eb="7">
      <t>ツケモノ</t>
    </rPh>
    <rPh sb="10" eb="11">
      <t>オ</t>
    </rPh>
    <rPh sb="12" eb="14">
      <t>ダイコン</t>
    </rPh>
    <rPh sb="14" eb="15">
      <t>ツ</t>
    </rPh>
    <phoneticPr fontId="3"/>
  </si>
  <si>
    <t>たくあん　一本漬</t>
  </si>
  <si>
    <t>アンビシャス</t>
  </si>
  <si>
    <t>約500G</t>
  </si>
  <si>
    <t>06139A</t>
  </si>
  <si>
    <t>06139</t>
    <phoneticPr fontId="3"/>
  </si>
  <si>
    <t>だいこん　漬物-干しだいこん漬け</t>
    <rPh sb="8" eb="9">
      <t>ホ</t>
    </rPh>
    <rPh sb="14" eb="15">
      <t>ツ</t>
    </rPh>
    <phoneticPr fontId="3"/>
  </si>
  <si>
    <t>つぼ漬</t>
  </si>
  <si>
    <t>06139B</t>
  </si>
  <si>
    <t>さくら大根</t>
  </si>
  <si>
    <t>06150</t>
  </si>
  <si>
    <t>たけのこ-若茎、ゆで</t>
  </si>
  <si>
    <t>たけのこ水煮</t>
  </si>
  <si>
    <t>東洋貿易</t>
  </si>
  <si>
    <t>固形450G</t>
  </si>
  <si>
    <t>06153</t>
  </si>
  <si>
    <t>たまねぎ-りん茎、生</t>
    <rPh sb="7" eb="8">
      <t>クキ</t>
    </rPh>
    <rPh sb="9" eb="10">
      <t>ナマ</t>
    </rPh>
    <phoneticPr fontId="3"/>
  </si>
  <si>
    <t>たまねぎ</t>
  </si>
  <si>
    <t>約280G/個・0.1KG単位</t>
  </si>
  <si>
    <t>06156</t>
  </si>
  <si>
    <t>赤たまねぎ-りん茎、生</t>
    <rPh sb="0" eb="1">
      <t>アカイ</t>
    </rPh>
    <rPh sb="8" eb="9">
      <t>クキ</t>
    </rPh>
    <rPh sb="10" eb="11">
      <t>ナマ</t>
    </rPh>
    <phoneticPr fontId="3"/>
  </si>
  <si>
    <t>レッドオニオン</t>
  </si>
  <si>
    <t>約200G/個・0.1KG単位</t>
  </si>
  <si>
    <t>06160</t>
  </si>
  <si>
    <t>チンゲンツァイ-葉、生</t>
    <rPh sb="8" eb="9">
      <t>ハ</t>
    </rPh>
    <rPh sb="10" eb="11">
      <t>ナマ</t>
    </rPh>
    <phoneticPr fontId="3"/>
  </si>
  <si>
    <t>ちんげん菜</t>
  </si>
  <si>
    <t>06173</t>
  </si>
  <si>
    <t>冬瓜、生</t>
    <rPh sb="0" eb="2">
      <t>トウガン</t>
    </rPh>
    <rPh sb="3" eb="4">
      <t>ナマ</t>
    </rPh>
    <phoneticPr fontId="3"/>
  </si>
  <si>
    <t>冬瓜</t>
  </si>
  <si>
    <t>約3.3KG/玉・0.1KG単位</t>
  </si>
  <si>
    <t>06175</t>
  </si>
  <si>
    <t>スィートコーン-未熟種子、生</t>
    <rPh sb="8" eb="10">
      <t>ミジュク</t>
    </rPh>
    <rPh sb="10" eb="12">
      <t>シュシ</t>
    </rPh>
    <rPh sb="13" eb="14">
      <t>ナマ</t>
    </rPh>
    <phoneticPr fontId="3"/>
  </si>
  <si>
    <t>生）とうもろこし</t>
  </si>
  <si>
    <t>06178</t>
  </si>
  <si>
    <t>ｽｨｰﾄｺｰﾝ-未熟種子、ホール、冷凍</t>
    <rPh sb="8" eb="10">
      <t>ミジュク</t>
    </rPh>
    <rPh sb="10" eb="12">
      <t>シュシ</t>
    </rPh>
    <rPh sb="17" eb="19">
      <t>レイトウ</t>
    </rPh>
    <phoneticPr fontId="3"/>
  </si>
  <si>
    <t>冷　ホールコーン</t>
  </si>
  <si>
    <t>06179</t>
  </si>
  <si>
    <t>ｽｨｰﾄｺｰﾝ　缶詰-ｸﾘｰﾑｽﾀｲﾙ</t>
    <rPh sb="8" eb="10">
      <t>カンヅメ</t>
    </rPh>
    <phoneticPr fontId="3"/>
  </si>
  <si>
    <t>スイートコーンクリーム　４号缶</t>
  </si>
  <si>
    <t>410G</t>
  </si>
  <si>
    <t>06182</t>
  </si>
  <si>
    <t>トマト-果実、生</t>
    <rPh sb="4" eb="6">
      <t>カジツ</t>
    </rPh>
    <rPh sb="7" eb="8">
      <t>ナマ</t>
    </rPh>
    <phoneticPr fontId="3"/>
  </si>
  <si>
    <t>トマト</t>
  </si>
  <si>
    <t>120-130G</t>
  </si>
  <si>
    <t>06183</t>
  </si>
  <si>
    <t>ミニトマト-果実、生</t>
    <rPh sb="6" eb="8">
      <t>カジツ</t>
    </rPh>
    <rPh sb="9" eb="10">
      <t>ナマ</t>
    </rPh>
    <phoneticPr fontId="3"/>
  </si>
  <si>
    <t>ペティトマト</t>
  </si>
  <si>
    <t>約200G(13-15個)</t>
  </si>
  <si>
    <t>06184</t>
  </si>
  <si>
    <t>トマト缶詰-ホール</t>
    <rPh sb="3" eb="4">
      <t>カンヅメ</t>
    </rPh>
    <rPh sb="4" eb="5">
      <t>ヅ</t>
    </rPh>
    <phoneticPr fontId="3"/>
  </si>
  <si>
    <t>ホールトマト　イタリア産　４号缶</t>
    <rPh sb="14" eb="16">
      <t>ゴウカン</t>
    </rPh>
    <phoneticPr fontId="3"/>
  </si>
  <si>
    <t>フィアマ</t>
  </si>
  <si>
    <t>缶</t>
    <rPh sb="0" eb="1">
      <t>カン</t>
    </rPh>
    <phoneticPr fontId="2"/>
  </si>
  <si>
    <t>400G</t>
  </si>
  <si>
    <t>06187</t>
  </si>
  <si>
    <t>トレビス　葉　生　　　</t>
  </si>
  <si>
    <t>トレビス</t>
  </si>
  <si>
    <t>約300G/個・0.1KG単位</t>
  </si>
  <si>
    <t>06191</t>
  </si>
  <si>
    <t>なす-果実、生</t>
    <rPh sb="3" eb="5">
      <t>カジツ</t>
    </rPh>
    <rPh sb="6" eb="7">
      <t>ナマ</t>
    </rPh>
    <phoneticPr fontId="3"/>
  </si>
  <si>
    <t>なすび</t>
  </si>
  <si>
    <t>80-100G/本・0.1KG単位</t>
  </si>
  <si>
    <t>06202</t>
  </si>
  <si>
    <t>和種なばな　花らい・茎　ゆで　　</t>
  </si>
  <si>
    <t>冷　菜の花　ＩＱＦ</t>
  </si>
  <si>
    <t>06205</t>
  </si>
  <si>
    <t>にがうり-果実、生</t>
    <rPh sb="5" eb="7">
      <t>カジツ</t>
    </rPh>
    <rPh sb="8" eb="9">
      <t>ナマ</t>
    </rPh>
    <phoneticPr fontId="3"/>
  </si>
  <si>
    <t>にがうり</t>
  </si>
  <si>
    <t>約250G/本・0.1KG単位</t>
  </si>
  <si>
    <t>06207</t>
  </si>
  <si>
    <t>にら・葉－生</t>
    <rPh sb="3" eb="4">
      <t>ハ</t>
    </rPh>
    <rPh sb="5" eb="6">
      <t>ナマ</t>
    </rPh>
    <phoneticPr fontId="3"/>
  </si>
  <si>
    <t>にら</t>
  </si>
  <si>
    <t>約100G</t>
  </si>
  <si>
    <t>06212</t>
  </si>
  <si>
    <t>にんじん-根、皮つき、生</t>
    <rPh sb="5" eb="6">
      <t>ネ</t>
    </rPh>
    <rPh sb="7" eb="8">
      <t>カワ</t>
    </rPh>
    <rPh sb="11" eb="12">
      <t>ナマ</t>
    </rPh>
    <phoneticPr fontId="3"/>
  </si>
  <si>
    <t>にんじん</t>
  </si>
  <si>
    <t>200-300G/本・0.1KG単位</t>
  </si>
  <si>
    <t>06223</t>
  </si>
  <si>
    <t>にんにく-りん茎、生</t>
    <rPh sb="7" eb="8">
      <t>クキ</t>
    </rPh>
    <rPh sb="9" eb="10">
      <t>ナマ</t>
    </rPh>
    <phoneticPr fontId="3"/>
  </si>
  <si>
    <t>中国産　にんにく</t>
  </si>
  <si>
    <t>約80G/個</t>
  </si>
  <si>
    <t>06224</t>
  </si>
  <si>
    <t>にんにく-花茎、生</t>
    <rPh sb="5" eb="6">
      <t>ハナ</t>
    </rPh>
    <rPh sb="6" eb="7">
      <t>クキ</t>
    </rPh>
    <rPh sb="8" eb="9">
      <t>ナマ</t>
    </rPh>
    <phoneticPr fontId="3"/>
  </si>
  <si>
    <t>冷　にんにくの芽　カット</t>
  </si>
  <si>
    <t>500G(約4-5CMカット)</t>
    <rPh sb="5" eb="6">
      <t>ヤク</t>
    </rPh>
    <phoneticPr fontId="3"/>
  </si>
  <si>
    <t>06226</t>
  </si>
  <si>
    <t>根深ねぎ-葉、軟白、生</t>
    <rPh sb="0" eb="1">
      <t>ネ</t>
    </rPh>
    <rPh sb="1" eb="2">
      <t>フカ</t>
    </rPh>
    <rPh sb="5" eb="6">
      <t>ハ</t>
    </rPh>
    <rPh sb="7" eb="8">
      <t>ヤワ</t>
    </rPh>
    <rPh sb="8" eb="9">
      <t>シロ</t>
    </rPh>
    <rPh sb="10" eb="11">
      <t>ナマ</t>
    </rPh>
    <phoneticPr fontId="3"/>
  </si>
  <si>
    <t>白ねぎ</t>
  </si>
  <si>
    <t>06227</t>
  </si>
  <si>
    <t>葉ねぎ-葉、生</t>
    <rPh sb="0" eb="1">
      <t>ハ</t>
    </rPh>
    <rPh sb="4" eb="5">
      <t>ハ</t>
    </rPh>
    <rPh sb="6" eb="7">
      <t>ナマ</t>
    </rPh>
    <phoneticPr fontId="3"/>
  </si>
  <si>
    <t>細青ねぎ（奴ねぎ）</t>
  </si>
  <si>
    <t>06233</t>
  </si>
  <si>
    <t>はくさい-結球葉、生</t>
    <rPh sb="5" eb="6">
      <t>ムス</t>
    </rPh>
    <rPh sb="6" eb="7">
      <t>キュウ</t>
    </rPh>
    <rPh sb="7" eb="8">
      <t>ハ</t>
    </rPh>
    <rPh sb="9" eb="10">
      <t>ナマ</t>
    </rPh>
    <phoneticPr fontId="3"/>
  </si>
  <si>
    <t>はくさい</t>
  </si>
  <si>
    <t>約1.8KG/玉・0.1KG単位</t>
  </si>
  <si>
    <t>06236</t>
  </si>
  <si>
    <t>はくさい　漬物　キムチ　　</t>
  </si>
  <si>
    <t>はくさいキムチ</t>
  </si>
  <si>
    <t>天政松下</t>
  </si>
  <si>
    <t>180G</t>
  </si>
  <si>
    <t>06238</t>
  </si>
  <si>
    <t>バジル</t>
  </si>
  <si>
    <t>約10G</t>
  </si>
  <si>
    <t>06239</t>
  </si>
  <si>
    <t>パセリ-葉、生</t>
    <rPh sb="4" eb="5">
      <t>ハ</t>
    </rPh>
    <rPh sb="6" eb="7">
      <t>ナマ</t>
    </rPh>
    <phoneticPr fontId="3"/>
  </si>
  <si>
    <t>パセリ　Ｓ</t>
  </si>
  <si>
    <t>30-50G</t>
  </si>
  <si>
    <t>06240</t>
  </si>
  <si>
    <t>はつかだいこん-根、生</t>
    <rPh sb="8" eb="9">
      <t>ネ</t>
    </rPh>
    <rPh sb="10" eb="11">
      <t>ナマ</t>
    </rPh>
    <phoneticPr fontId="3"/>
  </si>
  <si>
    <t>ラディッシュ</t>
  </si>
  <si>
    <t>約200G(5玉)</t>
  </si>
  <si>
    <t>06243</t>
  </si>
  <si>
    <t>ビーツ　根　生　　　</t>
  </si>
  <si>
    <t>ビーツ</t>
  </si>
  <si>
    <t>06245</t>
  </si>
  <si>
    <t>青ピーマン-果実、生</t>
    <rPh sb="0" eb="1">
      <t>アオ</t>
    </rPh>
    <rPh sb="6" eb="8">
      <t>カジツ</t>
    </rPh>
    <rPh sb="9" eb="10">
      <t>ナマ</t>
    </rPh>
    <phoneticPr fontId="3"/>
  </si>
  <si>
    <t>ピーマン</t>
  </si>
  <si>
    <t>約150G(4-6個)</t>
  </si>
  <si>
    <t>06247</t>
  </si>
  <si>
    <t>赤ピーマン-果実、生</t>
    <rPh sb="0" eb="1">
      <t>アカ</t>
    </rPh>
    <rPh sb="6" eb="8">
      <t>カジツ</t>
    </rPh>
    <rPh sb="9" eb="10">
      <t>ナマ</t>
    </rPh>
    <phoneticPr fontId="3"/>
  </si>
  <si>
    <t>パプリカ　赤</t>
  </si>
  <si>
    <t>約150-200G</t>
  </si>
  <si>
    <t>06249</t>
  </si>
  <si>
    <t>黄ピーマン-果実、生</t>
    <rPh sb="0" eb="1">
      <t>キイロ</t>
    </rPh>
    <rPh sb="6" eb="8">
      <t>カジツ</t>
    </rPh>
    <rPh sb="9" eb="10">
      <t>ナマ</t>
    </rPh>
    <phoneticPr fontId="3"/>
  </si>
  <si>
    <t>パプリカ　黄</t>
  </si>
  <si>
    <t>06257</t>
  </si>
  <si>
    <t>ふき-葉柄、ゆで</t>
    <rPh sb="3" eb="4">
      <t>ハ</t>
    </rPh>
    <rPh sb="4" eb="5">
      <t>エ</t>
    </rPh>
    <phoneticPr fontId="3"/>
  </si>
  <si>
    <t>ふき水煮　２号缶</t>
  </si>
  <si>
    <t>ハナイチ</t>
  </si>
  <si>
    <t>固形530G(40-70本)</t>
  </si>
  <si>
    <t>06263</t>
  </si>
  <si>
    <t>ブロッコリー-花序、生</t>
    <rPh sb="7" eb="8">
      <t>ハナ</t>
    </rPh>
    <rPh sb="8" eb="9">
      <t>ジョソウ</t>
    </rPh>
    <rPh sb="10" eb="11">
      <t>ナマ</t>
    </rPh>
    <phoneticPr fontId="3"/>
  </si>
  <si>
    <t>生）　ブロッコリー</t>
  </si>
  <si>
    <t>約200G/株・0.1KG単位</t>
  </si>
  <si>
    <t>06264</t>
  </si>
  <si>
    <t>ブロッコリー-花序、ゆで</t>
    <rPh sb="7" eb="8">
      <t>ハナ</t>
    </rPh>
    <rPh sb="8" eb="9">
      <t>ジョソウ</t>
    </rPh>
    <phoneticPr fontId="3"/>
  </si>
  <si>
    <t>冷　ブロッコリー　ＩＱＦ</t>
  </si>
  <si>
    <t>06267</t>
  </si>
  <si>
    <t>ほうれんそう-葉、生</t>
    <rPh sb="7" eb="8">
      <t>ハ</t>
    </rPh>
    <rPh sb="9" eb="10">
      <t>ナマ</t>
    </rPh>
    <phoneticPr fontId="3"/>
  </si>
  <si>
    <t>ほうれん草</t>
  </si>
  <si>
    <t>150-200G/束・0.1KG単位</t>
  </si>
  <si>
    <t>06276</t>
  </si>
  <si>
    <t>根みつば-葉、生</t>
    <rPh sb="0" eb="1">
      <t>ネ</t>
    </rPh>
    <rPh sb="5" eb="6">
      <t>ハ</t>
    </rPh>
    <rPh sb="7" eb="8">
      <t>ナマ</t>
    </rPh>
    <phoneticPr fontId="3"/>
  </si>
  <si>
    <t>みつ葉</t>
  </si>
  <si>
    <t>約30G</t>
  </si>
  <si>
    <t>06280</t>
  </si>
  <si>
    <t>みょうが-花穂、生</t>
    <rPh sb="5" eb="6">
      <t>ハナ</t>
    </rPh>
    <rPh sb="6" eb="7">
      <t>ホ</t>
    </rPh>
    <rPh sb="8" eb="9">
      <t>ナマ</t>
    </rPh>
    <phoneticPr fontId="3"/>
  </si>
  <si>
    <t>みょうが</t>
  </si>
  <si>
    <t>約50G(3個)</t>
  </si>
  <si>
    <t>06287</t>
  </si>
  <si>
    <t>だいずもやし－生</t>
    <rPh sb="7" eb="8">
      <t>ナマ</t>
    </rPh>
    <phoneticPr fontId="3"/>
  </si>
  <si>
    <t>豆もやし</t>
  </si>
  <si>
    <t>06293</t>
  </si>
  <si>
    <t>モロヘイヤ-茎葉、生</t>
    <rPh sb="6" eb="7">
      <t>クキ</t>
    </rPh>
    <rPh sb="7" eb="8">
      <t>ハ</t>
    </rPh>
    <rPh sb="9" eb="10">
      <t>ナマ</t>
    </rPh>
    <phoneticPr fontId="3"/>
  </si>
  <si>
    <t>モロヘイヤ</t>
  </si>
  <si>
    <t>約100-200G</t>
  </si>
  <si>
    <t>06310</t>
  </si>
  <si>
    <t>ルッコラ</t>
  </si>
  <si>
    <t>約50G</t>
  </si>
  <si>
    <t>06312</t>
  </si>
  <si>
    <t>レタス-結球葉、生</t>
    <rPh sb="8" eb="9">
      <t>ナマ</t>
    </rPh>
    <phoneticPr fontId="3"/>
  </si>
  <si>
    <t>レタス</t>
  </si>
  <si>
    <t>約300G/玉</t>
  </si>
  <si>
    <t>06313</t>
  </si>
  <si>
    <t>サラダな-葉、生</t>
    <rPh sb="7" eb="8">
      <t>ナマ</t>
    </rPh>
    <phoneticPr fontId="3"/>
  </si>
  <si>
    <t>サラダ菜</t>
  </si>
  <si>
    <t>50-100G</t>
  </si>
  <si>
    <t>06314</t>
  </si>
  <si>
    <t>リーフレタス-葉、生</t>
    <rPh sb="7" eb="8">
      <t>ハ</t>
    </rPh>
    <rPh sb="9" eb="10">
      <t>ナマ</t>
    </rPh>
    <phoneticPr fontId="3"/>
  </si>
  <si>
    <t>グリーンリーフ</t>
  </si>
  <si>
    <t>06315</t>
  </si>
  <si>
    <t>サニーレタス-葉、生</t>
    <rPh sb="9" eb="10">
      <t>ナマ</t>
    </rPh>
    <phoneticPr fontId="3"/>
  </si>
  <si>
    <t>サニーレタス</t>
  </si>
  <si>
    <t>約250G/束・0.1KG単位</t>
  </si>
  <si>
    <t>06317</t>
  </si>
  <si>
    <t>れんこん-根茎、生</t>
    <rPh sb="5" eb="6">
      <t>ネ</t>
    </rPh>
    <rPh sb="6" eb="7">
      <t>クキ</t>
    </rPh>
    <rPh sb="8" eb="9">
      <t>ナマ</t>
    </rPh>
    <phoneticPr fontId="3"/>
  </si>
  <si>
    <t>生）　れんこん</t>
  </si>
  <si>
    <t>06318</t>
  </si>
  <si>
    <t>れんこん　根茎　ゆで　　　</t>
  </si>
  <si>
    <t>れんこん水煮　ホール</t>
  </si>
  <si>
    <t>柳井農産</t>
  </si>
  <si>
    <t>固形500G</t>
  </si>
  <si>
    <t>06382</t>
    <phoneticPr fontId="3"/>
  </si>
  <si>
    <t>冷　ミックスベジタブル　人参・コーン・グリンピース</t>
    <rPh sb="12" eb="14">
      <t>ニンジン</t>
    </rPh>
    <phoneticPr fontId="3"/>
  </si>
  <si>
    <t>冷　ミックスベジタブル</t>
  </si>
  <si>
    <t>９訂</t>
    <rPh sb="1" eb="2">
      <t>テイ</t>
    </rPh>
    <phoneticPr fontId="3"/>
  </si>
  <si>
    <t>06095C</t>
  </si>
  <si>
    <t>木の芽</t>
    <rPh sb="0" eb="1">
      <t>キ</t>
    </rPh>
    <rPh sb="2" eb="3">
      <t>メ</t>
    </rPh>
    <phoneticPr fontId="3"/>
  </si>
  <si>
    <t>木ノ芽</t>
  </si>
  <si>
    <t>約2-4G(約10-20枚)</t>
  </si>
  <si>
    <t>06095D</t>
  </si>
  <si>
    <t>ミント</t>
  </si>
  <si>
    <t>約20G</t>
  </si>
  <si>
    <t>07006</t>
  </si>
  <si>
    <t>アボガド-生</t>
    <rPh sb="5" eb="6">
      <t>ナマ</t>
    </rPh>
    <phoneticPr fontId="3"/>
  </si>
  <si>
    <t>アボカド</t>
  </si>
  <si>
    <t>約130G</t>
  </si>
  <si>
    <t>07012A</t>
  </si>
  <si>
    <t>07012</t>
    <phoneticPr fontId="3"/>
  </si>
  <si>
    <t>いちご　生　　　</t>
  </si>
  <si>
    <t>生）　いちご　アメリカ産</t>
  </si>
  <si>
    <t>約250G(約15粒)</t>
  </si>
  <si>
    <t>07012B</t>
  </si>
  <si>
    <t>冷　いちご　スライス</t>
  </si>
  <si>
    <t>キユーピー</t>
  </si>
  <si>
    <t>07013</t>
  </si>
  <si>
    <t>いちご　ジャム-高糖度</t>
    <rPh sb="8" eb="9">
      <t>コウ</t>
    </rPh>
    <rPh sb="9" eb="10">
      <t>トウ</t>
    </rPh>
    <rPh sb="10" eb="11">
      <t>ド</t>
    </rPh>
    <phoneticPr fontId="3"/>
  </si>
  <si>
    <t>いちごジャム（高糖度）</t>
    <rPh sb="7" eb="10">
      <t>コウトウド</t>
    </rPh>
    <phoneticPr fontId="3"/>
  </si>
  <si>
    <t>07124</t>
  </si>
  <si>
    <t>ブルーベリー　生　　　</t>
  </si>
  <si>
    <t>冷　ブルーベリー</t>
  </si>
  <si>
    <t>ライフフーズ</t>
  </si>
  <si>
    <t>07023A</t>
  </si>
  <si>
    <t>07023</t>
    <phoneticPr fontId="3"/>
  </si>
  <si>
    <t>うめ　梅干し　調味漬　　</t>
  </si>
  <si>
    <t>田舎梅</t>
  </si>
  <si>
    <t>700G(約50個)</t>
  </si>
  <si>
    <t>07023B</t>
  </si>
  <si>
    <t>小梅漬　赤　Ｓ</t>
  </si>
  <si>
    <t>1KG(約450個)</t>
  </si>
  <si>
    <t>07024</t>
  </si>
  <si>
    <t>うめ　梅びしお　　　</t>
  </si>
  <si>
    <t>三島　梅びしお</t>
  </si>
  <si>
    <t>三島食品</t>
  </si>
  <si>
    <t>480G</t>
  </si>
  <si>
    <t>07035</t>
  </si>
  <si>
    <t>うんしゅうみかん　缶詰-果肉</t>
    <rPh sb="9" eb="11">
      <t>カンヅメ</t>
    </rPh>
    <rPh sb="12" eb="14">
      <t>カニク</t>
    </rPh>
    <phoneticPr fontId="3"/>
  </si>
  <si>
    <t>中国産　みかん　４号缶</t>
  </si>
  <si>
    <t>朝日</t>
  </si>
  <si>
    <t>固形235G</t>
  </si>
  <si>
    <t>07040</t>
  </si>
  <si>
    <t>ﾈｰﾌﾞﾙ　砂じょう－生</t>
    <rPh sb="6" eb="7">
      <t>スナ</t>
    </rPh>
    <rPh sb="11" eb="12">
      <t>ナマ</t>
    </rPh>
    <phoneticPr fontId="3"/>
  </si>
  <si>
    <t>生）　オレンジ</t>
  </si>
  <si>
    <t>約180G</t>
  </si>
  <si>
    <t>07043</t>
  </si>
  <si>
    <t>ﾊﾞﾚﾝｼｱｵﾚﾝｼﾞ　果汁飲料-濃縮還元ｼﾞｭｰｽ</t>
    <rPh sb="12" eb="14">
      <t>カジュウ</t>
    </rPh>
    <rPh sb="14" eb="16">
      <t>インリョウ</t>
    </rPh>
    <rPh sb="17" eb="19">
      <t>ノウシュク</t>
    </rPh>
    <rPh sb="19" eb="21">
      <t>カンゲン</t>
    </rPh>
    <phoneticPr fontId="3"/>
  </si>
  <si>
    <t>オレンジジュース１００％　（濃縮還元）</t>
  </si>
  <si>
    <t>名古屋製酪</t>
  </si>
  <si>
    <t>07047</t>
  </si>
  <si>
    <t>ﾊﾞﾚﾝｼｱｵﾚﾝｼﾞ　ﾏﾏﾚｰﾄﾞ-低糖度</t>
    <rPh sb="19" eb="20">
      <t>テイトウ</t>
    </rPh>
    <rPh sb="20" eb="21">
      <t>トウ</t>
    </rPh>
    <rPh sb="21" eb="22">
      <t>ド</t>
    </rPh>
    <phoneticPr fontId="3"/>
  </si>
  <si>
    <t>マービー　マーマレードジャム</t>
  </si>
  <si>
    <t>ＨプラスＢライフ</t>
  </si>
  <si>
    <t>箱</t>
  </si>
  <si>
    <t>13GX35ケ</t>
  </si>
  <si>
    <t>07054</t>
  </si>
  <si>
    <t>キウィフルーツ－生</t>
    <rPh sb="8" eb="9">
      <t>ナマ</t>
    </rPh>
    <phoneticPr fontId="3"/>
  </si>
  <si>
    <t>キウイフルーツ</t>
  </si>
  <si>
    <t>約110G</t>
  </si>
  <si>
    <t>07062</t>
  </si>
  <si>
    <t>ｸﾞﾚｰﾌﾟﾌﾙｰﾂ　砂じょう－生、ﾎﾜｲﾄ</t>
    <rPh sb="11" eb="12">
      <t>スナ</t>
    </rPh>
    <rPh sb="16" eb="17">
      <t>ナマ</t>
    </rPh>
    <phoneticPr fontId="3"/>
  </si>
  <si>
    <t>グレープフルーツ</t>
  </si>
  <si>
    <t>約330G</t>
  </si>
  <si>
    <t>07164</t>
  </si>
  <si>
    <t>ｸﾞﾚｰﾌﾟﾌﾙｰﾂ　砂じょう－生、ﾙﾋﾞｰ</t>
    <rPh sb="11" eb="12">
      <t>スナ</t>
    </rPh>
    <rPh sb="16" eb="17">
      <t>ナマ</t>
    </rPh>
    <phoneticPr fontId="3"/>
  </si>
  <si>
    <t>グレープフルーツ　ルビー</t>
  </si>
  <si>
    <t>07064</t>
  </si>
  <si>
    <t>ｸﾞﾚｰﾌﾟﾌﾙｰﾂ　果汁飲料-濃縮還元ｼﾞｭｰｽ</t>
    <rPh sb="11" eb="13">
      <t>インリョウ</t>
    </rPh>
    <rPh sb="13" eb="14">
      <t>－</t>
    </rPh>
    <rPh sb="14" eb="16">
      <t>ノウシュク</t>
    </rPh>
    <rPh sb="16" eb="18">
      <t>カンゲン</t>
    </rPh>
    <rPh sb="18" eb="22">
      <t>ジュース</t>
    </rPh>
    <phoneticPr fontId="3"/>
  </si>
  <si>
    <t>グレープフルーツ１００％　（濃縮還元）</t>
  </si>
  <si>
    <t>07072</t>
  </si>
  <si>
    <t>さくらんぼ-缶詰</t>
    <rPh sb="6" eb="8">
      <t>カンヅメ</t>
    </rPh>
    <phoneticPr fontId="3"/>
  </si>
  <si>
    <t>チェリー　缶</t>
  </si>
  <si>
    <t>天狗缶詰</t>
  </si>
  <si>
    <t>固形 230G</t>
  </si>
  <si>
    <t>07077</t>
  </si>
  <si>
    <t>すいか-生</t>
    <rPh sb="4" eb="5">
      <t>ナマ</t>
    </rPh>
    <phoneticPr fontId="3"/>
  </si>
  <si>
    <t>小玉すいか</t>
    <rPh sb="0" eb="2">
      <t>コダマ</t>
    </rPh>
    <phoneticPr fontId="3"/>
  </si>
  <si>
    <t>約1.8KG</t>
    <rPh sb="0" eb="1">
      <t>ヤク</t>
    </rPh>
    <phoneticPr fontId="3"/>
  </si>
  <si>
    <t>07092</t>
  </si>
  <si>
    <t>西洋なし-缶詰</t>
    <rPh sb="0" eb="1">
      <t>ニシ</t>
    </rPh>
    <rPh sb="1" eb="2">
      <t>ヨウ</t>
    </rPh>
    <rPh sb="5" eb="7">
      <t>カンヅメ</t>
    </rPh>
    <phoneticPr fontId="3"/>
  </si>
  <si>
    <t>洋梨ハーフカット　２号缶</t>
  </si>
  <si>
    <t>固形460G</t>
  </si>
  <si>
    <t>07097</t>
  </si>
  <si>
    <t>パインアップル－生</t>
    <rPh sb="8" eb="9">
      <t>ナマ</t>
    </rPh>
    <phoneticPr fontId="3"/>
  </si>
  <si>
    <t>生）　パイナップル</t>
  </si>
  <si>
    <t>約1.5KG</t>
  </si>
  <si>
    <t>07102</t>
  </si>
  <si>
    <t>パインアップ-缶詰</t>
    <rPh sb="7" eb="9">
      <t>カンヅメ</t>
    </rPh>
    <phoneticPr fontId="3"/>
  </si>
  <si>
    <t>パインスライス　３号缶</t>
  </si>
  <si>
    <t>固形340G</t>
  </si>
  <si>
    <t>07107</t>
  </si>
  <si>
    <t>バナナ－生</t>
    <rPh sb="4" eb="5">
      <t>ナマ</t>
    </rPh>
    <phoneticPr fontId="3"/>
  </si>
  <si>
    <t>バナナ</t>
  </si>
  <si>
    <t>約110G±30G</t>
  </si>
  <si>
    <t>07116</t>
  </si>
  <si>
    <t>ぶどう-生</t>
    <rPh sb="4" eb="5">
      <t>ナマ</t>
    </rPh>
    <phoneticPr fontId="3"/>
  </si>
  <si>
    <t>デラウェアー</t>
  </si>
  <si>
    <t>約300G</t>
  </si>
  <si>
    <t>07117</t>
  </si>
  <si>
    <t>ぶどう-干しぶどう</t>
    <rPh sb="4" eb="5">
      <t>ホ</t>
    </rPh>
    <phoneticPr fontId="3"/>
  </si>
  <si>
    <t>レーズン</t>
  </si>
  <si>
    <t>ヨコイピーナッツ</t>
  </si>
  <si>
    <t>07132</t>
  </si>
  <si>
    <t>マンゴー　生　　　</t>
  </si>
  <si>
    <t>マンゴーダイスカット　Ｆ２号缶</t>
  </si>
  <si>
    <t>固形140G</t>
  </si>
  <si>
    <t>07135</t>
  </si>
  <si>
    <t>メロン　露地メロン　緑肉種　生　</t>
  </si>
  <si>
    <t>アールスメロン（青肉）</t>
    <rPh sb="8" eb="10">
      <t>アオニク</t>
    </rPh>
    <phoneticPr fontId="3"/>
  </si>
  <si>
    <t>約1.2KG</t>
  </si>
  <si>
    <t>07174</t>
  </si>
  <si>
    <t>メロン　露地メロン　赤肉種　生　　</t>
  </si>
  <si>
    <t>赤肉メロン</t>
  </si>
  <si>
    <t>約1KG</t>
  </si>
  <si>
    <t>07138</t>
  </si>
  <si>
    <t>もも　缶詰-白肉種　果肉</t>
    <rPh sb="3" eb="5">
      <t>カンヅメ</t>
    </rPh>
    <rPh sb="6" eb="7">
      <t>シロ</t>
    </rPh>
    <rPh sb="7" eb="8">
      <t>ニク</t>
    </rPh>
    <rPh sb="8" eb="9">
      <t>シュ</t>
    </rPh>
    <rPh sb="10" eb="12">
      <t>カニク</t>
    </rPh>
    <phoneticPr fontId="3"/>
  </si>
  <si>
    <t>中国産　白桃ハーフ　４号缶</t>
  </si>
  <si>
    <t>宝幸</t>
  </si>
  <si>
    <t>固形250G</t>
  </si>
  <si>
    <t>07175</t>
  </si>
  <si>
    <t>もも　缶詰-黄肉種　果肉</t>
    <rPh sb="3" eb="5">
      <t>カンヅメ</t>
    </rPh>
    <rPh sb="6" eb="7">
      <t>キ</t>
    </rPh>
    <rPh sb="7" eb="8">
      <t>ニク</t>
    </rPh>
    <rPh sb="8" eb="9">
      <t>シュ</t>
    </rPh>
    <rPh sb="10" eb="12">
      <t>カニク</t>
    </rPh>
    <phoneticPr fontId="3"/>
  </si>
  <si>
    <t>中国産　黄桃ハーフ　４号缶</t>
  </si>
  <si>
    <t>07142A</t>
  </si>
  <si>
    <t>07142</t>
    <phoneticPr fontId="3"/>
  </si>
  <si>
    <t>ゆず-果皮、生</t>
    <rPh sb="3" eb="4">
      <t>カジツ</t>
    </rPh>
    <rPh sb="4" eb="5">
      <t>カワ</t>
    </rPh>
    <rPh sb="6" eb="7">
      <t>ナマ</t>
    </rPh>
    <phoneticPr fontId="3"/>
  </si>
  <si>
    <t>生）　青ゆず</t>
  </si>
  <si>
    <t>07142B</t>
  </si>
  <si>
    <t>冷　きざみ柚子</t>
  </si>
  <si>
    <t>カネク</t>
  </si>
  <si>
    <t>07148</t>
  </si>
  <si>
    <t>りんご－生</t>
    <rPh sb="4" eb="5">
      <t>ナマ</t>
    </rPh>
    <phoneticPr fontId="3"/>
  </si>
  <si>
    <t>りんご</t>
  </si>
  <si>
    <t>07150</t>
  </si>
  <si>
    <t>りんご　果汁飲料-濃縮還元</t>
    <rPh sb="4" eb="6">
      <t>カジュウ</t>
    </rPh>
    <rPh sb="6" eb="7">
      <t>イン</t>
    </rPh>
    <rPh sb="7" eb="8">
      <t>リョウ</t>
    </rPh>
    <rPh sb="9" eb="11">
      <t>ノウシュク</t>
    </rPh>
    <rPh sb="11" eb="13">
      <t>カンゲン</t>
    </rPh>
    <phoneticPr fontId="3"/>
  </si>
  <si>
    <t>アップルジュース１００％　（濃縮還元）</t>
  </si>
  <si>
    <t>07153</t>
  </si>
  <si>
    <t>りんご　缶詰　　　</t>
  </si>
  <si>
    <t>国産　りんご４つ割り　４号缶</t>
  </si>
  <si>
    <t>07155</t>
  </si>
  <si>
    <t>レモン-全果、生</t>
    <rPh sb="4" eb="5">
      <t>ゼンブ</t>
    </rPh>
    <rPh sb="5" eb="6">
      <t>カジツ</t>
    </rPh>
    <rPh sb="7" eb="8">
      <t>ナマ</t>
    </rPh>
    <phoneticPr fontId="3"/>
  </si>
  <si>
    <t>レモン</t>
  </si>
  <si>
    <t>07156</t>
  </si>
  <si>
    <t>レモン　果汁　生　</t>
  </si>
  <si>
    <t>ポッカレモン</t>
  </si>
  <si>
    <t>ポッカサッポロフード</t>
  </si>
  <si>
    <t>120ML</t>
  </si>
  <si>
    <t>07092B</t>
  </si>
  <si>
    <t>07092</t>
    <phoneticPr fontId="3"/>
  </si>
  <si>
    <t>フルーツカクテル</t>
  </si>
  <si>
    <t>ミックスフルーツ　２号缶（黄桃・梨・パイナップル・ぶどう・チェリー）</t>
  </si>
  <si>
    <t>固形480G</t>
  </si>
  <si>
    <t>08001</t>
  </si>
  <si>
    <t>えのきたけ-生</t>
    <rPh sb="6" eb="7">
      <t>ナマ</t>
    </rPh>
    <phoneticPr fontId="3"/>
  </si>
  <si>
    <t>えのき茸</t>
  </si>
  <si>
    <t>08003</t>
  </si>
  <si>
    <t>えのきたけ　味付け瓶詰　　　</t>
  </si>
  <si>
    <t>なめたけ茶漬</t>
  </si>
  <si>
    <t>信濃産業</t>
  </si>
  <si>
    <t>08006</t>
  </si>
  <si>
    <t>きくらげ－乾</t>
    <rPh sb="5" eb="6">
      <t>カンソウ</t>
    </rPh>
    <phoneticPr fontId="3"/>
  </si>
  <si>
    <t>きくらげ　スライス</t>
  </si>
  <si>
    <t>加藤産業</t>
  </si>
  <si>
    <t>20G</t>
  </si>
  <si>
    <t>08039</t>
  </si>
  <si>
    <t>生しいたけ－生</t>
    <rPh sb="0" eb="1">
      <t>ナマ</t>
    </rPh>
    <rPh sb="6" eb="7">
      <t>ナマ</t>
    </rPh>
    <phoneticPr fontId="3"/>
  </si>
  <si>
    <t>生しいたけ</t>
  </si>
  <si>
    <t>約100G(6枚)</t>
  </si>
  <si>
    <t>08013</t>
  </si>
  <si>
    <t>乾しいたけ－乾</t>
    <rPh sb="0" eb="1">
      <t>カンソウ</t>
    </rPh>
    <rPh sb="6" eb="7">
      <t>カンソウ</t>
    </rPh>
    <phoneticPr fontId="3"/>
  </si>
  <si>
    <t>干ししいたけ（丸・軸なし）</t>
    <rPh sb="7" eb="8">
      <t>マル</t>
    </rPh>
    <rPh sb="9" eb="10">
      <t>ジク</t>
    </rPh>
    <phoneticPr fontId="3"/>
  </si>
  <si>
    <t>丸晶</t>
  </si>
  <si>
    <t>08016</t>
  </si>
  <si>
    <t>ぶなしめじ－生</t>
    <rPh sb="6" eb="7">
      <t>ナマ</t>
    </rPh>
    <phoneticPr fontId="3"/>
  </si>
  <si>
    <t>しめじ</t>
  </si>
  <si>
    <t>08020</t>
  </si>
  <si>
    <t>なめこ　生　　　</t>
  </si>
  <si>
    <t>なめこ</t>
  </si>
  <si>
    <t>08025</t>
  </si>
  <si>
    <t>エリンギ-生</t>
    <rPh sb="5" eb="6">
      <t>ナマ</t>
    </rPh>
    <phoneticPr fontId="3"/>
  </si>
  <si>
    <t>エリンギ</t>
  </si>
  <si>
    <t>08028</t>
  </si>
  <si>
    <t>まいたけ-生</t>
    <rPh sb="5" eb="6">
      <t>ナマ</t>
    </rPh>
    <phoneticPr fontId="3"/>
  </si>
  <si>
    <t>まい茸</t>
  </si>
  <si>
    <t>08033</t>
  </si>
  <si>
    <t>マッシュルーム-水煮缶詰</t>
    <rPh sb="8" eb="9">
      <t>ミズ</t>
    </rPh>
    <rPh sb="9" eb="10">
      <t>ニ</t>
    </rPh>
    <rPh sb="10" eb="12">
      <t>カンヅメ</t>
    </rPh>
    <phoneticPr fontId="3"/>
  </si>
  <si>
    <t>マッシュルームスライス　２号缶</t>
  </si>
  <si>
    <t>固形454G</t>
  </si>
  <si>
    <t>09002</t>
  </si>
  <si>
    <t>あおのり-素干し</t>
    <rPh sb="5" eb="6">
      <t>ス</t>
    </rPh>
    <rPh sb="6" eb="7">
      <t>ボ</t>
    </rPh>
    <phoneticPr fontId="3"/>
  </si>
  <si>
    <t>あおさ粉</t>
  </si>
  <si>
    <t>大乾</t>
  </si>
  <si>
    <t>12G</t>
  </si>
  <si>
    <t>09004A</t>
  </si>
  <si>
    <t>09004</t>
    <phoneticPr fontId="3"/>
  </si>
  <si>
    <t>あまのり-焼きのり</t>
    <rPh sb="5" eb="6">
      <t>ヤ</t>
    </rPh>
    <phoneticPr fontId="3"/>
  </si>
  <si>
    <t>きざみのり</t>
  </si>
  <si>
    <t>朝日海苔本舗</t>
  </si>
  <si>
    <t>09004B</t>
  </si>
  <si>
    <t>焼きのり</t>
  </si>
  <si>
    <t>10枚</t>
  </si>
  <si>
    <t>09005</t>
  </si>
  <si>
    <t>あまのり-味付けのり</t>
    <rPh sb="5" eb="7">
      <t>アジツ</t>
    </rPh>
    <phoneticPr fontId="3"/>
  </si>
  <si>
    <t>味付のり</t>
  </si>
  <si>
    <t>5枚X40束</t>
  </si>
  <si>
    <t>09018</t>
  </si>
  <si>
    <t>みついしこんぶ　素干し　　</t>
  </si>
  <si>
    <t>切り出し昆布</t>
  </si>
  <si>
    <t>ヒロコンフーズ</t>
  </si>
  <si>
    <t>09020</t>
  </si>
  <si>
    <t>刻み昆布　　　</t>
  </si>
  <si>
    <t>きざみ昆布　２８Ｇ</t>
  </si>
  <si>
    <t>木村昆布</t>
  </si>
  <si>
    <t>28G</t>
  </si>
  <si>
    <t>09021</t>
  </si>
  <si>
    <t>削り昆布</t>
    <rPh sb="0" eb="1">
      <t>ケズ</t>
    </rPh>
    <rPh sb="2" eb="4">
      <t>コンブ</t>
    </rPh>
    <phoneticPr fontId="3"/>
  </si>
  <si>
    <t>ミニとろろ昆布</t>
  </si>
  <si>
    <t>マツモト</t>
  </si>
  <si>
    <t>103G(約100枚)</t>
  </si>
  <si>
    <t>09022</t>
  </si>
  <si>
    <t>塩昆布</t>
  </si>
  <si>
    <t>塩吹昆布</t>
  </si>
  <si>
    <t>くらこん</t>
  </si>
  <si>
    <t>58G</t>
  </si>
  <si>
    <t>09026</t>
  </si>
  <si>
    <t>てんぐさ-ところてん</t>
  </si>
  <si>
    <t>ところてん（タレ付き）</t>
  </si>
  <si>
    <t>若草食品</t>
  </si>
  <si>
    <t>180G 三杯酢ﾀﾚ25G</t>
  </si>
  <si>
    <t>09028A</t>
  </si>
  <si>
    <t>09028</t>
    <phoneticPr fontId="3"/>
  </si>
  <si>
    <t>てんぐさ-寒天</t>
    <rPh sb="5" eb="7">
      <t>カンテン</t>
    </rPh>
    <phoneticPr fontId="3"/>
  </si>
  <si>
    <t>粉末寒天（かんてんクック）</t>
  </si>
  <si>
    <t>伊那食品</t>
  </si>
  <si>
    <t>4GX20個</t>
  </si>
  <si>
    <t>09028B</t>
  </si>
  <si>
    <t>アガー</t>
  </si>
  <si>
    <t>イナアガーＬ</t>
  </si>
  <si>
    <t>09053</t>
  </si>
  <si>
    <t>ひじき-ほしひじき</t>
  </si>
  <si>
    <t>韓国産　芽ひじき</t>
  </si>
  <si>
    <t>角平商会</t>
  </si>
  <si>
    <t>09033</t>
  </si>
  <si>
    <t>ひとえぐさ　つくだ煮　　　</t>
  </si>
  <si>
    <t>三島　あまのり佃煮</t>
  </si>
  <si>
    <t>520G</t>
  </si>
  <si>
    <t>09037</t>
  </si>
  <si>
    <t>おきなわもずく-塩蔵、塩抜き</t>
    <rPh sb="8" eb="10">
      <t>エンゾウ</t>
    </rPh>
    <rPh sb="11" eb="12">
      <t>シオ</t>
    </rPh>
    <rPh sb="12" eb="13">
      <t>ヌ</t>
    </rPh>
    <phoneticPr fontId="3"/>
  </si>
  <si>
    <t>乾）　もずく（板状）</t>
  </si>
  <si>
    <t>沖縄県漁協</t>
  </si>
  <si>
    <t>09045</t>
  </si>
  <si>
    <t>わかめ-湯通し塩蔵</t>
    <rPh sb="4" eb="6">
      <t>ユドオ</t>
    </rPh>
    <rPh sb="7" eb="9">
      <t>エンゾウ</t>
    </rPh>
    <phoneticPr fontId="3"/>
  </si>
  <si>
    <t>塩蔵わかめ</t>
  </si>
  <si>
    <t>マルヤわかめ</t>
  </si>
  <si>
    <t>09040</t>
  </si>
  <si>
    <t>乾燥わかめ－素干し</t>
    <rPh sb="0" eb="2">
      <t>カンソウ</t>
    </rPh>
    <phoneticPr fontId="3"/>
  </si>
  <si>
    <t>カットわかめ</t>
  </si>
  <si>
    <t>ヤマナカフーズ</t>
  </si>
  <si>
    <t>09040B</t>
  </si>
  <si>
    <t>09040</t>
    <phoneticPr fontId="3"/>
  </si>
  <si>
    <t>海藻サラダ（華）</t>
    <rPh sb="0" eb="2">
      <t>カイソウ</t>
    </rPh>
    <rPh sb="6" eb="7">
      <t>ハナ</t>
    </rPh>
    <phoneticPr fontId="3"/>
  </si>
  <si>
    <t>乾）　海藻サラダ</t>
  </si>
  <si>
    <t>理研ビタミン</t>
  </si>
  <si>
    <t>09047</t>
  </si>
  <si>
    <t>わかめ　めかぶわかめ　生　　</t>
  </si>
  <si>
    <t>冷　細切りめかぶ（３連）　たれ付き</t>
  </si>
  <si>
    <t>カネリョウ海藻</t>
  </si>
  <si>
    <t>40GX3個</t>
  </si>
  <si>
    <t>10003</t>
  </si>
  <si>
    <t>まあじ－生</t>
    <rPh sb="4" eb="5">
      <t>ナマ</t>
    </rPh>
    <phoneticPr fontId="3"/>
  </si>
  <si>
    <t>冷　アジフィーレ　骨取り半身</t>
    <rPh sb="9" eb="11">
      <t>ホネト</t>
    </rPh>
    <rPh sb="12" eb="14">
      <t>ハンミ</t>
    </rPh>
    <phoneticPr fontId="16"/>
  </si>
  <si>
    <t>辻野</t>
  </si>
  <si>
    <t>10016</t>
  </si>
  <si>
    <t>あなご－蒸し</t>
    <rPh sb="4" eb="5">
      <t>ム</t>
    </rPh>
    <phoneticPr fontId="3"/>
  </si>
  <si>
    <t>冷　焼きあなご</t>
  </si>
  <si>
    <t>ボングルメ</t>
  </si>
  <si>
    <t>尾</t>
  </si>
  <si>
    <t>約125G</t>
  </si>
  <si>
    <t>10030</t>
  </si>
  <si>
    <t>アラスカめぬけ－生</t>
    <rPh sb="8" eb="9">
      <t>ナマ</t>
    </rPh>
    <phoneticPr fontId="3"/>
  </si>
  <si>
    <t>冷　赤魚フィーレ　骨取り</t>
  </si>
  <si>
    <t>カネキ</t>
  </si>
  <si>
    <t>約200G/枚・0.1KG単位</t>
  </si>
  <si>
    <t>10045</t>
  </si>
  <si>
    <t>かたくちいわし-煮干し</t>
    <rPh sb="8" eb="10">
      <t>ニボ</t>
    </rPh>
    <phoneticPr fontId="3"/>
  </si>
  <si>
    <t>煮干</t>
  </si>
  <si>
    <t>大吉商店</t>
  </si>
  <si>
    <t>10051</t>
  </si>
  <si>
    <t>まいわし-生干し</t>
    <rPh sb="5" eb="6">
      <t>ナマ</t>
    </rPh>
    <rPh sb="6" eb="7">
      <t>ホ</t>
    </rPh>
    <phoneticPr fontId="3"/>
  </si>
  <si>
    <t>冷　開きいわし</t>
  </si>
  <si>
    <t>約40GX10尾</t>
  </si>
  <si>
    <t>10055</t>
  </si>
  <si>
    <t>まいわし　しらす干し-微乾燥品</t>
    <rPh sb="8" eb="9">
      <t>ホ</t>
    </rPh>
    <rPh sb="11" eb="12">
      <t>ビ</t>
    </rPh>
    <rPh sb="12" eb="14">
      <t>カンソウ</t>
    </rPh>
    <rPh sb="14" eb="15">
      <t>ヒン</t>
    </rPh>
    <phoneticPr fontId="3"/>
  </si>
  <si>
    <t>冷　しらす干し</t>
  </si>
  <si>
    <t>木村海産</t>
  </si>
  <si>
    <t>10070</t>
  </si>
  <si>
    <t>うなぎ-かば焼</t>
    <rPh sb="4" eb="7">
      <t>カバヤキ</t>
    </rPh>
    <phoneticPr fontId="3"/>
  </si>
  <si>
    <t>冷　無頭うなぎ　蒲焼き　(たれ・山椒なし)</t>
  </si>
  <si>
    <t>約285G</t>
  </si>
  <si>
    <t>10091</t>
  </si>
  <si>
    <t>かつお-かつおぶし</t>
  </si>
  <si>
    <t>花かつお</t>
  </si>
  <si>
    <t>ヤマヒデ食品</t>
  </si>
  <si>
    <t>10100A</t>
  </si>
  <si>
    <t>10100</t>
    <phoneticPr fontId="3"/>
  </si>
  <si>
    <t>まがれい-生</t>
    <rPh sb="5" eb="6">
      <t>ナマ</t>
    </rPh>
    <phoneticPr fontId="3"/>
  </si>
  <si>
    <t>冷　カラスかれいフィーレ　骨取り</t>
  </si>
  <si>
    <t>ショクリュー</t>
  </si>
  <si>
    <t>約0.5KG/枚・0.1KG単位</t>
  </si>
  <si>
    <t>10100B</t>
  </si>
  <si>
    <t>まがれい　生　　</t>
  </si>
  <si>
    <t>冷　楽らく骨なし切身かれい　６０Ｇ</t>
  </si>
  <si>
    <t>60GX5切</t>
  </si>
  <si>
    <t>10109</t>
  </si>
  <si>
    <t>きす-生</t>
    <rPh sb="3" eb="4">
      <t>ナマ</t>
    </rPh>
    <phoneticPr fontId="3"/>
  </si>
  <si>
    <t>冷　開きキス</t>
  </si>
  <si>
    <t>武蔵富装</t>
  </si>
  <si>
    <t>550G(50尾)</t>
  </si>
  <si>
    <t>10134</t>
  </si>
  <si>
    <t>しろさけ-生</t>
    <rPh sb="5" eb="6">
      <t>ナマ</t>
    </rPh>
    <phoneticPr fontId="3"/>
  </si>
  <si>
    <t>冷　秋鮭フィーレ　骨取り</t>
    <rPh sb="9" eb="11">
      <t>ホネト</t>
    </rPh>
    <phoneticPr fontId="3"/>
  </si>
  <si>
    <t>約1.3KG/枚・0.1KG単位</t>
    <rPh sb="14" eb="16">
      <t>タンイ</t>
    </rPh>
    <phoneticPr fontId="3"/>
  </si>
  <si>
    <t>10151</t>
  </si>
  <si>
    <t>べにざけ-くん製</t>
    <rPh sb="7" eb="8">
      <t>セイヒン</t>
    </rPh>
    <phoneticPr fontId="3"/>
  </si>
  <si>
    <t>冷　スモーク　トラウトサーモン</t>
  </si>
  <si>
    <t>極洋</t>
  </si>
  <si>
    <t>500G(約50枚)</t>
  </si>
  <si>
    <t>10158</t>
  </si>
  <si>
    <t>たいせいようさば　生　　</t>
  </si>
  <si>
    <t>冷　骨なしサバ　８０Ｇ</t>
  </si>
  <si>
    <t>マルハニチロ</t>
  </si>
  <si>
    <t>80GX5切</t>
  </si>
  <si>
    <t>10171</t>
  </si>
  <si>
    <t>さわら-生</t>
    <rPh sb="4" eb="5">
      <t>ナマ</t>
    </rPh>
    <phoneticPr fontId="3"/>
  </si>
  <si>
    <t>冷　さわらフィーレ　骨取り</t>
  </si>
  <si>
    <t>10180</t>
  </si>
  <si>
    <t>ししゃも-生干し、生</t>
    <rPh sb="5" eb="6">
      <t>ナマ</t>
    </rPh>
    <rPh sb="6" eb="7">
      <t>ホ</t>
    </rPh>
    <rPh sb="9" eb="10">
      <t>ナマ</t>
    </rPh>
    <phoneticPr fontId="3"/>
  </si>
  <si>
    <t>冷　子持ちししゃも</t>
  </si>
  <si>
    <t>10尾(約200G)</t>
    <rPh sb="4" eb="5">
      <t>ヤク</t>
    </rPh>
    <phoneticPr fontId="3"/>
  </si>
  <si>
    <t>10190</t>
  </si>
  <si>
    <t>くろだい-生</t>
    <rPh sb="5" eb="6">
      <t>ナマ</t>
    </rPh>
    <phoneticPr fontId="3"/>
  </si>
  <si>
    <t>冷　鯛フィーレ　骨取り</t>
  </si>
  <si>
    <t>10199</t>
  </si>
  <si>
    <t>すけとうだら-生</t>
    <rPh sb="7" eb="8">
      <t>ナマ</t>
    </rPh>
    <phoneticPr fontId="3"/>
  </si>
  <si>
    <t>冷　たらフィーレ　骨取り</t>
  </si>
  <si>
    <t>約1KG/枚・0.1KG単位</t>
    <rPh sb="12" eb="14">
      <t>タンイ</t>
    </rPh>
    <phoneticPr fontId="3"/>
  </si>
  <si>
    <t>10200</t>
  </si>
  <si>
    <t>すけとうだら-すり身</t>
    <rPh sb="7" eb="10">
      <t>スリミ</t>
    </rPh>
    <phoneticPr fontId="3"/>
  </si>
  <si>
    <t>冷　魚肉　すり身（生）</t>
  </si>
  <si>
    <t>ジーエフシー</t>
  </si>
  <si>
    <t>10202</t>
  </si>
  <si>
    <t>すけとうだら　たらこ-生</t>
    <rPh sb="11" eb="12">
      <t>ナマ</t>
    </rPh>
    <phoneticPr fontId="3"/>
  </si>
  <si>
    <t>冷　たらこ</t>
  </si>
  <si>
    <t>10204</t>
  </si>
  <si>
    <t>すけとうだら　からしめんたいこ</t>
  </si>
  <si>
    <t>冷　からし明太子</t>
  </si>
  <si>
    <t>たつみや</t>
  </si>
  <si>
    <t>10210</t>
  </si>
  <si>
    <t>まだら-でんぶ</t>
  </si>
  <si>
    <t>桜でんぶ</t>
  </si>
  <si>
    <t>堂本食品</t>
  </si>
  <si>
    <t>10241</t>
  </si>
  <si>
    <t>ぶり　成魚-生</t>
    <rPh sb="3" eb="5">
      <t>セイギョ</t>
    </rPh>
    <rPh sb="6" eb="7">
      <t>ナマ</t>
    </rPh>
    <phoneticPr fontId="3"/>
  </si>
  <si>
    <t>冷　ぶりフィーレ　骨取り</t>
  </si>
  <si>
    <t>10245</t>
  </si>
  <si>
    <t>ホキ-生</t>
    <rPh sb="3" eb="4">
      <t>ナマ</t>
    </rPh>
    <phoneticPr fontId="3"/>
  </si>
  <si>
    <t>冷　ホキフィーレ　骨取り</t>
  </si>
  <si>
    <t>10263</t>
  </si>
  <si>
    <t>まぐろ-油漬,ﾌﾚｰｸ,ﾗｲﾄ</t>
    <rPh sb="4" eb="5">
      <t>アブラ</t>
    </rPh>
    <rPh sb="5" eb="6">
      <t>ヅ</t>
    </rPh>
    <phoneticPr fontId="3"/>
  </si>
  <si>
    <t>ライトツナ　米油</t>
  </si>
  <si>
    <t>いなばデリカフーズ</t>
  </si>
  <si>
    <t>10260</t>
  </si>
  <si>
    <t>まぐろ-水煮　フレーク　ライト　　</t>
  </si>
  <si>
    <t>ライトツナ　水煮フレーク</t>
  </si>
  <si>
    <t>10272</t>
  </si>
  <si>
    <t>メルルーサ-生</t>
    <rPh sb="6" eb="7">
      <t>ナマ</t>
    </rPh>
    <phoneticPr fontId="3"/>
  </si>
  <si>
    <t>冷　骨なしメルルーサ　７０Ｇ</t>
  </si>
  <si>
    <t>70GX5切</t>
  </si>
  <si>
    <t>10283</t>
  </si>
  <si>
    <t>あさり－水煮　</t>
  </si>
  <si>
    <t>冷　むきあさり・Ｍ</t>
  </si>
  <si>
    <t>500G(約230-350個)</t>
  </si>
  <si>
    <t>10312A</t>
  </si>
  <si>
    <t>10312</t>
    <phoneticPr fontId="3"/>
  </si>
  <si>
    <t>ほたてがい-水煮</t>
    <rPh sb="6" eb="8">
      <t>ミズニ</t>
    </rPh>
    <phoneticPr fontId="3"/>
  </si>
  <si>
    <t>冷　ほたて　ひも付き</t>
  </si>
  <si>
    <t>1KG(約38個)</t>
  </si>
  <si>
    <t>10313</t>
  </si>
  <si>
    <t>ほたてがい　貝柱-生</t>
    <rPh sb="6" eb="8">
      <t>カイバシラ</t>
    </rPh>
    <rPh sb="9" eb="10">
      <t>ナマ</t>
    </rPh>
    <phoneticPr fontId="3"/>
  </si>
  <si>
    <t>冷　ほたて貝柱　３Ｓ</t>
  </si>
  <si>
    <t>1KG(40-50粒)</t>
  </si>
  <si>
    <t>10312B</t>
  </si>
  <si>
    <t>冷　イタヤ貝　小柱　300/400</t>
  </si>
  <si>
    <t>明治マリンデリカ</t>
  </si>
  <si>
    <t>10329</t>
  </si>
  <si>
    <t>ブラックタイガー-養殖、生</t>
    <rPh sb="9" eb="11">
      <t>ヨウショク</t>
    </rPh>
    <rPh sb="12" eb="13">
      <t>ナマ</t>
    </rPh>
    <phoneticPr fontId="3"/>
  </si>
  <si>
    <t>冷　有頭ブラックタイガー １３／１５</t>
  </si>
  <si>
    <t>1.3KG(40尾)</t>
  </si>
  <si>
    <t>10330</t>
  </si>
  <si>
    <t>干しえび　　</t>
  </si>
  <si>
    <t>冷　干しえび（無着色）</t>
  </si>
  <si>
    <t>丸島水産</t>
  </si>
  <si>
    <t>25G</t>
  </si>
  <si>
    <t>10415A</t>
  </si>
  <si>
    <t>10415</t>
    <phoneticPr fontId="3"/>
  </si>
  <si>
    <t>バナメイエビ　養殖　生　</t>
  </si>
  <si>
    <t>冷　バナメイ尾付むき海老　Ｖ４Ｌ（13/15）</t>
  </si>
  <si>
    <t>ベニレイ</t>
  </si>
  <si>
    <t>約205G(10尾)・15.5-16.5CM</t>
  </si>
  <si>
    <t>10415B</t>
  </si>
  <si>
    <t>冷　バナメイ尾付むき海老　Ｖ２Ｌ（21/25）</t>
  </si>
  <si>
    <t>約260G(20尾)・13.5-14.5CM</t>
  </si>
  <si>
    <t>10415C</t>
  </si>
  <si>
    <t>冷　バナメイ尾付むき海老　ＶＬ（26/30）</t>
  </si>
  <si>
    <t>約262.5G(25尾)・13-14CM</t>
  </si>
  <si>
    <t>10415D</t>
  </si>
  <si>
    <t>冷　バナメイ尾付むき海老　Ｖ３Ｌ（16/20）</t>
  </si>
  <si>
    <t>約240G(15尾)・15-16CM</t>
  </si>
  <si>
    <t>10415E</t>
  </si>
  <si>
    <t>バナメイエビ　養殖　蒸し　</t>
    <rPh sb="10" eb="11">
      <t>ム</t>
    </rPh>
    <phoneticPr fontId="3"/>
  </si>
  <si>
    <t>冷　寿司ねた　海老</t>
  </si>
  <si>
    <t>約6GX20枚</t>
    <rPh sb="0" eb="1">
      <t>ヤク</t>
    </rPh>
    <phoneticPr fontId="3"/>
  </si>
  <si>
    <t>10336</t>
  </si>
  <si>
    <t>ずわいがに　ゆで　　</t>
  </si>
  <si>
    <t>冷　紅ずわい蟹　くずれ</t>
  </si>
  <si>
    <t>10417</t>
  </si>
  <si>
    <t>するめいか-胴、皮つき、生</t>
    <rPh sb="6" eb="7">
      <t>ドウ</t>
    </rPh>
    <rPh sb="8" eb="9">
      <t>カワ</t>
    </rPh>
    <rPh sb="12" eb="13">
      <t>ナマ</t>
    </rPh>
    <phoneticPr fontId="3"/>
  </si>
  <si>
    <t>冷　つぼぬきいか</t>
  </si>
  <si>
    <t>藤井商店</t>
  </si>
  <si>
    <t>杯</t>
  </si>
  <si>
    <t>10342</t>
  </si>
  <si>
    <t>あかいか　生　</t>
  </si>
  <si>
    <t>冷　ムラサキいか　ロール</t>
  </si>
  <si>
    <t>約500G/枚・0.1KG単位</t>
  </si>
  <si>
    <t>10376</t>
  </si>
  <si>
    <t>かに風味かまぼこ</t>
    <rPh sb="2" eb="4">
      <t>フウミ</t>
    </rPh>
    <phoneticPr fontId="3"/>
  </si>
  <si>
    <t>冷　かにかまスティック</t>
  </si>
  <si>
    <t>12GX10本</t>
  </si>
  <si>
    <t>10379</t>
  </si>
  <si>
    <t>蒸しかまぼこ</t>
    <rPh sb="0" eb="1">
      <t>ム</t>
    </rPh>
    <phoneticPr fontId="3"/>
  </si>
  <si>
    <t>冷蔵）　板わさ　赤</t>
  </si>
  <si>
    <t>別寅かまぼこ</t>
  </si>
  <si>
    <t>10381</t>
  </si>
  <si>
    <t>焼き竹輪</t>
    <rPh sb="0" eb="1">
      <t>ヤ</t>
    </rPh>
    <rPh sb="2" eb="4">
      <t>チクワ</t>
    </rPh>
    <phoneticPr fontId="3"/>
  </si>
  <si>
    <t>冷　野焼きちくわ</t>
  </si>
  <si>
    <t>50GX5本</t>
  </si>
  <si>
    <t>10383</t>
  </si>
  <si>
    <t>つみれ</t>
  </si>
  <si>
    <t>冷　やわらかつみれ　いわし入り</t>
    <rPh sb="13" eb="14">
      <t>イ</t>
    </rPh>
    <phoneticPr fontId="16"/>
  </si>
  <si>
    <t>500G(約15G×約33粒)</t>
    <rPh sb="5" eb="6">
      <t>ヤク</t>
    </rPh>
    <rPh sb="10" eb="11">
      <t>ヤク</t>
    </rPh>
    <phoneticPr fontId="16"/>
  </si>
  <si>
    <t>10384</t>
  </si>
  <si>
    <t>なると</t>
  </si>
  <si>
    <t>冷　なると巻き</t>
  </si>
  <si>
    <t>160G</t>
  </si>
  <si>
    <t>10385</t>
  </si>
  <si>
    <t>はんぺん</t>
  </si>
  <si>
    <t>冷　はんぺん</t>
  </si>
  <si>
    <t>10386</t>
  </si>
  <si>
    <t>さつま揚げ</t>
    <rPh sb="3" eb="4">
      <t>ア</t>
    </rPh>
    <phoneticPr fontId="3"/>
  </si>
  <si>
    <t>冷　丸揚げさつま</t>
  </si>
  <si>
    <t>55GX10枚</t>
  </si>
  <si>
    <t>10387</t>
  </si>
  <si>
    <t>魚肉ハム</t>
    <rPh sb="0" eb="2">
      <t>ギョニク</t>
    </rPh>
    <phoneticPr fontId="3"/>
  </si>
  <si>
    <t>おさかなのソーセージ</t>
  </si>
  <si>
    <t>ニッスイ</t>
  </si>
  <si>
    <t>70GX4本</t>
  </si>
  <si>
    <t>11030</t>
  </si>
  <si>
    <t>乳用肥育牛肉　かた　脂身つき　生　</t>
  </si>
  <si>
    <t>冷　国産　交雑牛肩ロース</t>
  </si>
  <si>
    <t>コバヤシ</t>
  </si>
  <si>
    <t>加工指定可能 10G単位</t>
  </si>
  <si>
    <t>11047</t>
  </si>
  <si>
    <t>乳用肥育牛肉　もも　脂身つき　生　</t>
  </si>
  <si>
    <t>冷　国産　牛外平</t>
  </si>
  <si>
    <t>11059</t>
  </si>
  <si>
    <t>乳用肥育牛肉　ヒレ　赤肉　生　</t>
  </si>
  <si>
    <t>冷　国産　牛ヒレ（ホルス）　ひもつき</t>
  </si>
  <si>
    <t>11064</t>
  </si>
  <si>
    <t>輸入牛　肩ロース-脂身つき、生</t>
    <rPh sb="0" eb="2">
      <t>ユニュウ</t>
    </rPh>
    <rPh sb="2" eb="3">
      <t>ギュウ</t>
    </rPh>
    <rPh sb="4" eb="5">
      <t>カタ</t>
    </rPh>
    <phoneticPr fontId="3"/>
  </si>
  <si>
    <t>冷　オースト　牛肩ロース</t>
  </si>
  <si>
    <t>11074</t>
  </si>
  <si>
    <t>輸入牛 ばら-脂身つき、生</t>
    <rPh sb="0" eb="2">
      <t>ユニュウ</t>
    </rPh>
    <rPh sb="2" eb="3">
      <t>ギュウ</t>
    </rPh>
    <rPh sb="7" eb="9">
      <t>アブラミ</t>
    </rPh>
    <rPh sb="12" eb="13">
      <t>ナマ</t>
    </rPh>
    <phoneticPr fontId="3"/>
  </si>
  <si>
    <t>冷　オースト　牛バラ</t>
  </si>
  <si>
    <t>11075</t>
  </si>
  <si>
    <t>輸入牛　もも-脂身つき、生</t>
    <rPh sb="0" eb="2">
      <t>ユニュウ</t>
    </rPh>
    <rPh sb="2" eb="3">
      <t>ギュウ</t>
    </rPh>
    <rPh sb="7" eb="9">
      <t>アブラミ</t>
    </rPh>
    <rPh sb="12" eb="13">
      <t>ナマ</t>
    </rPh>
    <phoneticPr fontId="3"/>
  </si>
  <si>
    <t>冷　オースト　牛内モモ</t>
  </si>
  <si>
    <t>11085</t>
  </si>
  <si>
    <t>輸入牛　ヒレ-赤肉、生</t>
    <rPh sb="0" eb="2">
      <t>ユニュウ</t>
    </rPh>
    <rPh sb="2" eb="3">
      <t>ギュウ</t>
    </rPh>
    <rPh sb="7" eb="8">
      <t>アカ</t>
    </rPh>
    <rPh sb="8" eb="9">
      <t>ニク</t>
    </rPh>
    <rPh sb="10" eb="11">
      <t>ナマ</t>
    </rPh>
    <phoneticPr fontId="3"/>
  </si>
  <si>
    <t>冷　オースト　牛ヒレ</t>
  </si>
  <si>
    <t>11089</t>
  </si>
  <si>
    <t>うし　ひき肉-生</t>
    <rPh sb="5" eb="6">
      <t>ニク</t>
    </rPh>
    <rPh sb="7" eb="8">
      <t>ナマ</t>
    </rPh>
    <phoneticPr fontId="3"/>
  </si>
  <si>
    <t>冷　オースト　牛ミンチ</t>
  </si>
  <si>
    <t>11145</t>
  </si>
  <si>
    <t>ぶた　中型種　かたロース-脂身つき、生</t>
    <rPh sb="3" eb="5">
      <t>チュウガタ</t>
    </rPh>
    <rPh sb="5" eb="6">
      <t>シュ</t>
    </rPh>
    <rPh sb="13" eb="15">
      <t>アブラミ</t>
    </rPh>
    <rPh sb="18" eb="19">
      <t>ナマ</t>
    </rPh>
    <phoneticPr fontId="3"/>
  </si>
  <si>
    <t>冷　豚肩ロース</t>
  </si>
  <si>
    <t>11149</t>
  </si>
  <si>
    <t>ぶた　中型種　ロース-脂身つき、生</t>
    <rPh sb="3" eb="5">
      <t>チュウガタ</t>
    </rPh>
    <rPh sb="5" eb="6">
      <t>シュ</t>
    </rPh>
    <rPh sb="11" eb="13">
      <t>アブラミ</t>
    </rPh>
    <rPh sb="16" eb="17">
      <t>ナマ</t>
    </rPh>
    <phoneticPr fontId="3"/>
  </si>
  <si>
    <t>冷　豚ロース</t>
  </si>
  <si>
    <t>11154</t>
  </si>
  <si>
    <t>ぶた　中型種　もも-脂身つき、生</t>
    <rPh sb="3" eb="5">
      <t>チュウガタ</t>
    </rPh>
    <rPh sb="5" eb="6">
      <t>シュ</t>
    </rPh>
    <rPh sb="10" eb="12">
      <t>アブラミ</t>
    </rPh>
    <rPh sb="15" eb="16">
      <t>ナマ</t>
    </rPh>
    <phoneticPr fontId="3"/>
  </si>
  <si>
    <t>冷　豚モモ</t>
  </si>
  <si>
    <t>11162</t>
  </si>
  <si>
    <t>ぶた　中型種　ヒレ-赤肉、生</t>
    <rPh sb="3" eb="5">
      <t>チュウガタ</t>
    </rPh>
    <rPh sb="5" eb="6">
      <t>シュ</t>
    </rPh>
    <rPh sb="10" eb="11">
      <t>アカ</t>
    </rPh>
    <rPh sb="11" eb="12">
      <t>ニク</t>
    </rPh>
    <rPh sb="13" eb="14">
      <t>ナマ</t>
    </rPh>
    <phoneticPr fontId="3"/>
  </si>
  <si>
    <t>冷　豚ヒレ</t>
  </si>
  <si>
    <t>11163</t>
  </si>
  <si>
    <t>ぶた　ひき肉-生</t>
    <rPh sb="5" eb="6">
      <t>ニク</t>
    </rPh>
    <rPh sb="7" eb="8">
      <t>ナマ</t>
    </rPh>
    <phoneticPr fontId="3"/>
  </si>
  <si>
    <t>冷　豚ミンチ</t>
  </si>
  <si>
    <t>11176</t>
  </si>
  <si>
    <t>ぶた　ハム　ロース　</t>
  </si>
  <si>
    <t>冷蔵）　ロースハム　スライス</t>
  </si>
  <si>
    <t>タケダハム</t>
  </si>
  <si>
    <t>160G(約10枚)</t>
  </si>
  <si>
    <t>11183</t>
  </si>
  <si>
    <t>ぶた　ベーコン　ベーコン</t>
  </si>
  <si>
    <t>冷　ベーコン　スライス</t>
  </si>
  <si>
    <t>大食加工</t>
  </si>
  <si>
    <t>300G(12-15枚)</t>
  </si>
  <si>
    <t>11186A</t>
  </si>
  <si>
    <t>11186</t>
    <phoneticPr fontId="3"/>
  </si>
  <si>
    <t>ぶた　ソーセージ　ウインナー</t>
  </si>
  <si>
    <t>冷　シャウエッセン</t>
  </si>
  <si>
    <t>日本ハム</t>
  </si>
  <si>
    <t>500G(25本)</t>
  </si>
  <si>
    <t>11186B</t>
  </si>
  <si>
    <t>ウインナーソーセージ　　</t>
  </si>
  <si>
    <t>冷　切目ウィンナー　赤</t>
  </si>
  <si>
    <t>伊藤ハム</t>
  </si>
  <si>
    <t>500G(約50本)</t>
  </si>
  <si>
    <t>11189</t>
  </si>
  <si>
    <t>ぶた　ソーセージ　フランクフルト</t>
  </si>
  <si>
    <t>冷　フランクフルト</t>
  </si>
  <si>
    <t>丸大食品</t>
  </si>
  <si>
    <t>75GX10本</t>
  </si>
  <si>
    <t>11195</t>
  </si>
  <si>
    <t>ぶた　焼き豚</t>
    <rPh sb="3" eb="4">
      <t>ヤ</t>
    </rPh>
    <rPh sb="5" eb="6">
      <t>ブタ</t>
    </rPh>
    <phoneticPr fontId="3"/>
  </si>
  <si>
    <t>冷　豚バラチャーシュー　スライス</t>
  </si>
  <si>
    <t>スターゼン</t>
  </si>
  <si>
    <t>500G(約35枚)</t>
  </si>
  <si>
    <t>11198</t>
  </si>
  <si>
    <t>ぶた　ゼラチン</t>
  </si>
  <si>
    <t>粉ゼラチン</t>
  </si>
  <si>
    <t>ニッピ</t>
  </si>
  <si>
    <t>11219A</t>
  </si>
  <si>
    <t>11219</t>
    <phoneticPr fontId="3"/>
  </si>
  <si>
    <t>にわとり　若鶏肉　むね-皮つき、生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3"/>
  </si>
  <si>
    <t>冷　鷄ムネ肉</t>
  </si>
  <si>
    <t>鳥治食品</t>
  </si>
  <si>
    <t>11220A</t>
  </si>
  <si>
    <t>11220</t>
    <phoneticPr fontId="3"/>
  </si>
  <si>
    <t>にわとり　若鶏肉　むね-皮なし、生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3"/>
  </si>
  <si>
    <t>冷　鷄ムネ肉　皮なし</t>
    <rPh sb="5" eb="6">
      <t>ニク</t>
    </rPh>
    <phoneticPr fontId="3"/>
  </si>
  <si>
    <t>11221A</t>
  </si>
  <si>
    <t>11221</t>
    <phoneticPr fontId="3"/>
  </si>
  <si>
    <t>にわとり　若鶏肉　もも-皮つき、生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3"/>
  </si>
  <si>
    <t>冷　鷄モモ肉（ブラジル産）</t>
    <rPh sb="5" eb="6">
      <t>ニク</t>
    </rPh>
    <rPh sb="11" eb="12">
      <t>サン</t>
    </rPh>
    <phoneticPr fontId="3"/>
  </si>
  <si>
    <t>11224</t>
  </si>
  <si>
    <t>11224</t>
    <phoneticPr fontId="3"/>
  </si>
  <si>
    <t>にわとり　若鶏肉　もも-皮なし、生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3"/>
  </si>
  <si>
    <t>冷　鷄モモ肉　皮なし（ブラジル産）</t>
    <rPh sb="5" eb="6">
      <t>ニク</t>
    </rPh>
    <rPh sb="15" eb="16">
      <t>サン</t>
    </rPh>
    <phoneticPr fontId="3"/>
  </si>
  <si>
    <t>11227</t>
  </si>
  <si>
    <t>にわとり　若鶏肉　ささ身-生</t>
    <rPh sb="5" eb="6">
      <t>ワカ</t>
    </rPh>
    <rPh sb="6" eb="7">
      <t>トリ</t>
    </rPh>
    <rPh sb="7" eb="8">
      <t>ニク</t>
    </rPh>
    <rPh sb="11" eb="12">
      <t>ミ</t>
    </rPh>
    <rPh sb="13" eb="14">
      <t>ナマ</t>
    </rPh>
    <phoneticPr fontId="3"/>
  </si>
  <si>
    <t>冷　鶏ササミ　筋なし</t>
  </si>
  <si>
    <t>約60G・1本単位</t>
  </si>
  <si>
    <t>11220B</t>
  </si>
  <si>
    <t>冷　鶏むね皮なしミンチ</t>
  </si>
  <si>
    <t>11219B</t>
  </si>
  <si>
    <t>冷　鶏むね皮つきミンチ</t>
  </si>
  <si>
    <t>11221B</t>
  </si>
  <si>
    <t>にわとり　若鶏肉　もも-皮つき、生</t>
    <rPh sb="5" eb="7">
      <t>ワカドリ</t>
    </rPh>
    <rPh sb="7" eb="8">
      <t>ニク</t>
    </rPh>
    <rPh sb="12" eb="13">
      <t>カワ</t>
    </rPh>
    <rPh sb="16" eb="17">
      <t>ナマ</t>
    </rPh>
    <phoneticPr fontId="3"/>
  </si>
  <si>
    <t>冷　鶏もも皮つきミンチ</t>
  </si>
  <si>
    <t>11232</t>
  </si>
  <si>
    <t>にわとり　肝臓-生</t>
    <rPh sb="5" eb="7">
      <t>カンゾウ</t>
    </rPh>
    <rPh sb="8" eb="9">
      <t>ナマ</t>
    </rPh>
    <phoneticPr fontId="3"/>
  </si>
  <si>
    <t>冷　鷄レバー</t>
  </si>
  <si>
    <t>12003</t>
  </si>
  <si>
    <t>うずら卵-水煮缶詰</t>
    <rPh sb="3" eb="4">
      <t>タマゴ</t>
    </rPh>
    <rPh sb="5" eb="6">
      <t>ミズ</t>
    </rPh>
    <rPh sb="6" eb="7">
      <t>ニ</t>
    </rPh>
    <rPh sb="7" eb="9">
      <t>カンヅメ</t>
    </rPh>
    <phoneticPr fontId="3"/>
  </si>
  <si>
    <t>うずら卵水煮　２号缶</t>
  </si>
  <si>
    <t>固形430G(約50-55個)</t>
  </si>
  <si>
    <t>12004</t>
  </si>
  <si>
    <t>鶏卵　全卵-生</t>
    <rPh sb="0" eb="2">
      <t>ケイラン</t>
    </rPh>
    <rPh sb="3" eb="4">
      <t>ゼン</t>
    </rPh>
    <rPh sb="4" eb="5">
      <t>ラン</t>
    </rPh>
    <rPh sb="6" eb="7">
      <t>ナマ</t>
    </rPh>
    <phoneticPr fontId="2"/>
  </si>
  <si>
    <t>鶏卵　Ｍ</t>
  </si>
  <si>
    <t>マルイ食品鶏卵関西</t>
  </si>
  <si>
    <t>10個</t>
  </si>
  <si>
    <t>12010</t>
    <phoneticPr fontId="3"/>
  </si>
  <si>
    <t>12010</t>
  </si>
  <si>
    <t>鶏卵　卵黄-生</t>
  </si>
  <si>
    <t>卵黄　（鶏卵　Ｍ）</t>
    <rPh sb="0" eb="2">
      <t>ランオウ</t>
    </rPh>
    <phoneticPr fontId="2"/>
  </si>
  <si>
    <t>10個（全卵-生渡し）</t>
  </si>
  <si>
    <t>12014</t>
    <phoneticPr fontId="3"/>
  </si>
  <si>
    <t>12014</t>
  </si>
  <si>
    <t>鶏卵　卵白-生</t>
  </si>
  <si>
    <t>卵白　（鶏卵　Ｍ）</t>
    <rPh sb="0" eb="2">
      <t>ランパク</t>
    </rPh>
    <phoneticPr fontId="2"/>
  </si>
  <si>
    <t>12017</t>
  </si>
  <si>
    <t>たまご豆腐</t>
    <rPh sb="3" eb="5">
      <t>トウフ</t>
    </rPh>
    <phoneticPr fontId="3"/>
  </si>
  <si>
    <t>玉子豆腐　小</t>
  </si>
  <si>
    <t>80GX2個</t>
  </si>
  <si>
    <t>12018</t>
  </si>
  <si>
    <t>鶏卵　たまご焼</t>
  </si>
  <si>
    <t>冷　錦糸たまご　シート</t>
  </si>
  <si>
    <t>120G(10枚・サイズ180X140ＭM)</t>
  </si>
  <si>
    <t>12005</t>
  </si>
  <si>
    <t>鶏卵　全卵　ゆで　</t>
  </si>
  <si>
    <t>温泉たまご　（つゆなし)</t>
  </si>
  <si>
    <t>13003A</t>
  </si>
  <si>
    <t>13003</t>
    <phoneticPr fontId="3"/>
  </si>
  <si>
    <t>普通牛乳</t>
    <rPh sb="0" eb="2">
      <t>フツウ</t>
    </rPh>
    <rPh sb="2" eb="4">
      <t>ギュウニュウ</t>
    </rPh>
    <phoneticPr fontId="3"/>
  </si>
  <si>
    <t>牛乳　１Ｌ</t>
  </si>
  <si>
    <t>森永乳業</t>
  </si>
  <si>
    <t>13003B</t>
  </si>
  <si>
    <t>牛乳　２００ＭＬ</t>
  </si>
  <si>
    <t>いかるが牛乳</t>
  </si>
  <si>
    <t>200ML</t>
  </si>
  <si>
    <t>13005</t>
  </si>
  <si>
    <t>加工乳　低脂肪</t>
    <rPh sb="0" eb="2">
      <t>カコウ</t>
    </rPh>
    <rPh sb="2" eb="3">
      <t>ニュウ</t>
    </rPh>
    <rPh sb="4" eb="7">
      <t>テイシボウ</t>
    </rPh>
    <phoneticPr fontId="3"/>
  </si>
  <si>
    <t>低脂肪乳</t>
  </si>
  <si>
    <t>13010</t>
  </si>
  <si>
    <t>脱脂粉乳</t>
    <rPh sb="0" eb="2">
      <t>ダッシ</t>
    </rPh>
    <rPh sb="2" eb="4">
      <t>フンニュウ</t>
    </rPh>
    <phoneticPr fontId="3"/>
  </si>
  <si>
    <t>スキムミルク</t>
  </si>
  <si>
    <t>雪印メグミルク</t>
  </si>
  <si>
    <t>360G</t>
  </si>
  <si>
    <t>13014</t>
  </si>
  <si>
    <t>クリーム　乳脂肪</t>
    <rPh sb="5" eb="6">
      <t>ニュウ</t>
    </rPh>
    <rPh sb="6" eb="8">
      <t>シボウ</t>
    </rPh>
    <phoneticPr fontId="3"/>
  </si>
  <si>
    <t>純乳脂　４０％Ｗ</t>
  </si>
  <si>
    <t>13019</t>
  </si>
  <si>
    <t>クリーム-植物性脂肪</t>
    <rPh sb="5" eb="7">
      <t>ショクブツ</t>
    </rPh>
    <rPh sb="7" eb="8">
      <t>セイ</t>
    </rPh>
    <rPh sb="8" eb="10">
      <t>シボウ</t>
    </rPh>
    <phoneticPr fontId="3"/>
  </si>
  <si>
    <t>冷　ホイップ</t>
  </si>
  <si>
    <t>明治（明治乳業）</t>
  </si>
  <si>
    <t>13025</t>
  </si>
  <si>
    <t>ヨーグルト-全脂無糖</t>
    <rPh sb="6" eb="7">
      <t>ゼンシ</t>
    </rPh>
    <rPh sb="7" eb="8">
      <t>シボウ</t>
    </rPh>
    <rPh sb="8" eb="9">
      <t>ム</t>
    </rPh>
    <rPh sb="9" eb="10">
      <t>トウルイ</t>
    </rPh>
    <phoneticPr fontId="3"/>
  </si>
  <si>
    <t>プレーンヨーグルト　（無糖）</t>
  </si>
  <si>
    <t>13028</t>
  </si>
  <si>
    <t>乳酸菌飲料-乳製品</t>
    <rPh sb="0" eb="3">
      <t>ニュウサンキン</t>
    </rPh>
    <rPh sb="3" eb="5">
      <t>インリョウ</t>
    </rPh>
    <rPh sb="6" eb="9">
      <t>ニュウセイヒン</t>
    </rPh>
    <phoneticPr fontId="3"/>
  </si>
  <si>
    <t>ホワイト乳酸菌　おなかにエール</t>
  </si>
  <si>
    <t>ホワイト食品工業</t>
  </si>
  <si>
    <t>65MLX5本</t>
  </si>
  <si>
    <t>13033</t>
  </si>
  <si>
    <t>ナチュラルチーズ-カテージ</t>
  </si>
  <si>
    <t>北海道カッテージチーズ</t>
    <rPh sb="0" eb="3">
      <t>ホッカイドウ</t>
    </rPh>
    <phoneticPr fontId="3"/>
  </si>
  <si>
    <t>雪印メグミルク</t>
    <rPh sb="0" eb="2">
      <t>ユキジルシ</t>
    </rPh>
    <phoneticPr fontId="3"/>
  </si>
  <si>
    <t>13035</t>
  </si>
  <si>
    <t>ナチュラルチーズ-クリームチーズ</t>
  </si>
  <si>
    <t>ＱＢＢ　クリームチーズ</t>
  </si>
  <si>
    <t>六甲バター</t>
  </si>
  <si>
    <t>13038</t>
  </si>
  <si>
    <t>ナチュラルチーズ-パルメザン</t>
  </si>
  <si>
    <t>パルメザンチーズ</t>
  </si>
  <si>
    <t>80G</t>
  </si>
  <si>
    <t>13036A</t>
  </si>
  <si>
    <t>13036</t>
    <phoneticPr fontId="3"/>
  </si>
  <si>
    <t>ナチュラルチーズ-さけるチーズ</t>
  </si>
  <si>
    <t>さけるチーズ　プレーン</t>
  </si>
  <si>
    <t>雪印メグミルク</t>
    <rPh sb="0" eb="2">
      <t>ユキジルシ</t>
    </rPh>
    <phoneticPr fontId="16"/>
  </si>
  <si>
    <t>25GX2本</t>
    <rPh sb="5" eb="6">
      <t>ホン</t>
    </rPh>
    <phoneticPr fontId="16"/>
  </si>
  <si>
    <t>13036B</t>
  </si>
  <si>
    <t>ナチュラルチーズ-ミックスチーズ</t>
  </si>
  <si>
    <t>とろける　シュレッドチーズ</t>
  </si>
  <si>
    <t>13040</t>
  </si>
  <si>
    <t>プロセスチーズ</t>
  </si>
  <si>
    <t>ファクトリーチーズ（プロセスチーズ）</t>
  </si>
  <si>
    <t>14001</t>
  </si>
  <si>
    <t>オリーブ油</t>
    <rPh sb="4" eb="5">
      <t>ユ</t>
    </rPh>
    <phoneticPr fontId="3"/>
  </si>
  <si>
    <t>ガルシア　ＥＸバージンオイル</t>
  </si>
  <si>
    <t>富永貿易</t>
  </si>
  <si>
    <t>14002</t>
  </si>
  <si>
    <t>ごま油</t>
    <rPh sb="0" eb="3">
      <t>ゴマアブラ</t>
    </rPh>
    <phoneticPr fontId="3"/>
  </si>
  <si>
    <t>調合ごま油</t>
  </si>
  <si>
    <t>1.65KG</t>
  </si>
  <si>
    <t>14006</t>
  </si>
  <si>
    <t>調合油</t>
    <rPh sb="0" eb="2">
      <t>チョウゴウ</t>
    </rPh>
    <rPh sb="2" eb="3">
      <t>ユ</t>
    </rPh>
    <phoneticPr fontId="3"/>
  </si>
  <si>
    <t>長調得徳　キャノーラ油　缶</t>
    <rPh sb="10" eb="11">
      <t>アブラ</t>
    </rPh>
    <phoneticPr fontId="3"/>
  </si>
  <si>
    <t>Ｊ―オイルミルズ</t>
  </si>
  <si>
    <t>16.5KG</t>
  </si>
  <si>
    <t>14017</t>
  </si>
  <si>
    <t>有塩バター</t>
    <rPh sb="0" eb="1">
      <t>ユウエン</t>
    </rPh>
    <rPh sb="1" eb="2">
      <t>シオ</t>
    </rPh>
    <phoneticPr fontId="3"/>
  </si>
  <si>
    <t>冷　有塩バター</t>
    <rPh sb="2" eb="3">
      <t>ユウ</t>
    </rPh>
    <phoneticPr fontId="3"/>
  </si>
  <si>
    <t>450G</t>
  </si>
  <si>
    <t>14018</t>
  </si>
  <si>
    <t>無塩バター</t>
    <rPh sb="0" eb="1">
      <t>ムエン</t>
    </rPh>
    <rPh sb="1" eb="2">
      <t>シオ</t>
    </rPh>
    <phoneticPr fontId="3"/>
  </si>
  <si>
    <t>冷　無塩バター</t>
  </si>
  <si>
    <t>14029A</t>
  </si>
  <si>
    <t>14029</t>
    <phoneticPr fontId="3"/>
  </si>
  <si>
    <t>ソフトタイプマーガリン</t>
  </si>
  <si>
    <t>ハイフレッシュマーガリン</t>
  </si>
  <si>
    <t>マリンフード</t>
  </si>
  <si>
    <t>14029B</t>
  </si>
  <si>
    <t>マーガリン（小袋型）</t>
  </si>
  <si>
    <t>8GX40個</t>
  </si>
  <si>
    <t>15074</t>
  </si>
  <si>
    <t>スポンジケーキ　　　　</t>
  </si>
  <si>
    <t>冷　スポンジケーキ　白　６号</t>
  </si>
  <si>
    <t>約390G(18X18X約5.5CM)</t>
    <rPh sb="0" eb="1">
      <t>ヤク</t>
    </rPh>
    <phoneticPr fontId="3"/>
  </si>
  <si>
    <t>15002</t>
  </si>
  <si>
    <t>甘納豆　いんげんまめ　　　</t>
  </si>
  <si>
    <t>小袋　甘納豆（白花・小豆・うぐいす・金時）</t>
    <rPh sb="0" eb="2">
      <t>コブクロ</t>
    </rPh>
    <rPh sb="3" eb="6">
      <t>アマナットウ</t>
    </rPh>
    <rPh sb="7" eb="9">
      <t>シロハナ</t>
    </rPh>
    <rPh sb="10" eb="12">
      <t>アズキ</t>
    </rPh>
    <rPh sb="18" eb="20">
      <t>キントキ</t>
    </rPh>
    <phoneticPr fontId="16"/>
  </si>
  <si>
    <t>でん六</t>
    <rPh sb="2" eb="3">
      <t>ロク</t>
    </rPh>
    <phoneticPr fontId="16"/>
  </si>
  <si>
    <t>225G (約14袋)</t>
    <rPh sb="6" eb="7">
      <t>ヤク</t>
    </rPh>
    <rPh sb="9" eb="10">
      <t>フクロ</t>
    </rPh>
    <phoneticPr fontId="16"/>
  </si>
  <si>
    <t>15086A</t>
  </si>
  <si>
    <t>15086</t>
    <phoneticPr fontId="3"/>
  </si>
  <si>
    <t>カスタードプリン(プリン本体分）</t>
  </si>
  <si>
    <t>プリンミックスＵ　（素のみ）</t>
  </si>
  <si>
    <t>素：150gX3　※ｿｰｽとｾｯﾄの商品</t>
  </si>
  <si>
    <t>15086B</t>
  </si>
  <si>
    <t>カスタードプリン(カラメルシロップ分）</t>
    <rPh sb="17" eb="18">
      <t>ブン</t>
    </rPh>
    <phoneticPr fontId="3"/>
  </si>
  <si>
    <t>プリンミックスＵ　（ソースのみ）</t>
  </si>
  <si>
    <t>ｿｰｽ：30gX3　※付属商品</t>
  </si>
  <si>
    <t>16010</t>
  </si>
  <si>
    <t>ぶどう酒-白</t>
    <rPh sb="3" eb="4">
      <t>シュ</t>
    </rPh>
    <rPh sb="5" eb="6">
      <t>シロ</t>
    </rPh>
    <phoneticPr fontId="3"/>
  </si>
  <si>
    <t>クッキングワイン　白</t>
  </si>
  <si>
    <t>ミツカン</t>
  </si>
  <si>
    <t>1.8L</t>
  </si>
  <si>
    <t>クッキングワイン　赤</t>
  </si>
  <si>
    <t>16011</t>
  </si>
  <si>
    <t>ぶどう酒-赤</t>
    <rPh sb="3" eb="4">
      <t>シュ</t>
    </rPh>
    <rPh sb="5" eb="6">
      <t>アカ</t>
    </rPh>
    <phoneticPr fontId="3"/>
  </si>
  <si>
    <t>クッキングワイン　赤</t>
    <rPh sb="9" eb="10">
      <t>アカ</t>
    </rPh>
    <phoneticPr fontId="2"/>
  </si>
  <si>
    <t>16023</t>
  </si>
  <si>
    <t>合成清酒</t>
    <rPh sb="0" eb="2">
      <t>ゴウセイ</t>
    </rPh>
    <rPh sb="2" eb="4">
      <t>セイシュ</t>
    </rPh>
    <phoneticPr fontId="3"/>
  </si>
  <si>
    <t>料理酒</t>
    <rPh sb="0" eb="3">
      <t>リョウリシュ</t>
    </rPh>
    <phoneticPr fontId="3"/>
  </si>
  <si>
    <t>キング醸造</t>
    <rPh sb="3" eb="5">
      <t>ジョウゾウ</t>
    </rPh>
    <phoneticPr fontId="3"/>
  </si>
  <si>
    <t>本</t>
    <rPh sb="0" eb="1">
      <t>ホン</t>
    </rPh>
    <phoneticPr fontId="3"/>
  </si>
  <si>
    <t>16025</t>
  </si>
  <si>
    <t>みりん-本みりん</t>
    <rPh sb="4" eb="5">
      <t>ホン</t>
    </rPh>
    <phoneticPr fontId="3"/>
  </si>
  <si>
    <t>本みりん</t>
  </si>
  <si>
    <t>キッコーマン食品</t>
  </si>
  <si>
    <t>16037</t>
  </si>
  <si>
    <t>煎茶-浸出液</t>
  </si>
  <si>
    <t>煎茶ティーバッグ</t>
  </si>
  <si>
    <t>ひしだいパックス</t>
  </si>
  <si>
    <t>2GX100ケ</t>
  </si>
  <si>
    <t>16044</t>
  </si>
  <si>
    <t>紅茶-浸出液</t>
  </si>
  <si>
    <t>紅茶ティーパック</t>
  </si>
  <si>
    <t>2GX50ケ</t>
  </si>
  <si>
    <t>16046</t>
  </si>
  <si>
    <t>コーヒー-インスタント</t>
  </si>
  <si>
    <t>ネスカフェ　エクセラ</t>
  </si>
  <si>
    <t>ネスレ日本</t>
  </si>
  <si>
    <t>380G</t>
  </si>
  <si>
    <t>16048</t>
  </si>
  <si>
    <t>ココア-ピュアココア</t>
  </si>
  <si>
    <t>ココア</t>
  </si>
  <si>
    <t>17001</t>
  </si>
  <si>
    <t>ウスターソース</t>
  </si>
  <si>
    <t>カゴメ</t>
  </si>
  <si>
    <t>17002</t>
  </si>
  <si>
    <t>中濃ソース</t>
    <rPh sb="0" eb="2">
      <t>チュウノウ</t>
    </rPh>
    <phoneticPr fontId="3"/>
  </si>
  <si>
    <t>160ML</t>
  </si>
  <si>
    <t>17004</t>
  </si>
  <si>
    <t>トウバンジャン</t>
  </si>
  <si>
    <t>四川豆板醤</t>
  </si>
  <si>
    <t>テーオー食品</t>
  </si>
  <si>
    <t>330G</t>
  </si>
  <si>
    <t>17007</t>
  </si>
  <si>
    <t>こいくちしょうゆ</t>
  </si>
  <si>
    <t>こいくちしょうゆ　１．８Ｌ</t>
  </si>
  <si>
    <t>17008</t>
  </si>
  <si>
    <t>うすくちしょうゆ</t>
  </si>
  <si>
    <t>うすくちしょうゆ　１．８Ｌ</t>
  </si>
  <si>
    <t>17030</t>
  </si>
  <si>
    <t>めんつゆ　三倍濃厚　　</t>
  </si>
  <si>
    <t>追い鰹つゆの素</t>
  </si>
  <si>
    <t>17012</t>
  </si>
  <si>
    <t>食塩</t>
  </si>
  <si>
    <t>日本海水</t>
  </si>
  <si>
    <t>17015</t>
  </si>
  <si>
    <t>穀物酢</t>
    <rPh sb="0" eb="2">
      <t>コクモツ</t>
    </rPh>
    <rPh sb="2" eb="3">
      <t>ス</t>
    </rPh>
    <phoneticPr fontId="3"/>
  </si>
  <si>
    <t>穀物酢　銘選</t>
  </si>
  <si>
    <t>17091</t>
  </si>
  <si>
    <t>果実酢　バルサミコ酢　　</t>
  </si>
  <si>
    <t>バルサミコ</t>
  </si>
  <si>
    <t>500ML</t>
  </si>
  <si>
    <t>17018A</t>
  </si>
  <si>
    <t>17018</t>
    <phoneticPr fontId="3"/>
  </si>
  <si>
    <t>果実酢　りんご酢　　</t>
  </si>
  <si>
    <t>りんご酢</t>
  </si>
  <si>
    <t>17018B</t>
  </si>
  <si>
    <t>ビネグイット　りんご酢マンゴーミックス</t>
  </si>
  <si>
    <t>17017A</t>
  </si>
  <si>
    <t>17017</t>
    <phoneticPr fontId="3"/>
  </si>
  <si>
    <t>果実酢　ぶどう酢　　</t>
  </si>
  <si>
    <t>ワインビネガー・白</t>
    <rPh sb="8" eb="9">
      <t>シロ</t>
    </rPh>
    <phoneticPr fontId="3"/>
  </si>
  <si>
    <t>17017B</t>
  </si>
  <si>
    <t>ワインビネガー・赤</t>
  </si>
  <si>
    <t>17110</t>
  </si>
  <si>
    <t>ぽん酢しょうゆ</t>
    <rPh sb="2" eb="3">
      <t>ズ</t>
    </rPh>
    <phoneticPr fontId="3"/>
  </si>
  <si>
    <t>味ぽん</t>
  </si>
  <si>
    <t>360ML</t>
  </si>
  <si>
    <t>17020</t>
  </si>
  <si>
    <t>昆布だし</t>
    <rPh sb="0" eb="2">
      <t>コンブ</t>
    </rPh>
    <phoneticPr fontId="3"/>
  </si>
  <si>
    <t>地鶏昆布白だし</t>
  </si>
  <si>
    <t>17028</t>
  </si>
  <si>
    <t>顆粒和風だし</t>
    <rPh sb="0" eb="2">
      <t>カリュウ</t>
    </rPh>
    <rPh sb="2" eb="4">
      <t>ワフウ</t>
    </rPh>
    <phoneticPr fontId="3"/>
  </si>
  <si>
    <t>味の素　ほんだし</t>
  </si>
  <si>
    <t>味の素</t>
  </si>
  <si>
    <t>17027</t>
  </si>
  <si>
    <t>固形コンソメ</t>
    <rPh sb="0" eb="2">
      <t>コケイ</t>
    </rPh>
    <phoneticPr fontId="3"/>
  </si>
  <si>
    <t>クノール　チキンコンソメ（顆粒）</t>
  </si>
  <si>
    <t>17031</t>
  </si>
  <si>
    <t>かき油</t>
    <rPh sb="2" eb="3">
      <t>ユ</t>
    </rPh>
    <phoneticPr fontId="3"/>
  </si>
  <si>
    <t>オイスターソース</t>
  </si>
  <si>
    <t>富士食品工業</t>
  </si>
  <si>
    <t>17034</t>
  </si>
  <si>
    <t>トマト加工品　ピューレー</t>
    <rPh sb="3" eb="6">
      <t>カコウヒン</t>
    </rPh>
    <phoneticPr fontId="3"/>
  </si>
  <si>
    <t>トマトピューレ</t>
  </si>
  <si>
    <t>17036</t>
  </si>
  <si>
    <t>トマト加工品　ケチャップ</t>
    <rPh sb="3" eb="6">
      <t>カコウヒン</t>
    </rPh>
    <phoneticPr fontId="3"/>
  </si>
  <si>
    <t>ケチャップ</t>
  </si>
  <si>
    <t>17038</t>
  </si>
  <si>
    <t>トマト加工品　チリソース</t>
    <rPh sb="3" eb="6">
      <t>カコウヒン</t>
    </rPh>
    <phoneticPr fontId="3"/>
  </si>
  <si>
    <t>チリソース</t>
  </si>
  <si>
    <t>17039A</t>
  </si>
  <si>
    <t>17039</t>
    <phoneticPr fontId="3"/>
  </si>
  <si>
    <t>ドレッシングタイプ和風調味料</t>
    <rPh sb="9" eb="11">
      <t>ワフウ</t>
    </rPh>
    <rPh sb="11" eb="14">
      <t>チョウミリョウ</t>
    </rPh>
    <phoneticPr fontId="3"/>
  </si>
  <si>
    <t>ごましょうゆドレッシング</t>
  </si>
  <si>
    <t>17039B</t>
  </si>
  <si>
    <t>ドレッシングタイプ中華風調味料</t>
    <rPh sb="9" eb="12">
      <t>チュウカフウ</t>
    </rPh>
    <rPh sb="12" eb="15">
      <t>チョウミリョウ</t>
    </rPh>
    <phoneticPr fontId="3"/>
  </si>
  <si>
    <t>中華ごまドレッシング</t>
  </si>
  <si>
    <t>17040</t>
  </si>
  <si>
    <t>フレンチドレッシング</t>
  </si>
  <si>
    <t>フレンチ白ドレッシング</t>
  </si>
  <si>
    <t>17042</t>
  </si>
  <si>
    <t>マヨネーズ-全卵型</t>
    <rPh sb="6" eb="7">
      <t>ゼン</t>
    </rPh>
    <rPh sb="7" eb="8">
      <t>ラン</t>
    </rPh>
    <rPh sb="8" eb="9">
      <t>カタ</t>
    </rPh>
    <phoneticPr fontId="3"/>
  </si>
  <si>
    <t>マヨネーズ(全卵型)</t>
    <rPh sb="6" eb="7">
      <t>ゼン</t>
    </rPh>
    <rPh sb="7" eb="8">
      <t>ラン</t>
    </rPh>
    <rPh sb="8" eb="9">
      <t>カタ</t>
    </rPh>
    <phoneticPr fontId="3"/>
  </si>
  <si>
    <t>17045</t>
  </si>
  <si>
    <t>米みそ‐淡色辛みそ</t>
    <rPh sb="0" eb="1">
      <t>コメ</t>
    </rPh>
    <rPh sb="4" eb="6">
      <t>タンショク</t>
    </rPh>
    <rPh sb="6" eb="7">
      <t>カラ</t>
    </rPh>
    <phoneticPr fontId="3"/>
  </si>
  <si>
    <t>冷蔵）　米味噌　白</t>
  </si>
  <si>
    <t>東進醸造</t>
    <rPh sb="0" eb="2">
      <t>トウシン</t>
    </rPh>
    <rPh sb="2" eb="4">
      <t>ジョウゾウ</t>
    </rPh>
    <phoneticPr fontId="3"/>
  </si>
  <si>
    <t>17046</t>
  </si>
  <si>
    <t>米みそ-赤色辛みそ</t>
    <rPh sb="0" eb="1">
      <t>コメ</t>
    </rPh>
    <rPh sb="4" eb="5">
      <t>アカ</t>
    </rPh>
    <rPh sb="5" eb="6">
      <t>イロ</t>
    </rPh>
    <rPh sb="6" eb="7">
      <t>カラ</t>
    </rPh>
    <phoneticPr fontId="3"/>
  </si>
  <si>
    <t>赤だしみそ</t>
  </si>
  <si>
    <t>イチビキ</t>
  </si>
  <si>
    <t>17051</t>
  </si>
  <si>
    <t>カレールウ</t>
  </si>
  <si>
    <t>バーモントカレー</t>
  </si>
  <si>
    <t>ハウス食品</t>
  </si>
  <si>
    <t>17057</t>
  </si>
  <si>
    <t>からし　粉</t>
    <rPh sb="4" eb="5">
      <t>コナ</t>
    </rPh>
    <phoneticPr fontId="3"/>
  </si>
  <si>
    <t>粉からし</t>
  </si>
  <si>
    <t>エスビー食品</t>
  </si>
  <si>
    <t>17061</t>
  </si>
  <si>
    <t>カレー粉</t>
    <rPh sb="3" eb="4">
      <t>コナ</t>
    </rPh>
    <phoneticPr fontId="3"/>
  </si>
  <si>
    <t>甘口　カレーパウダー</t>
  </si>
  <si>
    <t>17063</t>
  </si>
  <si>
    <t>こしょう-黒、粉</t>
    <rPh sb="5" eb="6">
      <t>クロ</t>
    </rPh>
    <rPh sb="7" eb="8">
      <t>コナ</t>
    </rPh>
    <phoneticPr fontId="3"/>
  </si>
  <si>
    <t>ブラックペッパー（粗びき）</t>
  </si>
  <si>
    <t>17064</t>
  </si>
  <si>
    <t>こしょう-白、粉</t>
    <rPh sb="5" eb="6">
      <t>シロ</t>
    </rPh>
    <rPh sb="7" eb="8">
      <t>コナ</t>
    </rPh>
    <phoneticPr fontId="3"/>
  </si>
  <si>
    <t>ホワイトペッパー（パウダー）</t>
  </si>
  <si>
    <t>210G</t>
  </si>
  <si>
    <t>17067</t>
  </si>
  <si>
    <t>シナモン</t>
  </si>
  <si>
    <t>シナモン（パウダー）</t>
  </si>
  <si>
    <t>ギャバン</t>
  </si>
  <si>
    <t>17073</t>
  </si>
  <si>
    <t>とうがらし　粉</t>
  </si>
  <si>
    <t>一味</t>
  </si>
  <si>
    <t>17080</t>
  </si>
  <si>
    <t>わさび-粉、からし粉入り</t>
    <rPh sb="4" eb="5">
      <t>コナ</t>
    </rPh>
    <rPh sb="9" eb="10">
      <t>コナ</t>
    </rPh>
    <rPh sb="10" eb="11">
      <t>イ</t>
    </rPh>
    <phoneticPr fontId="3"/>
  </si>
  <si>
    <t>粉わさび</t>
  </si>
  <si>
    <t>17076</t>
  </si>
  <si>
    <t>にんにく　おろし　　　</t>
  </si>
  <si>
    <t>おろし生にんにく</t>
  </si>
  <si>
    <t>17069</t>
  </si>
  <si>
    <t>しょうが　おろし　　　</t>
  </si>
  <si>
    <t>おろし生しょうが</t>
  </si>
  <si>
    <t>17058</t>
  </si>
  <si>
    <t>からし　練り　　　</t>
  </si>
  <si>
    <t>ねりからし</t>
  </si>
  <si>
    <t>ハチ食品</t>
  </si>
  <si>
    <t>45G</t>
  </si>
  <si>
    <t>17081</t>
  </si>
  <si>
    <t>わさび　練り　　　</t>
  </si>
  <si>
    <t>ねりわさび</t>
  </si>
  <si>
    <t>17084</t>
  </si>
  <si>
    <t>ベーキングパウダー</t>
  </si>
  <si>
    <t>高上馬</t>
  </si>
  <si>
    <t>17086</t>
  </si>
  <si>
    <t>減塩しょうゆ</t>
    <rPh sb="0" eb="2">
      <t>ゲンエン</t>
    </rPh>
    <phoneticPr fontId="3"/>
  </si>
  <si>
    <t>減塩しょうゆ</t>
  </si>
  <si>
    <t>17093</t>
  </si>
  <si>
    <t>顆粒中華だし</t>
    <rPh sb="0" eb="2">
      <t>カリュウ</t>
    </rPh>
    <rPh sb="2" eb="4">
      <t>チュウカ</t>
    </rPh>
    <phoneticPr fontId="3"/>
  </si>
  <si>
    <t>味の素　中華味</t>
  </si>
  <si>
    <t>17105</t>
  </si>
  <si>
    <t>デミグラスソース</t>
  </si>
  <si>
    <t>デミグラスソース　２号缶</t>
  </si>
  <si>
    <t>ハインツ日本</t>
  </si>
  <si>
    <t>840G</t>
  </si>
  <si>
    <t>17119</t>
  </si>
  <si>
    <t>減塩みそ　　　</t>
  </si>
  <si>
    <t>料亭の味　減塩みそ</t>
  </si>
  <si>
    <t>マルコメ</t>
  </si>
  <si>
    <t>750G</t>
  </si>
  <si>
    <t>17075</t>
  </si>
  <si>
    <t>ガーリックパウダー　食塩無添加　　</t>
  </si>
  <si>
    <t>ガーリック（パウダー）</t>
  </si>
  <si>
    <t>18004</t>
  </si>
  <si>
    <t>コーンクリームスープ　粉末</t>
    <rPh sb="11" eb="13">
      <t>フンマツ</t>
    </rPh>
    <phoneticPr fontId="3"/>
  </si>
  <si>
    <t>クノール　クッキングスープ　コーンクリーム（粉末）</t>
  </si>
  <si>
    <t>18006</t>
  </si>
  <si>
    <t>コロッケ-クリームタイプ、フライ用、冷凍</t>
    <rPh sb="16" eb="17">
      <t>ヨウ</t>
    </rPh>
    <rPh sb="18" eb="20">
      <t>レイトウ</t>
    </rPh>
    <phoneticPr fontId="3"/>
  </si>
  <si>
    <t>冷　クリーミーコロッケ（かに入り）</t>
  </si>
  <si>
    <t>個</t>
    <rPh sb="0" eb="1">
      <t>コ</t>
    </rPh>
    <phoneticPr fontId="3"/>
  </si>
  <si>
    <t>35G</t>
  </si>
  <si>
    <t>18009</t>
  </si>
  <si>
    <t>えびフライ-フライ用、冷凍</t>
    <rPh sb="9" eb="10">
      <t>ヨウ</t>
    </rPh>
    <rPh sb="11" eb="13">
      <t>レイトウ</t>
    </rPh>
    <phoneticPr fontId="3"/>
  </si>
  <si>
    <t>冷　エビフライ　Ｌ</t>
  </si>
  <si>
    <t>20GX10尾</t>
  </si>
  <si>
    <t>18012</t>
  </si>
  <si>
    <t>しゅうまい-冷凍</t>
    <rPh sb="6" eb="8">
      <t>レイトウ</t>
    </rPh>
    <phoneticPr fontId="3"/>
  </si>
  <si>
    <t>冷　シュウマイ</t>
  </si>
  <si>
    <t>16GX25個</t>
  </si>
  <si>
    <t>18015A</t>
  </si>
  <si>
    <t>18015</t>
    <phoneticPr fontId="3"/>
  </si>
  <si>
    <t>ミートボール－冷凍</t>
    <rPh sb="7" eb="9">
      <t>レイトウ</t>
    </rPh>
    <phoneticPr fontId="3"/>
  </si>
  <si>
    <t>冷　肉だんご　タレつき</t>
  </si>
  <si>
    <t>ケイエス冷凍食品</t>
  </si>
  <si>
    <t>600G(約50個)</t>
  </si>
  <si>
    <t>18015B</t>
  </si>
  <si>
    <t>冷　肉団子　タレなし</t>
  </si>
  <si>
    <t>1KG(約66個)</t>
  </si>
  <si>
    <t>18016</t>
  </si>
  <si>
    <t>ミンチカツ-フライ用、冷凍</t>
    <rPh sb="6" eb="10">
      <t>フライヨウ</t>
    </rPh>
    <rPh sb="11" eb="13">
      <t>レイトウ</t>
    </rPh>
    <phoneticPr fontId="3"/>
  </si>
  <si>
    <t>冷　ごちそうメンチカツ</t>
  </si>
  <si>
    <t>ヤヨイサンフーズ</t>
  </si>
  <si>
    <t>45GX10個</t>
  </si>
  <si>
    <t>18050</t>
    <phoneticPr fontId="3"/>
  </si>
  <si>
    <t>ハンバーグ-冷凍</t>
    <rPh sb="6" eb="8">
      <t>レイトウ</t>
    </rPh>
    <phoneticPr fontId="3"/>
  </si>
  <si>
    <t>冷　ミニハンバーグ</t>
  </si>
  <si>
    <t>30GX25個</t>
  </si>
  <si>
    <t>20001</t>
  </si>
  <si>
    <t>冷　シーフードミックス</t>
  </si>
  <si>
    <t>アトラス</t>
  </si>
  <si>
    <t>NET800G(いか40%・あさり35%・えび25%)</t>
  </si>
  <si>
    <t>-</t>
    <phoneticPr fontId="3"/>
  </si>
  <si>
    <t>商品　</t>
    <phoneticPr fontId="3"/>
  </si>
  <si>
    <t>20002</t>
  </si>
  <si>
    <t>三島　ふりかけ　ゆかり</t>
  </si>
  <si>
    <t>20003</t>
  </si>
  <si>
    <t>三島　炊き込みわかめ</t>
  </si>
  <si>
    <t>20004</t>
  </si>
  <si>
    <t>杏仁寒天　１号缶</t>
  </si>
  <si>
    <t>日東ベスト</t>
  </si>
  <si>
    <t>固形2000G</t>
  </si>
  <si>
    <t>20005</t>
  </si>
  <si>
    <t>もっちり蒸しパンミックス</t>
  </si>
  <si>
    <t>20006</t>
  </si>
  <si>
    <t>ムースベース　プレーン</t>
  </si>
  <si>
    <t>ジーエスフード</t>
  </si>
  <si>
    <t>20007</t>
  </si>
  <si>
    <t>冷　ＳＦ　とけないアイス風デザート　バニラ</t>
  </si>
  <si>
    <t>35GX10個</t>
  </si>
  <si>
    <t>20008</t>
  </si>
  <si>
    <t>ババロアの素　バニラ味　（素のみ）</t>
  </si>
  <si>
    <t>20009</t>
  </si>
  <si>
    <t>色粉　赤</t>
  </si>
  <si>
    <t>小倉食品化工</t>
  </si>
  <si>
    <t>5G</t>
  </si>
  <si>
    <t>20010A</t>
  </si>
  <si>
    <t>フルーツソース　オレンジ</t>
  </si>
  <si>
    <t>20010B</t>
  </si>
  <si>
    <t>フルーツソース　ストロベリー</t>
  </si>
  <si>
    <t>20010C</t>
  </si>
  <si>
    <t>フルーツソース　ブルーベリー</t>
  </si>
  <si>
    <t>20010D</t>
  </si>
  <si>
    <t>フルーツソース　キウイ</t>
  </si>
  <si>
    <t>20011A</t>
  </si>
  <si>
    <t>ジャネフ　減塩フレンチドレッシング</t>
  </si>
  <si>
    <t>20011B</t>
  </si>
  <si>
    <t>ジャネフ　減塩和風ドレッシング</t>
  </si>
  <si>
    <t>20011C</t>
  </si>
  <si>
    <t>ジャネフ　減塩ごまドレッシング</t>
  </si>
  <si>
    <t>20011D</t>
  </si>
  <si>
    <t>ジャネフ　減塩サウザンドレッシング</t>
  </si>
  <si>
    <t>20011E</t>
  </si>
  <si>
    <t>ジャネフ　減塩青じそドレッシング</t>
  </si>
  <si>
    <t>20012A</t>
  </si>
  <si>
    <t>マービー　低カロリー甘味料　液状</t>
  </si>
  <si>
    <t>ハーバー研究所</t>
    <rPh sb="4" eb="7">
      <t>ケンキュウショ</t>
    </rPh>
    <phoneticPr fontId="3"/>
  </si>
  <si>
    <t>620G</t>
  </si>
  <si>
    <t>20012B</t>
  </si>
  <si>
    <t>マービー　低カロリー甘味料　粉末</t>
    <rPh sb="14" eb="16">
      <t>フンマツ</t>
    </rPh>
    <phoneticPr fontId="3"/>
  </si>
  <si>
    <t>袋</t>
    <rPh sb="0" eb="1">
      <t>フクロ</t>
    </rPh>
    <phoneticPr fontId="3"/>
  </si>
  <si>
    <t>20013</t>
  </si>
  <si>
    <t>サーモンドロップス</t>
  </si>
  <si>
    <t>光和デリカ</t>
  </si>
  <si>
    <t>20014</t>
  </si>
  <si>
    <t>減塩中濃ソース　ミニ</t>
  </si>
  <si>
    <t>5MLX40ケ</t>
  </si>
  <si>
    <t>20015</t>
  </si>
  <si>
    <t>全病食　減塩高野豆腐</t>
    <rPh sb="0" eb="3">
      <t>ゼンビョウショク</t>
    </rPh>
    <rPh sb="4" eb="6">
      <t>ゲンエン</t>
    </rPh>
    <rPh sb="6" eb="10">
      <t>コウヤトウフ</t>
    </rPh>
    <phoneticPr fontId="3"/>
  </si>
  <si>
    <t>旭松食品</t>
    <rPh sb="0" eb="4">
      <t>アサヒマツショクヒン</t>
    </rPh>
    <phoneticPr fontId="3"/>
  </si>
  <si>
    <t>165G(10個)</t>
    <rPh sb="7" eb="8">
      <t>コ</t>
    </rPh>
    <phoneticPr fontId="3"/>
  </si>
  <si>
    <t>20016</t>
  </si>
  <si>
    <t>お塩控えめのほんだし</t>
    <rPh sb="1" eb="3">
      <t>シオヒカ</t>
    </rPh>
    <phoneticPr fontId="3"/>
  </si>
  <si>
    <t>味の素</t>
    <rPh sb="0" eb="1">
      <t>アジ</t>
    </rPh>
    <rPh sb="2" eb="3">
      <t>モト</t>
    </rPh>
    <phoneticPr fontId="3"/>
  </si>
  <si>
    <t>20017</t>
  </si>
  <si>
    <t>ジャネフ　減塩のり佃煮</t>
  </si>
  <si>
    <t>5GX40ケ</t>
  </si>
  <si>
    <t>20018</t>
  </si>
  <si>
    <t>ヘルシーバランス　減塩和風だしの素60</t>
    <rPh sb="9" eb="11">
      <t>ゲンエン</t>
    </rPh>
    <rPh sb="11" eb="13">
      <t>ワフウ</t>
    </rPh>
    <rPh sb="16" eb="17">
      <t>モト</t>
    </rPh>
    <phoneticPr fontId="3"/>
  </si>
  <si>
    <t>理研ビタミン</t>
    <rPh sb="0" eb="2">
      <t>リケン</t>
    </rPh>
    <phoneticPr fontId="3"/>
  </si>
  <si>
    <t>20019</t>
  </si>
  <si>
    <t>ヘルシーバランス　減塩コンソメ30</t>
    <rPh sb="9" eb="11">
      <t>ゲンエン</t>
    </rPh>
    <phoneticPr fontId="3"/>
  </si>
  <si>
    <t>第15回治療食等献立・調理技術コンテスト　食品価格表</t>
    <rPh sb="0" eb="1">
      <t>ダイ</t>
    </rPh>
    <rPh sb="3" eb="4">
      <t>カイ</t>
    </rPh>
    <rPh sb="4" eb="6">
      <t>チリョウ</t>
    </rPh>
    <rPh sb="6" eb="7">
      <t>ショク</t>
    </rPh>
    <rPh sb="7" eb="8">
      <t>トウ</t>
    </rPh>
    <rPh sb="8" eb="10">
      <t>コンダテ</t>
    </rPh>
    <rPh sb="11" eb="13">
      <t>チョウリ</t>
    </rPh>
    <rPh sb="13" eb="15">
      <t>ギジュツ</t>
    </rPh>
    <rPh sb="21" eb="23">
      <t>ショクヒン</t>
    </rPh>
    <rPh sb="23" eb="25">
      <t>カカク</t>
    </rPh>
    <rPh sb="25" eb="26">
      <t>ヒョウ</t>
    </rPh>
    <phoneticPr fontId="3"/>
  </si>
  <si>
    <t>（注）食品の単価は、全て税込表示です。</t>
    <rPh sb="1" eb="2">
      <t>チュウ</t>
    </rPh>
    <rPh sb="3" eb="5">
      <t>ショクヒン</t>
    </rPh>
    <rPh sb="6" eb="8">
      <t>タンカ</t>
    </rPh>
    <rPh sb="10" eb="11">
      <t>スベ</t>
    </rPh>
    <rPh sb="12" eb="14">
      <t>ゼイコミ</t>
    </rPh>
    <rPh sb="14" eb="16">
      <t>ヒョウジ</t>
    </rPh>
    <phoneticPr fontId="3"/>
  </si>
  <si>
    <t>1-穀類</t>
    <rPh sb="2" eb="4">
      <t>コクルイ</t>
    </rPh>
    <phoneticPr fontId="3"/>
  </si>
  <si>
    <t>１ｇ単価</t>
    <rPh sb="2" eb="4">
      <t>タンカ</t>
    </rPh>
    <phoneticPr fontId="3"/>
  </si>
  <si>
    <t>おおむぎ-押麦</t>
    <rPh sb="5" eb="6">
      <t>オ</t>
    </rPh>
    <rPh sb="6" eb="7">
      <t>ムギ</t>
    </rPh>
    <phoneticPr fontId="2"/>
  </si>
  <si>
    <t>薄力粉-１等</t>
    <rPh sb="0" eb="3">
      <t>ハクリキコ</t>
    </rPh>
    <rPh sb="5" eb="6">
      <t>トウ</t>
    </rPh>
    <phoneticPr fontId="2"/>
  </si>
  <si>
    <t>プレミックス粉-ホットケーキ用</t>
    <rPh sb="6" eb="7">
      <t>コナ</t>
    </rPh>
    <rPh sb="14" eb="15">
      <t>ヨウ</t>
    </rPh>
    <phoneticPr fontId="2"/>
  </si>
  <si>
    <t>プレミックス粉-てんぷら用</t>
    <rPh sb="6" eb="7">
      <t>コナ</t>
    </rPh>
    <rPh sb="12" eb="13">
      <t>ヨウ</t>
    </rPh>
    <phoneticPr fontId="2"/>
  </si>
  <si>
    <t>食パン</t>
    <rPh sb="0" eb="1">
      <t>ショク</t>
    </rPh>
    <phoneticPr fontId="2"/>
  </si>
  <si>
    <t>フランスパン　冷凍</t>
    <rPh sb="7" eb="9">
      <t>レイトウ</t>
    </rPh>
    <phoneticPr fontId="2"/>
  </si>
  <si>
    <t>ロールパン　冷凍</t>
    <rPh sb="6" eb="8">
      <t>レイトウ</t>
    </rPh>
    <phoneticPr fontId="2"/>
  </si>
  <si>
    <t>干しうどん-乾</t>
    <rPh sb="0" eb="1">
      <t>ホ</t>
    </rPh>
    <rPh sb="6" eb="7">
      <t>カンソウ</t>
    </rPh>
    <phoneticPr fontId="2"/>
  </si>
  <si>
    <t>そうめん・ひやむぎ－乾</t>
    <rPh sb="10" eb="11">
      <t>カンソウ</t>
    </rPh>
    <phoneticPr fontId="2"/>
  </si>
  <si>
    <t>中華めん－生</t>
    <rPh sb="0" eb="2">
      <t>チュウカ</t>
    </rPh>
    <rPh sb="5" eb="6">
      <t>ナマ</t>
    </rPh>
    <phoneticPr fontId="2"/>
  </si>
  <si>
    <t>蒸し中華めん</t>
    <rPh sb="0" eb="1">
      <t>ム</t>
    </rPh>
    <rPh sb="2" eb="4">
      <t>チュウカ</t>
    </rPh>
    <phoneticPr fontId="2"/>
  </si>
  <si>
    <t>マカロニ・スパゲッティ－乾</t>
    <rPh sb="12" eb="13">
      <t>カンソウ</t>
    </rPh>
    <phoneticPr fontId="2"/>
  </si>
  <si>
    <t>昭和産業</t>
    <rPh sb="0" eb="4">
      <t>ショウワサンギョウ</t>
    </rPh>
    <phoneticPr fontId="2"/>
  </si>
  <si>
    <t>生ふ</t>
    <rPh sb="0" eb="1">
      <t>ナマ</t>
    </rPh>
    <phoneticPr fontId="2"/>
  </si>
  <si>
    <t>冷　生麩・青もみじ（緑）</t>
    <rPh sb="10" eb="11">
      <t>ミドリ</t>
    </rPh>
    <phoneticPr fontId="2"/>
  </si>
  <si>
    <t>焼きふ-観世ふ</t>
    <rPh sb="0" eb="1">
      <t>ヤ</t>
    </rPh>
    <rPh sb="4" eb="6">
      <t>カンゼ</t>
    </rPh>
    <phoneticPr fontId="2"/>
  </si>
  <si>
    <t>乾燥）　おつゆ麩（観世麩）</t>
    <rPh sb="9" eb="12">
      <t>カンゼフ</t>
    </rPh>
    <phoneticPr fontId="2"/>
  </si>
  <si>
    <t>焼きふ-板ふ</t>
    <rPh sb="0" eb="1">
      <t>ヤ</t>
    </rPh>
    <rPh sb="4" eb="5">
      <t>イタ</t>
    </rPh>
    <phoneticPr fontId="2"/>
  </si>
  <si>
    <t>焼きふ</t>
    <rPh sb="0" eb="1">
      <t>ヤ</t>
    </rPh>
    <phoneticPr fontId="2"/>
  </si>
  <si>
    <t>ぎょうざの皮</t>
    <rPh sb="5" eb="6">
      <t>カワ</t>
    </rPh>
    <phoneticPr fontId="2"/>
  </si>
  <si>
    <t>冷蔵）　餃子の皮</t>
    <rPh sb="0" eb="2">
      <t>レイゾウ</t>
    </rPh>
    <rPh sb="4" eb="6">
      <t>ギョウザ</t>
    </rPh>
    <rPh sb="7" eb="8">
      <t>カワ</t>
    </rPh>
    <phoneticPr fontId="2"/>
  </si>
  <si>
    <t>隆祥房</t>
    <rPh sb="0" eb="1">
      <t>タカシ</t>
    </rPh>
    <rPh sb="2" eb="3">
      <t>フサ</t>
    </rPh>
    <phoneticPr fontId="2"/>
  </si>
  <si>
    <t>約106G(25枚・直径85ＭM)</t>
    <rPh sb="0" eb="1">
      <t>ヤク</t>
    </rPh>
    <phoneticPr fontId="2"/>
  </si>
  <si>
    <t>パン粉-生</t>
    <rPh sb="2" eb="3">
      <t>コナ</t>
    </rPh>
    <rPh sb="4" eb="5">
      <t>ナマ</t>
    </rPh>
    <phoneticPr fontId="2"/>
  </si>
  <si>
    <t>パン粉-乾</t>
    <rPh sb="2" eb="3">
      <t>コナ</t>
    </rPh>
    <rPh sb="4" eb="5">
      <t>カンソウ</t>
    </rPh>
    <phoneticPr fontId="2"/>
  </si>
  <si>
    <t>こめ(水稲穀粒)-精白米</t>
    <rPh sb="3" eb="4">
      <t>スイトウ</t>
    </rPh>
    <rPh sb="4" eb="5">
      <t>イネ</t>
    </rPh>
    <rPh sb="5" eb="6">
      <t>コク</t>
    </rPh>
    <rPh sb="6" eb="7">
      <t>ツブ</t>
    </rPh>
    <phoneticPr fontId="2"/>
  </si>
  <si>
    <t>10KG単位</t>
    <rPh sb="4" eb="6">
      <t>タンイ</t>
    </rPh>
    <phoneticPr fontId="2"/>
  </si>
  <si>
    <t>こめ(陸稲穀粒)-精白米</t>
    <rPh sb="5" eb="6">
      <t>コク</t>
    </rPh>
    <rPh sb="6" eb="7">
      <t>ツブ</t>
    </rPh>
    <rPh sb="9" eb="12">
      <t>セイハクマイ</t>
    </rPh>
    <phoneticPr fontId="2"/>
  </si>
  <si>
    <t>上新粉</t>
    <rPh sb="0" eb="1">
      <t>ジョウシン</t>
    </rPh>
    <rPh sb="1" eb="2">
      <t>アタラ</t>
    </rPh>
    <rPh sb="2" eb="3">
      <t>コナ</t>
    </rPh>
    <phoneticPr fontId="2"/>
  </si>
  <si>
    <t>白玉粉</t>
    <rPh sb="0" eb="2">
      <t>シラタマ</t>
    </rPh>
    <rPh sb="2" eb="3">
      <t>コナ</t>
    </rPh>
    <phoneticPr fontId="2"/>
  </si>
  <si>
    <t>そば　干しそば-乾</t>
    <rPh sb="3" eb="4">
      <t>ホ</t>
    </rPh>
    <rPh sb="8" eb="9">
      <t>イヌイ</t>
    </rPh>
    <phoneticPr fontId="2"/>
  </si>
  <si>
    <t>130G</t>
  </si>
  <si>
    <t>2‐いも及びでんぷん類</t>
    <rPh sb="4" eb="5">
      <t>オヨ</t>
    </rPh>
    <rPh sb="10" eb="11">
      <t>ルイ</t>
    </rPh>
    <phoneticPr fontId="3"/>
  </si>
  <si>
    <t>さつまいも－生</t>
    <rPh sb="6" eb="7">
      <t>ナマ</t>
    </rPh>
    <phoneticPr fontId="2"/>
  </si>
  <si>
    <t>さといも－冷凍　丸</t>
    <rPh sb="5" eb="7">
      <t>レイトウ</t>
    </rPh>
    <rPh sb="8" eb="9">
      <t>マル</t>
    </rPh>
    <phoneticPr fontId="2"/>
  </si>
  <si>
    <t>さといも－冷凍　六角</t>
    <rPh sb="5" eb="7">
      <t>レイトウ</t>
    </rPh>
    <rPh sb="8" eb="10">
      <t>ロッカク</t>
    </rPh>
    <phoneticPr fontId="2"/>
  </si>
  <si>
    <t>じゃがいも－生</t>
    <rPh sb="6" eb="7">
      <t>ナマ</t>
    </rPh>
    <phoneticPr fontId="2"/>
  </si>
  <si>
    <t>じゃがいも-乾燥マッシュポテト</t>
    <rPh sb="6" eb="8">
      <t>カンソウ</t>
    </rPh>
    <phoneticPr fontId="2"/>
  </si>
  <si>
    <t>ながいも－生</t>
    <rPh sb="5" eb="6">
      <t>ナマ</t>
    </rPh>
    <phoneticPr fontId="2"/>
  </si>
  <si>
    <t>くずでん粉</t>
    <rPh sb="4" eb="5">
      <t>コナ</t>
    </rPh>
    <phoneticPr fontId="2"/>
  </si>
  <si>
    <t>じゃがいもでん粉</t>
    <rPh sb="7" eb="8">
      <t>コナ</t>
    </rPh>
    <phoneticPr fontId="2"/>
  </si>
  <si>
    <t>はるさめ　－乾</t>
    <rPh sb="6" eb="7">
      <t>カンソウ</t>
    </rPh>
    <phoneticPr fontId="2"/>
  </si>
  <si>
    <t>3-砂糖及び甘味類</t>
    <rPh sb="1" eb="3">
      <t>サトウ</t>
    </rPh>
    <rPh sb="3" eb="4">
      <t>オヨ</t>
    </rPh>
    <rPh sb="5" eb="7">
      <t>カンミ</t>
    </rPh>
    <rPh sb="7" eb="8">
      <t>ルイ</t>
    </rPh>
    <phoneticPr fontId="3"/>
  </si>
  <si>
    <t>黒砂糖</t>
    <rPh sb="0" eb="1">
      <t>クロ</t>
    </rPh>
    <rPh sb="1" eb="3">
      <t>ザトウ</t>
    </rPh>
    <phoneticPr fontId="2"/>
  </si>
  <si>
    <t>車糖-上白糖</t>
    <rPh sb="0" eb="1">
      <t>クルマ</t>
    </rPh>
    <rPh sb="1" eb="2">
      <t>トウ</t>
    </rPh>
    <rPh sb="3" eb="6">
      <t>ジョウハクトウ</t>
    </rPh>
    <phoneticPr fontId="2"/>
  </si>
  <si>
    <t>車糖-三温糖</t>
    <rPh sb="0" eb="1">
      <t>クルマ</t>
    </rPh>
    <rPh sb="1" eb="2">
      <t>トウ</t>
    </rPh>
    <rPh sb="3" eb="4">
      <t>サン</t>
    </rPh>
    <rPh sb="4" eb="5">
      <t>オン</t>
    </rPh>
    <rPh sb="5" eb="6">
      <t>トウ</t>
    </rPh>
    <phoneticPr fontId="2"/>
  </si>
  <si>
    <t>ざらめ糖-グラニュー糖</t>
    <rPh sb="3" eb="4">
      <t>トウ</t>
    </rPh>
    <rPh sb="10" eb="11">
      <t>トウ</t>
    </rPh>
    <phoneticPr fontId="2"/>
  </si>
  <si>
    <t>ざらめ糖-中ざら糖</t>
    <rPh sb="3" eb="4">
      <t>トウ</t>
    </rPh>
    <rPh sb="5" eb="6">
      <t>チュウ</t>
    </rPh>
    <rPh sb="8" eb="9">
      <t>トウ</t>
    </rPh>
    <phoneticPr fontId="2"/>
  </si>
  <si>
    <t>加工糖-粉糖</t>
    <rPh sb="0" eb="2">
      <t>カコウ</t>
    </rPh>
    <rPh sb="2" eb="3">
      <t>トウ</t>
    </rPh>
    <rPh sb="4" eb="5">
      <t>コナ</t>
    </rPh>
    <rPh sb="5" eb="6">
      <t>トウ</t>
    </rPh>
    <phoneticPr fontId="2"/>
  </si>
  <si>
    <t>4-豆類</t>
    <rPh sb="2" eb="4">
      <t>マメルイ</t>
    </rPh>
    <phoneticPr fontId="3"/>
  </si>
  <si>
    <t>あずき-全粒、乾</t>
    <rPh sb="4" eb="5">
      <t>ゼン</t>
    </rPh>
    <rPh sb="5" eb="6">
      <t>ツブ</t>
    </rPh>
    <rPh sb="7" eb="8">
      <t>カンソウ</t>
    </rPh>
    <phoneticPr fontId="2"/>
  </si>
  <si>
    <t>あずき-ゆで小豆缶詰</t>
    <rPh sb="6" eb="8">
      <t>アズキ</t>
    </rPh>
    <rPh sb="8" eb="10">
      <t>カンヅメ</t>
    </rPh>
    <phoneticPr fontId="2"/>
  </si>
  <si>
    <t>いんげんまめ-うずら豆</t>
    <rPh sb="10" eb="11">
      <t>マメ</t>
    </rPh>
    <phoneticPr fontId="2"/>
  </si>
  <si>
    <t>えんどう-うぐいす豆</t>
    <rPh sb="9" eb="10">
      <t>マメ</t>
    </rPh>
    <phoneticPr fontId="2"/>
  </si>
  <si>
    <t>だいず　水煮</t>
    <rPh sb="4" eb="5">
      <t>ミズ</t>
    </rPh>
    <rPh sb="5" eb="6">
      <t>ニ</t>
    </rPh>
    <phoneticPr fontId="2"/>
  </si>
  <si>
    <t>きな粉・脱皮大豆</t>
    <rPh sb="0" eb="3">
      <t>キナコ</t>
    </rPh>
    <rPh sb="4" eb="6">
      <t>ダッピ</t>
    </rPh>
    <rPh sb="6" eb="8">
      <t>ダイズ</t>
    </rPh>
    <phoneticPr fontId="2"/>
  </si>
  <si>
    <t>木綿豆腐</t>
    <rPh sb="0" eb="2">
      <t>モメン</t>
    </rPh>
    <rPh sb="2" eb="4">
      <t>トウフ</t>
    </rPh>
    <phoneticPr fontId="2"/>
  </si>
  <si>
    <t>絹ごし豆腐</t>
    <rPh sb="0" eb="1">
      <t>キヌ</t>
    </rPh>
    <rPh sb="3" eb="5">
      <t>トウフ</t>
    </rPh>
    <phoneticPr fontId="2"/>
  </si>
  <si>
    <t>焼き豆腐</t>
    <rPh sb="0" eb="1">
      <t>ヤ</t>
    </rPh>
    <rPh sb="2" eb="4">
      <t>トウフ</t>
    </rPh>
    <phoneticPr fontId="2"/>
  </si>
  <si>
    <t>生揚げ</t>
    <rPh sb="0" eb="1">
      <t>ナマ</t>
    </rPh>
    <rPh sb="1" eb="2">
      <t>ア</t>
    </rPh>
    <phoneticPr fontId="2"/>
  </si>
  <si>
    <t>油揚げ</t>
    <rPh sb="0" eb="2">
      <t>アブラア</t>
    </rPh>
    <phoneticPr fontId="2"/>
  </si>
  <si>
    <t>凍り豆腐</t>
    <rPh sb="0" eb="1">
      <t>コオ</t>
    </rPh>
    <rPh sb="2" eb="4">
      <t>トウフ</t>
    </rPh>
    <phoneticPr fontId="2"/>
  </si>
  <si>
    <t>糸引き納豆</t>
    <rPh sb="0" eb="1">
      <t>イト</t>
    </rPh>
    <rPh sb="1" eb="2">
      <t>ヒ</t>
    </rPh>
    <rPh sb="3" eb="5">
      <t>ナットウ</t>
    </rPh>
    <phoneticPr fontId="2"/>
  </si>
  <si>
    <t>豆乳</t>
    <rPh sb="0" eb="1">
      <t>トウニュウ</t>
    </rPh>
    <rPh sb="1" eb="2">
      <t>ニュウ</t>
    </rPh>
    <phoneticPr fontId="2"/>
  </si>
  <si>
    <t>5-種実類</t>
    <rPh sb="2" eb="3">
      <t>タネ</t>
    </rPh>
    <rPh sb="3" eb="4">
      <t>ミ</t>
    </rPh>
    <rPh sb="4" eb="5">
      <t>ルイ</t>
    </rPh>
    <phoneticPr fontId="3"/>
  </si>
  <si>
    <t>日本ぐり－ゆで</t>
    <rPh sb="0" eb="2">
      <t>ニホン</t>
    </rPh>
    <phoneticPr fontId="2"/>
  </si>
  <si>
    <t>日本ぐり-甘露煮</t>
    <rPh sb="0" eb="2">
      <t>ニホン</t>
    </rPh>
    <rPh sb="5" eb="7">
      <t>カンロ</t>
    </rPh>
    <rPh sb="7" eb="8">
      <t>ニ</t>
    </rPh>
    <phoneticPr fontId="2"/>
  </si>
  <si>
    <t>6-野菜類</t>
    <rPh sb="1" eb="4">
      <t>ヤサイルイ</t>
    </rPh>
    <phoneticPr fontId="3"/>
  </si>
  <si>
    <t>アスパラガス-若茎、生</t>
    <rPh sb="7" eb="8">
      <t>ワカイ</t>
    </rPh>
    <rPh sb="8" eb="9">
      <t>クキ</t>
    </rPh>
    <rPh sb="10" eb="11">
      <t>ナマ</t>
    </rPh>
    <phoneticPr fontId="2"/>
  </si>
  <si>
    <t>アスパラガス-水煮缶詰</t>
    <rPh sb="7" eb="8">
      <t>ミズ</t>
    </rPh>
    <rPh sb="8" eb="9">
      <t>ニ</t>
    </rPh>
    <rPh sb="9" eb="11">
      <t>カンヅメ</t>
    </rPh>
    <phoneticPr fontId="2"/>
  </si>
  <si>
    <t>固形160G(Mサイズ・長さ12-13CM・約15本)</t>
    <rPh sb="12" eb="13">
      <t>ナガ</t>
    </rPh>
    <rPh sb="22" eb="23">
      <t>ヤク</t>
    </rPh>
    <phoneticPr fontId="2"/>
  </si>
  <si>
    <t>さやいんげん-若ざや、生</t>
    <rPh sb="7" eb="8">
      <t>ワカイ</t>
    </rPh>
    <rPh sb="11" eb="12">
      <t>ナマ</t>
    </rPh>
    <phoneticPr fontId="2"/>
  </si>
  <si>
    <t>さやいんげん-若ざや、ゆで</t>
    <rPh sb="7" eb="8">
      <t>ワカイ</t>
    </rPh>
    <phoneticPr fontId="2"/>
  </si>
  <si>
    <t>えだまめ-冷凍</t>
    <rPh sb="5" eb="7">
      <t>レイトウ</t>
    </rPh>
    <phoneticPr fontId="2"/>
  </si>
  <si>
    <t>さやえんどう-若ざや、生</t>
    <rPh sb="7" eb="8">
      <t>ワカイ</t>
    </rPh>
    <rPh sb="11" eb="12">
      <t>ナマ</t>
    </rPh>
    <phoneticPr fontId="2"/>
  </si>
  <si>
    <t>さやえんどう-若ざや、ゆで</t>
    <rPh sb="7" eb="8">
      <t>ワカイ</t>
    </rPh>
    <phoneticPr fontId="2"/>
  </si>
  <si>
    <t>グリーピース－冷凍</t>
    <rPh sb="7" eb="9">
      <t>レイトウ</t>
    </rPh>
    <phoneticPr fontId="2"/>
  </si>
  <si>
    <t>オクラ-果実、生</t>
    <rPh sb="4" eb="6">
      <t>カジツ</t>
    </rPh>
    <rPh sb="7" eb="8">
      <t>ナマ</t>
    </rPh>
    <phoneticPr fontId="2"/>
  </si>
  <si>
    <t>西洋かぼちゃ-果実、生</t>
    <rPh sb="0" eb="2">
      <t>セイヨウ</t>
    </rPh>
    <rPh sb="7" eb="9">
      <t>カジツ</t>
    </rPh>
    <rPh sb="10" eb="11">
      <t>ナマ</t>
    </rPh>
    <phoneticPr fontId="2"/>
  </si>
  <si>
    <t>カリフラワー-花序、生</t>
    <rPh sb="7" eb="8">
      <t>ハナ</t>
    </rPh>
    <rPh sb="8" eb="9">
      <t>ジョマク</t>
    </rPh>
    <rPh sb="10" eb="11">
      <t>ナマ</t>
    </rPh>
    <phoneticPr fontId="2"/>
  </si>
  <si>
    <t>約500G/株</t>
    <rPh sb="6" eb="7">
      <t>カブ</t>
    </rPh>
    <phoneticPr fontId="2"/>
  </si>
  <si>
    <t>カリフラワー-花序、ゆで</t>
    <rPh sb="7" eb="8">
      <t>ハナ</t>
    </rPh>
    <rPh sb="8" eb="9">
      <t>ジョマク</t>
    </rPh>
    <phoneticPr fontId="2"/>
  </si>
  <si>
    <t>かんひょう－乾</t>
    <rPh sb="6" eb="7">
      <t>カンソウ</t>
    </rPh>
    <phoneticPr fontId="2"/>
  </si>
  <si>
    <t>約100G(12-16個)</t>
    <rPh sb="11" eb="12">
      <t>コ</t>
    </rPh>
    <phoneticPr fontId="2"/>
  </si>
  <si>
    <t>キャベツ-結球葉、生</t>
    <rPh sb="5" eb="6">
      <t>ムス</t>
    </rPh>
    <rPh sb="6" eb="7">
      <t>キュウ</t>
    </rPh>
    <rPh sb="7" eb="8">
      <t>ハ</t>
    </rPh>
    <rPh sb="9" eb="10">
      <t>ナマ</t>
    </rPh>
    <phoneticPr fontId="2"/>
  </si>
  <si>
    <t>レッドキャベツ-結球葉、生</t>
    <rPh sb="8" eb="9">
      <t>ムス</t>
    </rPh>
    <rPh sb="9" eb="10">
      <t>キュウ</t>
    </rPh>
    <rPh sb="10" eb="11">
      <t>ハ</t>
    </rPh>
    <rPh sb="12" eb="13">
      <t>ナマ</t>
    </rPh>
    <phoneticPr fontId="2"/>
  </si>
  <si>
    <t>きゅうり-果実、生</t>
    <rPh sb="5" eb="7">
      <t>カジツ</t>
    </rPh>
    <rPh sb="8" eb="9">
      <t>ナマ</t>
    </rPh>
    <phoneticPr fontId="2"/>
  </si>
  <si>
    <t>きゅうり　漬物-しょうゆ漬</t>
    <rPh sb="5" eb="7">
      <t>ツケモノ</t>
    </rPh>
    <rPh sb="12" eb="13">
      <t>ツ</t>
    </rPh>
    <phoneticPr fontId="2"/>
  </si>
  <si>
    <t>みずな-葉、生</t>
    <rPh sb="4" eb="5">
      <t>ハ</t>
    </rPh>
    <rPh sb="6" eb="7">
      <t>ナマ</t>
    </rPh>
    <phoneticPr fontId="2"/>
  </si>
  <si>
    <t>クレソン-茎葉、生</t>
    <rPh sb="5" eb="6">
      <t>クキ</t>
    </rPh>
    <rPh sb="6" eb="7">
      <t>ハ</t>
    </rPh>
    <rPh sb="8" eb="9">
      <t>ナマ</t>
    </rPh>
    <phoneticPr fontId="2"/>
  </si>
  <si>
    <t>ごぼう-根、生</t>
    <rPh sb="4" eb="5">
      <t>ネ</t>
    </rPh>
    <rPh sb="6" eb="7">
      <t>ナマ</t>
    </rPh>
    <phoneticPr fontId="2"/>
  </si>
  <si>
    <t>こまつな-葉、生</t>
    <rPh sb="5" eb="6">
      <t>ハ</t>
    </rPh>
    <rPh sb="7" eb="8">
      <t>ナマ</t>
    </rPh>
    <phoneticPr fontId="2"/>
  </si>
  <si>
    <t>ししとうがらし-果実、生</t>
    <rPh sb="8" eb="10">
      <t>カジツ</t>
    </rPh>
    <rPh sb="11" eb="12">
      <t>ナマ</t>
    </rPh>
    <phoneticPr fontId="2"/>
  </si>
  <si>
    <t>しそ-葉、生</t>
    <rPh sb="3" eb="4">
      <t>ハ</t>
    </rPh>
    <rPh sb="5" eb="6">
      <t>ナマ</t>
    </rPh>
    <phoneticPr fontId="2"/>
  </si>
  <si>
    <t>しゅんぎく-葉、生</t>
    <rPh sb="6" eb="7">
      <t>ハ</t>
    </rPh>
    <rPh sb="8" eb="9">
      <t>ナマ</t>
    </rPh>
    <phoneticPr fontId="2"/>
  </si>
  <si>
    <t>しょうが-塊茎、生</t>
    <rPh sb="5" eb="6">
      <t>カタマリ</t>
    </rPh>
    <rPh sb="6" eb="7">
      <t>クキ</t>
    </rPh>
    <rPh sb="8" eb="9">
      <t>ナマ</t>
    </rPh>
    <phoneticPr fontId="2"/>
  </si>
  <si>
    <t>しょうが　漬物-酢漬</t>
    <rPh sb="5" eb="7">
      <t>ツケモノ</t>
    </rPh>
    <rPh sb="8" eb="9">
      <t>ス</t>
    </rPh>
    <rPh sb="9" eb="10">
      <t>ツ</t>
    </rPh>
    <phoneticPr fontId="2"/>
  </si>
  <si>
    <t>しょうが　漬物-甘酢漬け</t>
    <rPh sb="5" eb="7">
      <t>ツケモノ</t>
    </rPh>
    <rPh sb="8" eb="10">
      <t>アマズ</t>
    </rPh>
    <rPh sb="10" eb="11">
      <t>ツ</t>
    </rPh>
    <phoneticPr fontId="2"/>
  </si>
  <si>
    <t>ズッキーニ-果実、生</t>
    <rPh sb="6" eb="8">
      <t>カジツ</t>
    </rPh>
    <rPh sb="9" eb="10">
      <t>ナマ</t>
    </rPh>
    <phoneticPr fontId="2"/>
  </si>
  <si>
    <t>セロリー-葉柄、生</t>
    <rPh sb="5" eb="6">
      <t>ハ</t>
    </rPh>
    <rPh sb="6" eb="7">
      <t>エ</t>
    </rPh>
    <rPh sb="8" eb="9">
      <t>ナマ</t>
    </rPh>
    <phoneticPr fontId="2"/>
  </si>
  <si>
    <t>ぜんまい-若芽、ゆで</t>
    <rPh sb="5" eb="6">
      <t>ワカ</t>
    </rPh>
    <rPh sb="6" eb="7">
      <t>メ</t>
    </rPh>
    <phoneticPr fontId="2"/>
  </si>
  <si>
    <t>固形量1KG</t>
    <rPh sb="0" eb="3">
      <t>コケイリョウ</t>
    </rPh>
    <phoneticPr fontId="2"/>
  </si>
  <si>
    <t>そらまめ-未熟豆、ゆで</t>
    <rPh sb="5" eb="7">
      <t>ミジュク</t>
    </rPh>
    <rPh sb="7" eb="8">
      <t>マメ</t>
    </rPh>
    <phoneticPr fontId="2"/>
  </si>
  <si>
    <t>タアサイ-葉、生</t>
    <rPh sb="5" eb="6">
      <t>ハ</t>
    </rPh>
    <rPh sb="7" eb="8">
      <t>ナマ</t>
    </rPh>
    <phoneticPr fontId="2"/>
  </si>
  <si>
    <t>だいこん-根、皮つき、生</t>
    <rPh sb="5" eb="6">
      <t>ネ</t>
    </rPh>
    <rPh sb="7" eb="8">
      <t>カワ</t>
    </rPh>
    <rPh sb="11" eb="12">
      <t>ナマ</t>
    </rPh>
    <phoneticPr fontId="2"/>
  </si>
  <si>
    <t>切り干し大根</t>
    <rPh sb="0" eb="3">
      <t>キリボシ</t>
    </rPh>
    <rPh sb="4" eb="6">
      <t>ダイコン</t>
    </rPh>
    <phoneticPr fontId="2"/>
  </si>
  <si>
    <t>だいこん　漬物-しお押し大根漬</t>
    <rPh sb="5" eb="7">
      <t>ツケモノ</t>
    </rPh>
    <rPh sb="10" eb="11">
      <t>オ</t>
    </rPh>
    <rPh sb="12" eb="14">
      <t>ダイコン</t>
    </rPh>
    <rPh sb="14" eb="15">
      <t>ツ</t>
    </rPh>
    <phoneticPr fontId="2"/>
  </si>
  <si>
    <t>だいこん　漬物-干しだいこん漬け</t>
    <rPh sb="8" eb="9">
      <t>ホ</t>
    </rPh>
    <rPh sb="14" eb="15">
      <t>ツ</t>
    </rPh>
    <phoneticPr fontId="2"/>
  </si>
  <si>
    <t>たまねぎ-りん茎、生</t>
    <rPh sb="7" eb="8">
      <t>クキ</t>
    </rPh>
    <rPh sb="9" eb="10">
      <t>ナマ</t>
    </rPh>
    <phoneticPr fontId="2"/>
  </si>
  <si>
    <t>赤たまねぎ-りん茎、生</t>
    <rPh sb="0" eb="1">
      <t>アカイ</t>
    </rPh>
    <rPh sb="8" eb="9">
      <t>クキ</t>
    </rPh>
    <rPh sb="10" eb="11">
      <t>ナマ</t>
    </rPh>
    <phoneticPr fontId="2"/>
  </si>
  <si>
    <t>チンゲンツァイ-葉、生</t>
    <rPh sb="8" eb="9">
      <t>ハ</t>
    </rPh>
    <rPh sb="10" eb="11">
      <t>ナマ</t>
    </rPh>
    <phoneticPr fontId="2"/>
  </si>
  <si>
    <t>冬瓜、生</t>
    <rPh sb="0" eb="2">
      <t>トウガン</t>
    </rPh>
    <rPh sb="3" eb="4">
      <t>ナマ</t>
    </rPh>
    <phoneticPr fontId="2"/>
  </si>
  <si>
    <t>スィートコーン-未熟種子、生</t>
    <rPh sb="8" eb="10">
      <t>ミジュク</t>
    </rPh>
    <rPh sb="10" eb="12">
      <t>シュシ</t>
    </rPh>
    <rPh sb="13" eb="14">
      <t>ナマ</t>
    </rPh>
    <phoneticPr fontId="2"/>
  </si>
  <si>
    <t>ｽｨｰﾄｺｰﾝ-未熟種子、ホール、冷凍</t>
    <rPh sb="8" eb="10">
      <t>ミジュク</t>
    </rPh>
    <rPh sb="10" eb="12">
      <t>シュシ</t>
    </rPh>
    <rPh sb="17" eb="19">
      <t>レイトウ</t>
    </rPh>
    <phoneticPr fontId="2"/>
  </si>
  <si>
    <t>ｽｨｰﾄｺｰﾝ　缶詰-ｸﾘｰﾑｽﾀｲﾙ</t>
    <rPh sb="8" eb="10">
      <t>カンヅメ</t>
    </rPh>
    <phoneticPr fontId="2"/>
  </si>
  <si>
    <t>トマト-果実、生</t>
    <rPh sb="4" eb="6">
      <t>カジツ</t>
    </rPh>
    <rPh sb="7" eb="8">
      <t>ナマ</t>
    </rPh>
    <phoneticPr fontId="2"/>
  </si>
  <si>
    <t>ミニトマト-果実、生</t>
    <rPh sb="6" eb="8">
      <t>カジツ</t>
    </rPh>
    <rPh sb="9" eb="10">
      <t>ナマ</t>
    </rPh>
    <phoneticPr fontId="2"/>
  </si>
  <si>
    <t>トマト缶詰-ホール</t>
    <rPh sb="3" eb="4">
      <t>カンヅメ</t>
    </rPh>
    <rPh sb="4" eb="5">
      <t>ヅ</t>
    </rPh>
    <phoneticPr fontId="2"/>
  </si>
  <si>
    <t>ホールトマト　イタリア産　４号缶</t>
    <rPh sb="14" eb="16">
      <t>ゴウカン</t>
    </rPh>
    <phoneticPr fontId="2"/>
  </si>
  <si>
    <t>缶</t>
    <rPh sb="0" eb="1">
      <t>カン</t>
    </rPh>
    <phoneticPr fontId="1"/>
  </si>
  <si>
    <t>なす-果実、生</t>
    <rPh sb="3" eb="5">
      <t>カジツ</t>
    </rPh>
    <rPh sb="6" eb="7">
      <t>ナマ</t>
    </rPh>
    <phoneticPr fontId="2"/>
  </si>
  <si>
    <t>にがうり-果実、生</t>
    <rPh sb="5" eb="7">
      <t>カジツ</t>
    </rPh>
    <rPh sb="8" eb="9">
      <t>ナマ</t>
    </rPh>
    <phoneticPr fontId="2"/>
  </si>
  <si>
    <t>にら・葉－生</t>
    <rPh sb="3" eb="4">
      <t>ハ</t>
    </rPh>
    <rPh sb="5" eb="6">
      <t>ナマ</t>
    </rPh>
    <phoneticPr fontId="2"/>
  </si>
  <si>
    <t>にんじん-根、皮つき、生</t>
    <rPh sb="5" eb="6">
      <t>ネ</t>
    </rPh>
    <rPh sb="7" eb="8">
      <t>カワ</t>
    </rPh>
    <rPh sb="11" eb="12">
      <t>ナマ</t>
    </rPh>
    <phoneticPr fontId="2"/>
  </si>
  <si>
    <t>にんにく-りん茎、生</t>
    <rPh sb="7" eb="8">
      <t>クキ</t>
    </rPh>
    <rPh sb="9" eb="10">
      <t>ナマ</t>
    </rPh>
    <phoneticPr fontId="2"/>
  </si>
  <si>
    <t>にんにく-花茎、生</t>
    <rPh sb="5" eb="6">
      <t>ハナ</t>
    </rPh>
    <rPh sb="6" eb="7">
      <t>クキ</t>
    </rPh>
    <rPh sb="8" eb="9">
      <t>ナマ</t>
    </rPh>
    <phoneticPr fontId="2"/>
  </si>
  <si>
    <t>500G(約4-5CMカット)</t>
    <rPh sb="5" eb="6">
      <t>ヤク</t>
    </rPh>
    <phoneticPr fontId="2"/>
  </si>
  <si>
    <t>根深ねぎ-葉、軟白、生</t>
    <rPh sb="0" eb="1">
      <t>ネ</t>
    </rPh>
    <rPh sb="1" eb="2">
      <t>フカ</t>
    </rPh>
    <rPh sb="5" eb="6">
      <t>ハ</t>
    </rPh>
    <rPh sb="7" eb="8">
      <t>ヤワ</t>
    </rPh>
    <rPh sb="8" eb="9">
      <t>シロ</t>
    </rPh>
    <rPh sb="10" eb="11">
      <t>ナマ</t>
    </rPh>
    <phoneticPr fontId="2"/>
  </si>
  <si>
    <t>葉ねぎ-葉、生</t>
    <rPh sb="0" eb="1">
      <t>ハ</t>
    </rPh>
    <rPh sb="4" eb="5">
      <t>ハ</t>
    </rPh>
    <rPh sb="6" eb="7">
      <t>ナマ</t>
    </rPh>
    <phoneticPr fontId="2"/>
  </si>
  <si>
    <t>はくさい-結球葉、生</t>
    <rPh sb="5" eb="6">
      <t>ムス</t>
    </rPh>
    <rPh sb="6" eb="7">
      <t>キュウ</t>
    </rPh>
    <rPh sb="7" eb="8">
      <t>ハ</t>
    </rPh>
    <rPh sb="9" eb="10">
      <t>ナマ</t>
    </rPh>
    <phoneticPr fontId="2"/>
  </si>
  <si>
    <t>パセリ-葉、生</t>
    <rPh sb="4" eb="5">
      <t>ハ</t>
    </rPh>
    <rPh sb="6" eb="7">
      <t>ナマ</t>
    </rPh>
    <phoneticPr fontId="2"/>
  </si>
  <si>
    <t>はつかだいこん-根、生</t>
    <rPh sb="8" eb="9">
      <t>ネ</t>
    </rPh>
    <rPh sb="10" eb="11">
      <t>ナマ</t>
    </rPh>
    <phoneticPr fontId="2"/>
  </si>
  <si>
    <t>青ピーマン-果実、生</t>
    <rPh sb="0" eb="1">
      <t>アオ</t>
    </rPh>
    <rPh sb="6" eb="8">
      <t>カジツ</t>
    </rPh>
    <rPh sb="9" eb="10">
      <t>ナマ</t>
    </rPh>
    <phoneticPr fontId="2"/>
  </si>
  <si>
    <t>赤ピーマン-果実、生</t>
    <rPh sb="0" eb="1">
      <t>アカ</t>
    </rPh>
    <rPh sb="6" eb="8">
      <t>カジツ</t>
    </rPh>
    <rPh sb="9" eb="10">
      <t>ナマ</t>
    </rPh>
    <phoneticPr fontId="2"/>
  </si>
  <si>
    <t>黄ピーマン-果実、生</t>
    <rPh sb="0" eb="1">
      <t>キイロ</t>
    </rPh>
    <rPh sb="6" eb="8">
      <t>カジツ</t>
    </rPh>
    <rPh sb="9" eb="10">
      <t>ナマ</t>
    </rPh>
    <phoneticPr fontId="2"/>
  </si>
  <si>
    <t>ふき-葉柄、ゆで</t>
    <rPh sb="3" eb="4">
      <t>ハ</t>
    </rPh>
    <rPh sb="4" eb="5">
      <t>エ</t>
    </rPh>
    <phoneticPr fontId="2"/>
  </si>
  <si>
    <t>ブロッコリー-花序、生</t>
    <rPh sb="7" eb="8">
      <t>ハナ</t>
    </rPh>
    <rPh sb="8" eb="9">
      <t>ジョソウ</t>
    </rPh>
    <rPh sb="10" eb="11">
      <t>ナマ</t>
    </rPh>
    <phoneticPr fontId="2"/>
  </si>
  <si>
    <t>ブロッコリー-花序、ゆで</t>
    <rPh sb="7" eb="8">
      <t>ハナ</t>
    </rPh>
    <rPh sb="8" eb="9">
      <t>ジョソウ</t>
    </rPh>
    <phoneticPr fontId="2"/>
  </si>
  <si>
    <t>ほうれんそう-葉、生</t>
    <rPh sb="7" eb="8">
      <t>ハ</t>
    </rPh>
    <rPh sb="9" eb="10">
      <t>ナマ</t>
    </rPh>
    <phoneticPr fontId="2"/>
  </si>
  <si>
    <t>根みつば-葉、生</t>
    <rPh sb="0" eb="1">
      <t>ネ</t>
    </rPh>
    <rPh sb="5" eb="6">
      <t>ハ</t>
    </rPh>
    <rPh sb="7" eb="8">
      <t>ナマ</t>
    </rPh>
    <phoneticPr fontId="2"/>
  </si>
  <si>
    <t>みょうが-花穂、生</t>
    <rPh sb="5" eb="6">
      <t>ハナ</t>
    </rPh>
    <rPh sb="6" eb="7">
      <t>ホ</t>
    </rPh>
    <rPh sb="8" eb="9">
      <t>ナマ</t>
    </rPh>
    <phoneticPr fontId="2"/>
  </si>
  <si>
    <t>だいずもやし－生</t>
    <rPh sb="7" eb="8">
      <t>ナマ</t>
    </rPh>
    <phoneticPr fontId="2"/>
  </si>
  <si>
    <t>モロヘイヤ-茎葉、生</t>
    <rPh sb="6" eb="7">
      <t>クキ</t>
    </rPh>
    <rPh sb="7" eb="8">
      <t>ハ</t>
    </rPh>
    <rPh sb="9" eb="10">
      <t>ナマ</t>
    </rPh>
    <phoneticPr fontId="2"/>
  </si>
  <si>
    <t>レタス-結球葉、生</t>
    <rPh sb="8" eb="9">
      <t>ナマ</t>
    </rPh>
    <phoneticPr fontId="2"/>
  </si>
  <si>
    <t>サラダな-葉、生</t>
    <rPh sb="7" eb="8">
      <t>ナマ</t>
    </rPh>
    <phoneticPr fontId="2"/>
  </si>
  <si>
    <t>リーフレタス-葉、生</t>
    <rPh sb="7" eb="8">
      <t>ハ</t>
    </rPh>
    <rPh sb="9" eb="10">
      <t>ナマ</t>
    </rPh>
    <phoneticPr fontId="2"/>
  </si>
  <si>
    <t>サニーレタス-葉、生</t>
    <rPh sb="9" eb="10">
      <t>ナマ</t>
    </rPh>
    <phoneticPr fontId="2"/>
  </si>
  <si>
    <t>れんこん-根茎、生</t>
    <rPh sb="5" eb="6">
      <t>ネ</t>
    </rPh>
    <rPh sb="6" eb="7">
      <t>クキ</t>
    </rPh>
    <rPh sb="8" eb="9">
      <t>ナマ</t>
    </rPh>
    <phoneticPr fontId="2"/>
  </si>
  <si>
    <t>06382</t>
  </si>
  <si>
    <t>冷　ﾐｯｸｽﾍﾞｼﾞﾀﾌﾞﾙ　人参・ｺｰﾝ・ｸﾞﾘﾝﾋﾟｰｽ</t>
    <rPh sb="15" eb="17">
      <t>ニンジン</t>
    </rPh>
    <phoneticPr fontId="2"/>
  </si>
  <si>
    <t>木の芽</t>
    <rPh sb="0" eb="1">
      <t>キ</t>
    </rPh>
    <rPh sb="2" eb="3">
      <t>メ</t>
    </rPh>
    <phoneticPr fontId="2"/>
  </si>
  <si>
    <t>7-果実類</t>
    <rPh sb="2" eb="4">
      <t>カジツ</t>
    </rPh>
    <rPh sb="4" eb="5">
      <t>ルイ</t>
    </rPh>
    <phoneticPr fontId="3"/>
  </si>
  <si>
    <t>アボガド-生</t>
    <rPh sb="5" eb="6">
      <t>ナマ</t>
    </rPh>
    <phoneticPr fontId="2"/>
  </si>
  <si>
    <t>いちご　ジャム-高糖度</t>
    <rPh sb="8" eb="9">
      <t>コウ</t>
    </rPh>
    <rPh sb="9" eb="10">
      <t>トウ</t>
    </rPh>
    <rPh sb="10" eb="11">
      <t>ド</t>
    </rPh>
    <phoneticPr fontId="2"/>
  </si>
  <si>
    <t>いちごジャム（高糖度）</t>
    <rPh sb="7" eb="10">
      <t>コウトウド</t>
    </rPh>
    <phoneticPr fontId="2"/>
  </si>
  <si>
    <t>うんしゅうみかん　缶詰-果肉</t>
    <rPh sb="9" eb="11">
      <t>カンヅメ</t>
    </rPh>
    <rPh sb="12" eb="14">
      <t>カニク</t>
    </rPh>
    <phoneticPr fontId="2"/>
  </si>
  <si>
    <t>ﾈｰﾌﾞﾙ　砂じょう－生</t>
    <rPh sb="6" eb="7">
      <t>スナ</t>
    </rPh>
    <rPh sb="11" eb="12">
      <t>ナマ</t>
    </rPh>
    <phoneticPr fontId="2"/>
  </si>
  <si>
    <t>ﾊﾞﾚﾝｼｱｵﾚﾝｼﾞ　果汁飲料-濃縮還元ｼﾞｭｰｽ</t>
    <rPh sb="12" eb="14">
      <t>カジュウ</t>
    </rPh>
    <rPh sb="14" eb="16">
      <t>インリョウ</t>
    </rPh>
    <rPh sb="17" eb="19">
      <t>ノウシュク</t>
    </rPh>
    <rPh sb="19" eb="21">
      <t>カンゲン</t>
    </rPh>
    <phoneticPr fontId="2"/>
  </si>
  <si>
    <t>ﾊﾞﾚﾝｼｱｵﾚﾝｼﾞ　ﾏﾏﾚｰﾄﾞ-低糖度</t>
    <rPh sb="19" eb="20">
      <t>テイトウ</t>
    </rPh>
    <rPh sb="20" eb="21">
      <t>トウ</t>
    </rPh>
    <rPh sb="21" eb="22">
      <t>ド</t>
    </rPh>
    <phoneticPr fontId="2"/>
  </si>
  <si>
    <t>キウィフルーツ－生</t>
    <rPh sb="8" eb="9">
      <t>ナマ</t>
    </rPh>
    <phoneticPr fontId="2"/>
  </si>
  <si>
    <t>ｸﾞﾚｰﾌﾟﾌﾙｰﾂ　砂じょう－生、ﾎﾜｲﾄ</t>
    <rPh sb="11" eb="12">
      <t>スナ</t>
    </rPh>
    <rPh sb="16" eb="17">
      <t>ナマ</t>
    </rPh>
    <phoneticPr fontId="2"/>
  </si>
  <si>
    <t>ｸﾞﾚｰﾌﾟﾌﾙｰﾂ　砂じょう－生、ﾙﾋﾞｰ</t>
    <rPh sb="11" eb="12">
      <t>スナ</t>
    </rPh>
    <rPh sb="16" eb="17">
      <t>ナマ</t>
    </rPh>
    <phoneticPr fontId="2"/>
  </si>
  <si>
    <t>ｸﾞﾚｰﾌﾟﾌﾙｰﾂ　果汁飲料-濃縮還元ｼﾞｭｰｽ</t>
    <rPh sb="11" eb="13">
      <t>インリョウ</t>
    </rPh>
    <rPh sb="13" eb="14">
      <t>－</t>
    </rPh>
    <rPh sb="14" eb="22">
      <t>ノウシュクカンゲンジュース</t>
    </rPh>
    <phoneticPr fontId="2"/>
  </si>
  <si>
    <t>さくらんぼ-缶詰</t>
    <rPh sb="6" eb="8">
      <t>カンヅメ</t>
    </rPh>
    <phoneticPr fontId="2"/>
  </si>
  <si>
    <t>すいか-生</t>
    <rPh sb="4" eb="5">
      <t>ナマ</t>
    </rPh>
    <phoneticPr fontId="2"/>
  </si>
  <si>
    <t>小玉すいか</t>
    <rPh sb="0" eb="2">
      <t>コダマ</t>
    </rPh>
    <phoneticPr fontId="2"/>
  </si>
  <si>
    <t>約1.8KG</t>
    <rPh sb="0" eb="1">
      <t>ヤク</t>
    </rPh>
    <phoneticPr fontId="2"/>
  </si>
  <si>
    <t>西洋なし-缶詰</t>
    <rPh sb="0" eb="1">
      <t>ニシ</t>
    </rPh>
    <rPh sb="1" eb="2">
      <t>ヨウ</t>
    </rPh>
    <rPh sb="5" eb="7">
      <t>カンヅメ</t>
    </rPh>
    <phoneticPr fontId="2"/>
  </si>
  <si>
    <t>パインアップル－生</t>
    <rPh sb="8" eb="9">
      <t>ナマ</t>
    </rPh>
    <phoneticPr fontId="2"/>
  </si>
  <si>
    <t>パインアップ-缶詰</t>
    <rPh sb="7" eb="9">
      <t>カンヅメ</t>
    </rPh>
    <phoneticPr fontId="2"/>
  </si>
  <si>
    <t>バナナ－生</t>
    <rPh sb="4" eb="5">
      <t>ナマ</t>
    </rPh>
    <phoneticPr fontId="2"/>
  </si>
  <si>
    <t>ぶどう-生</t>
    <rPh sb="4" eb="5">
      <t>ナマ</t>
    </rPh>
    <phoneticPr fontId="2"/>
  </si>
  <si>
    <t>ぶどう-干しぶどう</t>
    <rPh sb="4" eb="5">
      <t>ホ</t>
    </rPh>
    <phoneticPr fontId="2"/>
  </si>
  <si>
    <t>アールスメロン（青肉）</t>
    <rPh sb="8" eb="10">
      <t>アオニク</t>
    </rPh>
    <phoneticPr fontId="2"/>
  </si>
  <si>
    <t>もも　缶詰-白肉種　果肉</t>
    <rPh sb="3" eb="5">
      <t>カンヅメ</t>
    </rPh>
    <rPh sb="6" eb="7">
      <t>シロ</t>
    </rPh>
    <rPh sb="7" eb="8">
      <t>ニク</t>
    </rPh>
    <rPh sb="8" eb="9">
      <t>シュ</t>
    </rPh>
    <rPh sb="10" eb="12">
      <t>カニク</t>
    </rPh>
    <phoneticPr fontId="2"/>
  </si>
  <si>
    <t>もも　缶詰-黄肉種　果肉</t>
    <rPh sb="3" eb="5">
      <t>カンヅメ</t>
    </rPh>
    <rPh sb="6" eb="7">
      <t>キ</t>
    </rPh>
    <rPh sb="7" eb="8">
      <t>ニク</t>
    </rPh>
    <rPh sb="8" eb="9">
      <t>シュ</t>
    </rPh>
    <rPh sb="10" eb="12">
      <t>カニク</t>
    </rPh>
    <phoneticPr fontId="2"/>
  </si>
  <si>
    <t>ゆず-果皮、生</t>
    <rPh sb="3" eb="4">
      <t>カジツ</t>
    </rPh>
    <rPh sb="4" eb="5">
      <t>カワ</t>
    </rPh>
    <rPh sb="6" eb="7">
      <t>ナマ</t>
    </rPh>
    <phoneticPr fontId="2"/>
  </si>
  <si>
    <t>りんご－生</t>
    <rPh sb="4" eb="5">
      <t>ナマ</t>
    </rPh>
    <phoneticPr fontId="2"/>
  </si>
  <si>
    <t>りんご　果汁飲料-濃縮還元</t>
    <rPh sb="4" eb="6">
      <t>カジュウ</t>
    </rPh>
    <rPh sb="6" eb="7">
      <t>イン</t>
    </rPh>
    <rPh sb="7" eb="8">
      <t>リョウ</t>
    </rPh>
    <rPh sb="9" eb="11">
      <t>ノウシュク</t>
    </rPh>
    <rPh sb="11" eb="13">
      <t>カンゲン</t>
    </rPh>
    <phoneticPr fontId="2"/>
  </si>
  <si>
    <t>レモン-全果、生</t>
    <rPh sb="4" eb="5">
      <t>ゼンブ</t>
    </rPh>
    <rPh sb="5" eb="6">
      <t>カジツ</t>
    </rPh>
    <rPh sb="7" eb="8">
      <t>ナマ</t>
    </rPh>
    <phoneticPr fontId="2"/>
  </si>
  <si>
    <t>8-きのこ類</t>
    <rPh sb="5" eb="6">
      <t>ルイ</t>
    </rPh>
    <phoneticPr fontId="3"/>
  </si>
  <si>
    <t>えのきたけ-生</t>
    <rPh sb="6" eb="7">
      <t>ナマ</t>
    </rPh>
    <phoneticPr fontId="2"/>
  </si>
  <si>
    <t>きくらげ－乾</t>
    <rPh sb="5" eb="6">
      <t>カンソウ</t>
    </rPh>
    <phoneticPr fontId="2"/>
  </si>
  <si>
    <t>生しいたけ－生</t>
    <rPh sb="0" eb="1">
      <t>ナマ</t>
    </rPh>
    <rPh sb="6" eb="7">
      <t>ナマ</t>
    </rPh>
    <phoneticPr fontId="2"/>
  </si>
  <si>
    <t>乾しいたけ－乾</t>
    <rPh sb="0" eb="1">
      <t>カンソウ</t>
    </rPh>
    <rPh sb="6" eb="7">
      <t>カンソウ</t>
    </rPh>
    <phoneticPr fontId="2"/>
  </si>
  <si>
    <t>干ししいたけ（丸・軸なし）</t>
    <rPh sb="7" eb="8">
      <t>マル</t>
    </rPh>
    <rPh sb="9" eb="10">
      <t>ジク</t>
    </rPh>
    <phoneticPr fontId="2"/>
  </si>
  <si>
    <t>ぶなしめじ－生</t>
    <rPh sb="6" eb="7">
      <t>ナマ</t>
    </rPh>
    <phoneticPr fontId="2"/>
  </si>
  <si>
    <t>エリンギ-生</t>
    <rPh sb="5" eb="6">
      <t>ナマ</t>
    </rPh>
    <phoneticPr fontId="2"/>
  </si>
  <si>
    <t>まいたけ-生</t>
    <rPh sb="5" eb="6">
      <t>ナマ</t>
    </rPh>
    <phoneticPr fontId="2"/>
  </si>
  <si>
    <t>マッシュルーム-水煮缶詰</t>
    <rPh sb="8" eb="9">
      <t>ミズ</t>
    </rPh>
    <rPh sb="9" eb="10">
      <t>ニ</t>
    </rPh>
    <rPh sb="10" eb="12">
      <t>カンヅメ</t>
    </rPh>
    <phoneticPr fontId="2"/>
  </si>
  <si>
    <t>9-藻類</t>
    <rPh sb="2" eb="3">
      <t>モ</t>
    </rPh>
    <rPh sb="3" eb="4">
      <t>ルイ</t>
    </rPh>
    <phoneticPr fontId="3"/>
  </si>
  <si>
    <t>あおのり-素干し</t>
    <rPh sb="5" eb="6">
      <t>ス</t>
    </rPh>
    <rPh sb="6" eb="7">
      <t>ボ</t>
    </rPh>
    <phoneticPr fontId="2"/>
  </si>
  <si>
    <t>あまのり-焼きのり</t>
    <rPh sb="5" eb="6">
      <t>ヤ</t>
    </rPh>
    <phoneticPr fontId="2"/>
  </si>
  <si>
    <t>あまのり-味付けのり</t>
    <rPh sb="5" eb="7">
      <t>アジツ</t>
    </rPh>
    <phoneticPr fontId="2"/>
  </si>
  <si>
    <t>削り昆布</t>
    <rPh sb="0" eb="1">
      <t>ケズ</t>
    </rPh>
    <rPh sb="2" eb="4">
      <t>コンブ</t>
    </rPh>
    <phoneticPr fontId="2"/>
  </si>
  <si>
    <t>てんぐさ-寒天</t>
    <rPh sb="5" eb="7">
      <t>カンテン</t>
    </rPh>
    <phoneticPr fontId="2"/>
  </si>
  <si>
    <t>おきなわもずく-塩蔵、塩抜き</t>
    <rPh sb="8" eb="10">
      <t>エンゾウ</t>
    </rPh>
    <rPh sb="11" eb="12">
      <t>シオ</t>
    </rPh>
    <rPh sb="12" eb="13">
      <t>ヌ</t>
    </rPh>
    <phoneticPr fontId="2"/>
  </si>
  <si>
    <t>乾燥</t>
    <rPh sb="0" eb="2">
      <t>カンソウ</t>
    </rPh>
    <phoneticPr fontId="3"/>
  </si>
  <si>
    <t>わかめ-湯通し塩蔵</t>
    <rPh sb="4" eb="6">
      <t>ユドオ</t>
    </rPh>
    <rPh sb="7" eb="9">
      <t>エンゾウ</t>
    </rPh>
    <phoneticPr fontId="2"/>
  </si>
  <si>
    <t>乾燥わかめ－素干し</t>
    <rPh sb="0" eb="2">
      <t>カンソウ</t>
    </rPh>
    <phoneticPr fontId="2"/>
  </si>
  <si>
    <t>海藻サラダ（華）</t>
    <rPh sb="0" eb="2">
      <t>カイソウ</t>
    </rPh>
    <rPh sb="6" eb="7">
      <t>ハナ</t>
    </rPh>
    <phoneticPr fontId="2"/>
  </si>
  <si>
    <t>10-魚介類</t>
    <rPh sb="3" eb="6">
      <t>ギョカイルイ</t>
    </rPh>
    <phoneticPr fontId="3"/>
  </si>
  <si>
    <t>まあじ－生</t>
    <rPh sb="4" eb="5">
      <t>ナマ</t>
    </rPh>
    <phoneticPr fontId="2"/>
  </si>
  <si>
    <t>冷　アジフィーレ　骨取り半身</t>
    <rPh sb="9" eb="11">
      <t>ホネト</t>
    </rPh>
    <rPh sb="12" eb="14">
      <t>ハンミ</t>
    </rPh>
    <phoneticPr fontId="10"/>
  </si>
  <si>
    <t>あなご－蒸し</t>
    <rPh sb="4" eb="5">
      <t>ム</t>
    </rPh>
    <phoneticPr fontId="2"/>
  </si>
  <si>
    <t>アラスカめぬけ－生</t>
    <rPh sb="8" eb="9">
      <t>ナマ</t>
    </rPh>
    <phoneticPr fontId="2"/>
  </si>
  <si>
    <t>かたくちいわし-煮干し</t>
    <rPh sb="8" eb="10">
      <t>ニボ</t>
    </rPh>
    <phoneticPr fontId="2"/>
  </si>
  <si>
    <t>まいわし-生干し</t>
    <rPh sb="5" eb="6">
      <t>ナマ</t>
    </rPh>
    <rPh sb="6" eb="7">
      <t>ホ</t>
    </rPh>
    <phoneticPr fontId="2"/>
  </si>
  <si>
    <t>まいわし　しらす干し-微乾燥品</t>
    <rPh sb="8" eb="9">
      <t>ホ</t>
    </rPh>
    <rPh sb="11" eb="12">
      <t>ビ</t>
    </rPh>
    <rPh sb="12" eb="14">
      <t>カンソウ</t>
    </rPh>
    <rPh sb="14" eb="15">
      <t>ヒン</t>
    </rPh>
    <phoneticPr fontId="2"/>
  </si>
  <si>
    <t>うなぎ-かば焼</t>
    <rPh sb="4" eb="7">
      <t>カバヤキ</t>
    </rPh>
    <phoneticPr fontId="2"/>
  </si>
  <si>
    <t>まがれい-生</t>
    <rPh sb="5" eb="6">
      <t>ナマ</t>
    </rPh>
    <phoneticPr fontId="2"/>
  </si>
  <si>
    <t>きす-生</t>
    <rPh sb="3" eb="4">
      <t>ナマ</t>
    </rPh>
    <phoneticPr fontId="2"/>
  </si>
  <si>
    <t>しろさけ-生</t>
    <rPh sb="5" eb="6">
      <t>ナマ</t>
    </rPh>
    <phoneticPr fontId="2"/>
  </si>
  <si>
    <t>冷　秋鮭フィーレ　骨取り</t>
    <rPh sb="9" eb="11">
      <t>ホネト</t>
    </rPh>
    <phoneticPr fontId="2"/>
  </si>
  <si>
    <t>約1.3KG/枚・0.1KG単位</t>
    <rPh sb="14" eb="16">
      <t>タンイ</t>
    </rPh>
    <phoneticPr fontId="2"/>
  </si>
  <si>
    <t>べにざけ-くん製</t>
    <rPh sb="7" eb="8">
      <t>セイヒン</t>
    </rPh>
    <phoneticPr fontId="2"/>
  </si>
  <si>
    <t>さわら-生</t>
    <rPh sb="4" eb="5">
      <t>ナマ</t>
    </rPh>
    <phoneticPr fontId="2"/>
  </si>
  <si>
    <t>ししゃも-生干し、生</t>
    <rPh sb="5" eb="6">
      <t>ナマ</t>
    </rPh>
    <rPh sb="6" eb="7">
      <t>ホ</t>
    </rPh>
    <rPh sb="9" eb="10">
      <t>ナマ</t>
    </rPh>
    <phoneticPr fontId="2"/>
  </si>
  <si>
    <t>10尾(約200G)</t>
    <rPh sb="4" eb="5">
      <t>ヤク</t>
    </rPh>
    <phoneticPr fontId="2"/>
  </si>
  <si>
    <t>くろだい-生</t>
    <rPh sb="5" eb="6">
      <t>ナマ</t>
    </rPh>
    <phoneticPr fontId="2"/>
  </si>
  <si>
    <t>すけとうだら-生</t>
    <rPh sb="7" eb="8">
      <t>ナマ</t>
    </rPh>
    <phoneticPr fontId="2"/>
  </si>
  <si>
    <t>約1KG/枚・0.1KG単位</t>
    <rPh sb="12" eb="14">
      <t>タンイ</t>
    </rPh>
    <phoneticPr fontId="2"/>
  </si>
  <si>
    <t>すけとうだら-すり身</t>
    <rPh sb="7" eb="10">
      <t>スリミ</t>
    </rPh>
    <phoneticPr fontId="2"/>
  </si>
  <si>
    <t>すけとうだら　たらこ-生</t>
    <rPh sb="11" eb="12">
      <t>ナマ</t>
    </rPh>
    <phoneticPr fontId="2"/>
  </si>
  <si>
    <t>ぶり　成魚-生</t>
    <rPh sb="3" eb="5">
      <t>セイギョ</t>
    </rPh>
    <rPh sb="6" eb="7">
      <t>ナマ</t>
    </rPh>
    <phoneticPr fontId="2"/>
  </si>
  <si>
    <t>ホキ-生</t>
    <rPh sb="3" eb="4">
      <t>ナマ</t>
    </rPh>
    <phoneticPr fontId="2"/>
  </si>
  <si>
    <t>まぐろ-油漬,ﾌﾚｰｸ,ﾗｲﾄ</t>
    <rPh sb="4" eb="5">
      <t>アブラ</t>
    </rPh>
    <rPh sb="5" eb="6">
      <t>ヅ</t>
    </rPh>
    <phoneticPr fontId="2"/>
  </si>
  <si>
    <t>メルルーサ-生</t>
    <rPh sb="6" eb="7">
      <t>ナマ</t>
    </rPh>
    <phoneticPr fontId="2"/>
  </si>
  <si>
    <t>ほたてがい-水煮</t>
    <rPh sb="6" eb="8">
      <t>ミズニ</t>
    </rPh>
    <phoneticPr fontId="2"/>
  </si>
  <si>
    <t>ほたてがい　貝柱-生</t>
    <rPh sb="6" eb="8">
      <t>カイバシラ</t>
    </rPh>
    <rPh sb="9" eb="10">
      <t>ナマ</t>
    </rPh>
    <phoneticPr fontId="2"/>
  </si>
  <si>
    <t>ブラックタイガー-養殖、生</t>
    <rPh sb="9" eb="11">
      <t>ヨウショク</t>
    </rPh>
    <rPh sb="12" eb="13">
      <t>ナマ</t>
    </rPh>
    <phoneticPr fontId="2"/>
  </si>
  <si>
    <t>バナメイエビ　養殖　蒸し　</t>
    <rPh sb="10" eb="11">
      <t>ム</t>
    </rPh>
    <phoneticPr fontId="2"/>
  </si>
  <si>
    <t>約6GX20枚</t>
    <rPh sb="0" eb="1">
      <t>ヤク</t>
    </rPh>
    <phoneticPr fontId="2"/>
  </si>
  <si>
    <t>するめいか-胴、皮つき、生</t>
    <rPh sb="6" eb="7">
      <t>ドウ</t>
    </rPh>
    <rPh sb="8" eb="9">
      <t>カワ</t>
    </rPh>
    <rPh sb="12" eb="13">
      <t>ナマ</t>
    </rPh>
    <phoneticPr fontId="2"/>
  </si>
  <si>
    <t>かに風味かまぼこ</t>
    <rPh sb="2" eb="4">
      <t>フウミ</t>
    </rPh>
    <phoneticPr fontId="2"/>
  </si>
  <si>
    <t>蒸しかまぼこ</t>
    <rPh sb="0" eb="1">
      <t>ム</t>
    </rPh>
    <phoneticPr fontId="2"/>
  </si>
  <si>
    <t>焼き竹輪</t>
    <rPh sb="0" eb="1">
      <t>ヤ</t>
    </rPh>
    <rPh sb="2" eb="4">
      <t>チクワ</t>
    </rPh>
    <phoneticPr fontId="2"/>
  </si>
  <si>
    <t>冷　やわらかつみれ　いわし入り</t>
    <rPh sb="13" eb="14">
      <t>イ</t>
    </rPh>
    <phoneticPr fontId="10"/>
  </si>
  <si>
    <t>500G(約15G×約33粒)</t>
    <rPh sb="5" eb="6">
      <t>ヤク</t>
    </rPh>
    <rPh sb="10" eb="11">
      <t>ヤク</t>
    </rPh>
    <phoneticPr fontId="10"/>
  </si>
  <si>
    <t>さつま揚げ</t>
    <rPh sb="3" eb="4">
      <t>ア</t>
    </rPh>
    <phoneticPr fontId="2"/>
  </si>
  <si>
    <t>魚肉ハム</t>
    <rPh sb="0" eb="2">
      <t>ギョニク</t>
    </rPh>
    <phoneticPr fontId="2"/>
  </si>
  <si>
    <t>11-肉類</t>
    <rPh sb="3" eb="5">
      <t>ニクルイ</t>
    </rPh>
    <phoneticPr fontId="3"/>
  </si>
  <si>
    <t>輸入牛　肩ロース-脂身つき、生</t>
    <rPh sb="0" eb="2">
      <t>ユニュウ</t>
    </rPh>
    <rPh sb="2" eb="3">
      <t>ギュウ</t>
    </rPh>
    <rPh sb="4" eb="5">
      <t>カタ</t>
    </rPh>
    <phoneticPr fontId="2"/>
  </si>
  <si>
    <t>輸入牛 ばら-脂身つき、生</t>
    <rPh sb="0" eb="2">
      <t>ユニュウ</t>
    </rPh>
    <rPh sb="2" eb="3">
      <t>ギュウ</t>
    </rPh>
    <rPh sb="7" eb="9">
      <t>アブラミ</t>
    </rPh>
    <rPh sb="12" eb="13">
      <t>ナマ</t>
    </rPh>
    <phoneticPr fontId="2"/>
  </si>
  <si>
    <t>輸入牛　もも-脂身つき、生</t>
    <rPh sb="0" eb="2">
      <t>ユニュウ</t>
    </rPh>
    <rPh sb="2" eb="3">
      <t>ギュウ</t>
    </rPh>
    <rPh sb="7" eb="9">
      <t>アブラミ</t>
    </rPh>
    <rPh sb="12" eb="13">
      <t>ナマ</t>
    </rPh>
    <phoneticPr fontId="2"/>
  </si>
  <si>
    <t>輸入牛　ヒレ-赤肉、生</t>
    <rPh sb="0" eb="2">
      <t>ユニュウ</t>
    </rPh>
    <rPh sb="2" eb="3">
      <t>ギュウ</t>
    </rPh>
    <rPh sb="7" eb="8">
      <t>アカ</t>
    </rPh>
    <rPh sb="8" eb="9">
      <t>ニク</t>
    </rPh>
    <rPh sb="10" eb="11">
      <t>ナマ</t>
    </rPh>
    <phoneticPr fontId="2"/>
  </si>
  <si>
    <t>うし　ひき肉-生</t>
    <rPh sb="5" eb="6">
      <t>ニク</t>
    </rPh>
    <rPh sb="7" eb="8">
      <t>ナマ</t>
    </rPh>
    <phoneticPr fontId="2"/>
  </si>
  <si>
    <t>ぶた　中型種　かたロース-脂身つき、生</t>
    <rPh sb="3" eb="5">
      <t>チュウガタ</t>
    </rPh>
    <rPh sb="5" eb="6">
      <t>シュ</t>
    </rPh>
    <rPh sb="13" eb="15">
      <t>アブラミ</t>
    </rPh>
    <rPh sb="18" eb="19">
      <t>ナマ</t>
    </rPh>
    <phoneticPr fontId="2"/>
  </si>
  <si>
    <t>ぶた　中型種　ロース-脂身つき、生</t>
    <rPh sb="3" eb="5">
      <t>チュウガタ</t>
    </rPh>
    <rPh sb="5" eb="6">
      <t>シュ</t>
    </rPh>
    <rPh sb="11" eb="13">
      <t>アブラミ</t>
    </rPh>
    <rPh sb="16" eb="17">
      <t>ナマ</t>
    </rPh>
    <phoneticPr fontId="2"/>
  </si>
  <si>
    <t>ぶた　中型種　もも-脂身つき、生</t>
    <rPh sb="3" eb="5">
      <t>チュウガタ</t>
    </rPh>
    <rPh sb="5" eb="6">
      <t>シュ</t>
    </rPh>
    <rPh sb="10" eb="12">
      <t>アブラミ</t>
    </rPh>
    <rPh sb="15" eb="16">
      <t>ナマ</t>
    </rPh>
    <phoneticPr fontId="2"/>
  </si>
  <si>
    <t>ぶた　中型種　ヒレ-赤肉、生</t>
    <rPh sb="3" eb="5">
      <t>チュウガタ</t>
    </rPh>
    <rPh sb="5" eb="6">
      <t>シュ</t>
    </rPh>
    <rPh sb="10" eb="11">
      <t>アカ</t>
    </rPh>
    <rPh sb="11" eb="12">
      <t>ニク</t>
    </rPh>
    <rPh sb="13" eb="14">
      <t>ナマ</t>
    </rPh>
    <phoneticPr fontId="2"/>
  </si>
  <si>
    <t>ぶた　ひき肉-生</t>
    <rPh sb="5" eb="6">
      <t>ニク</t>
    </rPh>
    <rPh sb="7" eb="8">
      <t>ナマ</t>
    </rPh>
    <phoneticPr fontId="2"/>
  </si>
  <si>
    <t>ぶた　焼き豚</t>
    <rPh sb="3" eb="4">
      <t>ヤ</t>
    </rPh>
    <rPh sb="5" eb="6">
      <t>ブタ</t>
    </rPh>
    <phoneticPr fontId="2"/>
  </si>
  <si>
    <t>にわとり　若鶏肉　むね-皮つき、生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2"/>
  </si>
  <si>
    <t>にわとり　若鶏肉　むね-皮なし、生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2"/>
  </si>
  <si>
    <t>冷　鷄ムネ肉　皮なし</t>
    <rPh sb="5" eb="6">
      <t>ニク</t>
    </rPh>
    <phoneticPr fontId="2"/>
  </si>
  <si>
    <t>にわとり　若鶏肉　もも-皮つき、生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2"/>
  </si>
  <si>
    <t>冷　鷄モモ肉（ブラジル産）</t>
    <rPh sb="5" eb="6">
      <t>ニク</t>
    </rPh>
    <rPh sb="11" eb="12">
      <t>サン</t>
    </rPh>
    <phoneticPr fontId="2"/>
  </si>
  <si>
    <t>にわとり　若鶏肉　もも-皮なし、生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2"/>
  </si>
  <si>
    <t>冷　鷄モモ肉　皮なし（ブラジル産）</t>
    <rPh sb="5" eb="6">
      <t>ニク</t>
    </rPh>
    <rPh sb="15" eb="16">
      <t>サン</t>
    </rPh>
    <phoneticPr fontId="2"/>
  </si>
  <si>
    <t>にわとり　若鶏肉　ささ身-生</t>
    <rPh sb="5" eb="6">
      <t>ワカ</t>
    </rPh>
    <rPh sb="6" eb="7">
      <t>トリ</t>
    </rPh>
    <rPh sb="7" eb="8">
      <t>ニク</t>
    </rPh>
    <rPh sb="11" eb="12">
      <t>ミ</t>
    </rPh>
    <rPh sb="13" eb="14">
      <t>ナマ</t>
    </rPh>
    <phoneticPr fontId="2"/>
  </si>
  <si>
    <t>にわとり　若鶏肉　もも-皮つき、生</t>
    <rPh sb="5" eb="7">
      <t>ワカドリ</t>
    </rPh>
    <rPh sb="7" eb="8">
      <t>ニク</t>
    </rPh>
    <rPh sb="12" eb="13">
      <t>カワ</t>
    </rPh>
    <rPh sb="16" eb="17">
      <t>ナマ</t>
    </rPh>
    <phoneticPr fontId="2"/>
  </si>
  <si>
    <t>にわとり　肝臓-生</t>
    <rPh sb="5" eb="7">
      <t>カンゾウ</t>
    </rPh>
    <rPh sb="8" eb="9">
      <t>ナマ</t>
    </rPh>
    <phoneticPr fontId="2"/>
  </si>
  <si>
    <t>12-卵類</t>
    <rPh sb="3" eb="4">
      <t>タマゴ</t>
    </rPh>
    <rPh sb="4" eb="5">
      <t>ルイ</t>
    </rPh>
    <phoneticPr fontId="3"/>
  </si>
  <si>
    <t>うずら卵-水煮缶詰</t>
    <rPh sb="3" eb="4">
      <t>タマゴ</t>
    </rPh>
    <rPh sb="5" eb="6">
      <t>ミズ</t>
    </rPh>
    <rPh sb="6" eb="7">
      <t>ニ</t>
    </rPh>
    <rPh sb="7" eb="9">
      <t>カンヅメ</t>
    </rPh>
    <phoneticPr fontId="2"/>
  </si>
  <si>
    <t>たまご豆腐</t>
    <rPh sb="3" eb="5">
      <t>トウフ</t>
    </rPh>
    <phoneticPr fontId="2"/>
  </si>
  <si>
    <t>13-乳類</t>
    <rPh sb="3" eb="4">
      <t>ニュウ</t>
    </rPh>
    <rPh sb="4" eb="5">
      <t>ルイ</t>
    </rPh>
    <phoneticPr fontId="3"/>
  </si>
  <si>
    <t>普通牛乳</t>
    <rPh sb="0" eb="2">
      <t>フツウ</t>
    </rPh>
    <rPh sb="2" eb="4">
      <t>ギュウニュウ</t>
    </rPh>
    <phoneticPr fontId="2"/>
  </si>
  <si>
    <t>加工乳　低脂肪</t>
    <rPh sb="0" eb="2">
      <t>カコウ</t>
    </rPh>
    <rPh sb="2" eb="3">
      <t>ニュウ</t>
    </rPh>
    <rPh sb="4" eb="7">
      <t>テイシボウ</t>
    </rPh>
    <phoneticPr fontId="2"/>
  </si>
  <si>
    <t>脱脂粉乳</t>
    <rPh sb="0" eb="2">
      <t>ダッシ</t>
    </rPh>
    <rPh sb="2" eb="4">
      <t>フンニュウ</t>
    </rPh>
    <phoneticPr fontId="2"/>
  </si>
  <si>
    <t>クリーム　乳脂肪</t>
    <rPh sb="5" eb="6">
      <t>ニュウ</t>
    </rPh>
    <rPh sb="6" eb="8">
      <t>シボウ</t>
    </rPh>
    <phoneticPr fontId="2"/>
  </si>
  <si>
    <t>クリーム-植物性脂肪</t>
    <rPh sb="5" eb="7">
      <t>ショクブツ</t>
    </rPh>
    <rPh sb="7" eb="8">
      <t>セイ</t>
    </rPh>
    <rPh sb="8" eb="10">
      <t>シボウ</t>
    </rPh>
    <phoneticPr fontId="2"/>
  </si>
  <si>
    <t>ヨーグルト-全脂無糖</t>
    <rPh sb="6" eb="7">
      <t>ゼンシ</t>
    </rPh>
    <rPh sb="7" eb="8">
      <t>シボウ</t>
    </rPh>
    <rPh sb="8" eb="9">
      <t>ム</t>
    </rPh>
    <rPh sb="9" eb="10">
      <t>トウルイ</t>
    </rPh>
    <phoneticPr fontId="2"/>
  </si>
  <si>
    <t>乳酸菌飲料-乳製品</t>
    <rPh sb="0" eb="3">
      <t>ニュウサンキン</t>
    </rPh>
    <rPh sb="3" eb="5">
      <t>インリョウ</t>
    </rPh>
    <rPh sb="6" eb="9">
      <t>ニュウセイヒン</t>
    </rPh>
    <phoneticPr fontId="2"/>
  </si>
  <si>
    <t>北海道カッテージチーズ</t>
    <rPh sb="0" eb="3">
      <t>ホッカイドウ</t>
    </rPh>
    <phoneticPr fontId="2"/>
  </si>
  <si>
    <t>雪印メグミルク</t>
    <rPh sb="0" eb="2">
      <t>ユキジルシ</t>
    </rPh>
    <phoneticPr fontId="2"/>
  </si>
  <si>
    <t>雪印メグミルク</t>
    <rPh sb="0" eb="2">
      <t>ユキジルシ</t>
    </rPh>
    <phoneticPr fontId="10"/>
  </si>
  <si>
    <t>25GX2本</t>
    <rPh sb="5" eb="6">
      <t>ホン</t>
    </rPh>
    <phoneticPr fontId="10"/>
  </si>
  <si>
    <t>14-油脂類</t>
    <rPh sb="3" eb="5">
      <t>ユシ</t>
    </rPh>
    <rPh sb="5" eb="6">
      <t>ルイ</t>
    </rPh>
    <phoneticPr fontId="3"/>
  </si>
  <si>
    <t>オリーブ油</t>
    <rPh sb="4" eb="5">
      <t>ユ</t>
    </rPh>
    <phoneticPr fontId="2"/>
  </si>
  <si>
    <t>ごま油</t>
    <rPh sb="0" eb="3">
      <t>ゴマアブラ</t>
    </rPh>
    <phoneticPr fontId="2"/>
  </si>
  <si>
    <t>調合油</t>
    <rPh sb="0" eb="2">
      <t>チョウゴウ</t>
    </rPh>
    <rPh sb="2" eb="3">
      <t>ユ</t>
    </rPh>
    <phoneticPr fontId="2"/>
  </si>
  <si>
    <t>長調得徳　キャノーラ油　缶</t>
    <rPh sb="10" eb="11">
      <t>アブラ</t>
    </rPh>
    <phoneticPr fontId="2"/>
  </si>
  <si>
    <t>有塩バター</t>
    <rPh sb="0" eb="1">
      <t>ユウエン</t>
    </rPh>
    <rPh sb="1" eb="2">
      <t>シオ</t>
    </rPh>
    <phoneticPr fontId="2"/>
  </si>
  <si>
    <t>冷　有塩バター</t>
    <rPh sb="2" eb="3">
      <t>ユウ</t>
    </rPh>
    <phoneticPr fontId="2"/>
  </si>
  <si>
    <t>無塩バター</t>
    <rPh sb="0" eb="1">
      <t>ムエン</t>
    </rPh>
    <rPh sb="1" eb="2">
      <t>シオ</t>
    </rPh>
    <phoneticPr fontId="2"/>
  </si>
  <si>
    <t>15-菓子類</t>
    <rPh sb="3" eb="5">
      <t>カシ</t>
    </rPh>
    <rPh sb="5" eb="6">
      <t>ルイ</t>
    </rPh>
    <phoneticPr fontId="3"/>
  </si>
  <si>
    <t>約390G(18X18X約5.5CM)</t>
    <rPh sb="0" eb="1">
      <t>ヤク</t>
    </rPh>
    <phoneticPr fontId="2"/>
  </si>
  <si>
    <t>小袋　甘納豆（白花・小豆・うぐいす・金時）</t>
    <rPh sb="0" eb="2">
      <t>コブクロ</t>
    </rPh>
    <rPh sb="3" eb="6">
      <t>アマナットウ</t>
    </rPh>
    <rPh sb="7" eb="9">
      <t>シロハナ</t>
    </rPh>
    <rPh sb="10" eb="12">
      <t>アズキ</t>
    </rPh>
    <rPh sb="18" eb="20">
      <t>キントキ</t>
    </rPh>
    <phoneticPr fontId="10"/>
  </si>
  <si>
    <t>でん六</t>
    <rPh sb="2" eb="3">
      <t>ロク</t>
    </rPh>
    <phoneticPr fontId="10"/>
  </si>
  <si>
    <t>225G (約14袋)</t>
    <rPh sb="6" eb="7">
      <t>ヤク</t>
    </rPh>
    <rPh sb="9" eb="10">
      <t>フクロ</t>
    </rPh>
    <phoneticPr fontId="10"/>
  </si>
  <si>
    <t>カスタードプリン(カラメルシロップ分）</t>
    <rPh sb="17" eb="18">
      <t>ブン</t>
    </rPh>
    <phoneticPr fontId="2"/>
  </si>
  <si>
    <t>16‐嗜好飲料類</t>
    <rPh sb="3" eb="5">
      <t>シコウ</t>
    </rPh>
    <rPh sb="5" eb="7">
      <t>インリョウ</t>
    </rPh>
    <rPh sb="7" eb="8">
      <t>ルイ</t>
    </rPh>
    <phoneticPr fontId="3"/>
  </si>
  <si>
    <t>ぶどう酒-白</t>
    <rPh sb="3" eb="4">
      <t>シュ</t>
    </rPh>
    <rPh sb="5" eb="6">
      <t>シロ</t>
    </rPh>
    <phoneticPr fontId="2"/>
  </si>
  <si>
    <t>ぶどう酒-赤</t>
    <rPh sb="3" eb="4">
      <t>シュ</t>
    </rPh>
    <rPh sb="5" eb="6">
      <t>アカ</t>
    </rPh>
    <phoneticPr fontId="2"/>
  </si>
  <si>
    <t>合成清酒</t>
    <rPh sb="0" eb="2">
      <t>ゴウセイ</t>
    </rPh>
    <rPh sb="2" eb="4">
      <t>セイシュ</t>
    </rPh>
    <phoneticPr fontId="2"/>
  </si>
  <si>
    <t>料理酒</t>
    <rPh sb="0" eb="3">
      <t>リョウリシュ</t>
    </rPh>
    <phoneticPr fontId="2"/>
  </si>
  <si>
    <t>キング醸造</t>
    <rPh sb="3" eb="5">
      <t>ジョウゾウ</t>
    </rPh>
    <phoneticPr fontId="2"/>
  </si>
  <si>
    <t>本</t>
    <rPh sb="0" eb="1">
      <t>ホン</t>
    </rPh>
    <phoneticPr fontId="2"/>
  </si>
  <si>
    <t>みりん-本みりん</t>
    <rPh sb="4" eb="5">
      <t>ホン</t>
    </rPh>
    <phoneticPr fontId="2"/>
  </si>
  <si>
    <t>17-調味料及び香辛料類</t>
    <rPh sb="3" eb="6">
      <t>チョウミリョウ</t>
    </rPh>
    <rPh sb="6" eb="7">
      <t>オヨ</t>
    </rPh>
    <rPh sb="8" eb="11">
      <t>コウシンリョウ</t>
    </rPh>
    <rPh sb="11" eb="12">
      <t>ルイ</t>
    </rPh>
    <phoneticPr fontId="3"/>
  </si>
  <si>
    <t>中濃ソース</t>
    <rPh sb="0" eb="2">
      <t>チュウノウ</t>
    </rPh>
    <phoneticPr fontId="2"/>
  </si>
  <si>
    <t>食塩</t>
    <rPh sb="0" eb="2">
      <t>ショクエン</t>
    </rPh>
    <phoneticPr fontId="2"/>
  </si>
  <si>
    <t>穀物酢</t>
    <rPh sb="0" eb="2">
      <t>コクモツ</t>
    </rPh>
    <rPh sb="2" eb="3">
      <t>ス</t>
    </rPh>
    <phoneticPr fontId="2"/>
  </si>
  <si>
    <t>ワインビネガー・白</t>
    <rPh sb="8" eb="9">
      <t>シロ</t>
    </rPh>
    <phoneticPr fontId="2"/>
  </si>
  <si>
    <t>ぽん酢しょうゆ</t>
    <rPh sb="2" eb="3">
      <t>ズ</t>
    </rPh>
    <phoneticPr fontId="2"/>
  </si>
  <si>
    <t>昆布だし</t>
    <rPh sb="0" eb="2">
      <t>コンブ</t>
    </rPh>
    <phoneticPr fontId="2"/>
  </si>
  <si>
    <t>顆粒和風だし</t>
    <rPh sb="0" eb="2">
      <t>カリュウ</t>
    </rPh>
    <rPh sb="2" eb="4">
      <t>ワフウ</t>
    </rPh>
    <phoneticPr fontId="2"/>
  </si>
  <si>
    <t>固形コンソメ</t>
    <rPh sb="0" eb="2">
      <t>コケイ</t>
    </rPh>
    <phoneticPr fontId="2"/>
  </si>
  <si>
    <t>かき油</t>
    <rPh sb="2" eb="3">
      <t>ユ</t>
    </rPh>
    <phoneticPr fontId="2"/>
  </si>
  <si>
    <t>トマト加工品　ピューレー</t>
    <rPh sb="3" eb="6">
      <t>カコウヒン</t>
    </rPh>
    <phoneticPr fontId="2"/>
  </si>
  <si>
    <t>トマト加工品　ケチャップ</t>
    <rPh sb="3" eb="6">
      <t>カコウヒン</t>
    </rPh>
    <phoneticPr fontId="2"/>
  </si>
  <si>
    <t>トマト加工品　チリソース</t>
    <rPh sb="3" eb="6">
      <t>カコウヒン</t>
    </rPh>
    <phoneticPr fontId="2"/>
  </si>
  <si>
    <t>ドレッシングタイプ和風調味料</t>
    <rPh sb="9" eb="11">
      <t>ワフウ</t>
    </rPh>
    <rPh sb="11" eb="14">
      <t>チョウミリョウ</t>
    </rPh>
    <phoneticPr fontId="2"/>
  </si>
  <si>
    <t>ドレッシングタイプ中華風調味料</t>
    <rPh sb="9" eb="12">
      <t>チュウカフウ</t>
    </rPh>
    <rPh sb="12" eb="15">
      <t>チョウミリョウ</t>
    </rPh>
    <phoneticPr fontId="2"/>
  </si>
  <si>
    <t>マヨネーズ-全卵型</t>
    <rPh sb="6" eb="7">
      <t>ゼン</t>
    </rPh>
    <rPh sb="7" eb="8">
      <t>ラン</t>
    </rPh>
    <rPh sb="8" eb="9">
      <t>カタ</t>
    </rPh>
    <phoneticPr fontId="2"/>
  </si>
  <si>
    <t>マヨネーズ(全卵型)</t>
    <rPh sb="6" eb="7">
      <t>ゼン</t>
    </rPh>
    <rPh sb="7" eb="8">
      <t>ラン</t>
    </rPh>
    <rPh sb="8" eb="9">
      <t>カタ</t>
    </rPh>
    <phoneticPr fontId="2"/>
  </si>
  <si>
    <t>米みそ‐淡色辛みそ</t>
    <rPh sb="0" eb="1">
      <t>コメ</t>
    </rPh>
    <rPh sb="4" eb="6">
      <t>タンショク</t>
    </rPh>
    <rPh sb="6" eb="7">
      <t>カラ</t>
    </rPh>
    <phoneticPr fontId="2"/>
  </si>
  <si>
    <t>東進醸造</t>
    <rPh sb="0" eb="2">
      <t>トウシン</t>
    </rPh>
    <rPh sb="2" eb="4">
      <t>ジョウゾウ</t>
    </rPh>
    <phoneticPr fontId="2"/>
  </si>
  <si>
    <t>米みそ-赤色辛みそ</t>
    <rPh sb="0" eb="1">
      <t>コメ</t>
    </rPh>
    <rPh sb="4" eb="5">
      <t>アカ</t>
    </rPh>
    <rPh sb="5" eb="6">
      <t>イロ</t>
    </rPh>
    <rPh sb="6" eb="7">
      <t>カラ</t>
    </rPh>
    <phoneticPr fontId="2"/>
  </si>
  <si>
    <t>からし　粉</t>
    <rPh sb="4" eb="5">
      <t>コナ</t>
    </rPh>
    <phoneticPr fontId="2"/>
  </si>
  <si>
    <t>カレー粉</t>
    <rPh sb="3" eb="4">
      <t>コナ</t>
    </rPh>
    <phoneticPr fontId="2"/>
  </si>
  <si>
    <t>こしょう-黒、粉</t>
    <rPh sb="5" eb="6">
      <t>クロ</t>
    </rPh>
    <rPh sb="7" eb="8">
      <t>コナ</t>
    </rPh>
    <phoneticPr fontId="2"/>
  </si>
  <si>
    <t>こしょう-白、粉</t>
    <rPh sb="5" eb="6">
      <t>シロ</t>
    </rPh>
    <rPh sb="7" eb="8">
      <t>コナ</t>
    </rPh>
    <phoneticPr fontId="2"/>
  </si>
  <si>
    <t>わさび-粉、からし粉入り</t>
    <rPh sb="4" eb="5">
      <t>コナ</t>
    </rPh>
    <rPh sb="9" eb="10">
      <t>コナ</t>
    </rPh>
    <rPh sb="10" eb="11">
      <t>イ</t>
    </rPh>
    <phoneticPr fontId="2"/>
  </si>
  <si>
    <t>減塩しょうゆ</t>
    <rPh sb="0" eb="2">
      <t>ゲンエン</t>
    </rPh>
    <phoneticPr fontId="2"/>
  </si>
  <si>
    <t>顆粒中華だし</t>
    <rPh sb="0" eb="2">
      <t>カリュウ</t>
    </rPh>
    <rPh sb="2" eb="4">
      <t>チュウカ</t>
    </rPh>
    <phoneticPr fontId="2"/>
  </si>
  <si>
    <t>18-調理加工食品類</t>
    <rPh sb="3" eb="5">
      <t>チョウリ</t>
    </rPh>
    <rPh sb="5" eb="7">
      <t>カコウ</t>
    </rPh>
    <rPh sb="7" eb="9">
      <t>ショクヒン</t>
    </rPh>
    <rPh sb="9" eb="10">
      <t>ルイ</t>
    </rPh>
    <phoneticPr fontId="3"/>
  </si>
  <si>
    <t>コーンクリームスープ　粉末</t>
    <rPh sb="11" eb="13">
      <t>フンマツ</t>
    </rPh>
    <phoneticPr fontId="2"/>
  </si>
  <si>
    <t>コロッケ-クリームタイプ、フライ用、冷凍</t>
    <rPh sb="16" eb="17">
      <t>ヨウ</t>
    </rPh>
    <rPh sb="18" eb="20">
      <t>レイトウ</t>
    </rPh>
    <phoneticPr fontId="2"/>
  </si>
  <si>
    <t>個</t>
    <rPh sb="0" eb="1">
      <t>コ</t>
    </rPh>
    <phoneticPr fontId="2"/>
  </si>
  <si>
    <t>えびフライ-フライ用、冷凍</t>
    <rPh sb="9" eb="10">
      <t>ヨウ</t>
    </rPh>
    <rPh sb="11" eb="13">
      <t>レイトウ</t>
    </rPh>
    <phoneticPr fontId="2"/>
  </si>
  <si>
    <t>しゅうまい-冷凍</t>
    <rPh sb="6" eb="8">
      <t>レイトウ</t>
    </rPh>
    <phoneticPr fontId="2"/>
  </si>
  <si>
    <t>ミートボール－冷凍</t>
    <rPh sb="7" eb="9">
      <t>レイトウ</t>
    </rPh>
    <phoneticPr fontId="2"/>
  </si>
  <si>
    <t>ミンチカツ-フライ用、冷凍</t>
    <rPh sb="6" eb="10">
      <t>フライヨウ</t>
    </rPh>
    <rPh sb="11" eb="13">
      <t>レイトウ</t>
    </rPh>
    <phoneticPr fontId="2"/>
  </si>
  <si>
    <t>18050</t>
  </si>
  <si>
    <t>ハンバーグ-冷凍</t>
    <rPh sb="6" eb="8">
      <t>レイトウ</t>
    </rPh>
    <phoneticPr fontId="2"/>
  </si>
  <si>
    <t>20-その他</t>
    <rPh sb="4" eb="5">
      <t>ホカ</t>
    </rPh>
    <phoneticPr fontId="3"/>
  </si>
  <si>
    <t>ハーバー研究所</t>
    <rPh sb="4" eb="7">
      <t>ケンキュウショ</t>
    </rPh>
    <phoneticPr fontId="2"/>
  </si>
  <si>
    <t>マービー　低カロリー甘味料　粉末</t>
    <rPh sb="14" eb="16">
      <t>フンマツ</t>
    </rPh>
    <phoneticPr fontId="2"/>
  </si>
  <si>
    <t>袋</t>
    <rPh sb="0" eb="1">
      <t>フクロ</t>
    </rPh>
    <phoneticPr fontId="2"/>
  </si>
  <si>
    <t>全病食　減塩高野豆腐</t>
    <rPh sb="0" eb="3">
      <t>ゼンビョウショク</t>
    </rPh>
    <rPh sb="4" eb="6">
      <t>ゲンエン</t>
    </rPh>
    <rPh sb="6" eb="10">
      <t>コウヤトウフ</t>
    </rPh>
    <phoneticPr fontId="2"/>
  </si>
  <si>
    <t>旭松食品</t>
    <rPh sb="0" eb="4">
      <t>アサヒマツショクヒン</t>
    </rPh>
    <phoneticPr fontId="2"/>
  </si>
  <si>
    <t>165G(10個)</t>
    <rPh sb="7" eb="8">
      <t>コ</t>
    </rPh>
    <phoneticPr fontId="2"/>
  </si>
  <si>
    <t>お塩控えめのほんだし</t>
    <rPh sb="1" eb="3">
      <t>シオヒカ</t>
    </rPh>
    <phoneticPr fontId="2"/>
  </si>
  <si>
    <t>味の素</t>
    <rPh sb="0" eb="1">
      <t>アジ</t>
    </rPh>
    <rPh sb="2" eb="3">
      <t>モト</t>
    </rPh>
    <phoneticPr fontId="2"/>
  </si>
  <si>
    <t>ヘルシーバランス　減塩和風だしの素60</t>
    <rPh sb="9" eb="11">
      <t>ゲンエン</t>
    </rPh>
    <rPh sb="11" eb="13">
      <t>ワフウ</t>
    </rPh>
    <rPh sb="16" eb="17">
      <t>モト</t>
    </rPh>
    <phoneticPr fontId="2"/>
  </si>
  <si>
    <t>理研ビタミン</t>
    <rPh sb="0" eb="2">
      <t>リケン</t>
    </rPh>
    <phoneticPr fontId="2"/>
  </si>
  <si>
    <t>ヘルシーバランス　減塩コンソメ30</t>
    <rPh sb="9" eb="11">
      <t>ゲンエン</t>
    </rPh>
    <phoneticPr fontId="2"/>
  </si>
  <si>
    <t>提出期限：2023年12月1日（金）</t>
    <rPh sb="16" eb="17">
      <t>キン</t>
    </rPh>
    <phoneticPr fontId="3"/>
  </si>
  <si>
    <t>様式４-１朝</t>
    <rPh sb="0" eb="1">
      <t>サマ</t>
    </rPh>
    <rPh sb="1" eb="2">
      <t>シキ</t>
    </rPh>
    <rPh sb="5" eb="6">
      <t>アサ</t>
    </rPh>
    <phoneticPr fontId="3"/>
  </si>
  <si>
    <t>献立表　　　治療食（軽度肥満を伴う妊娠高血圧症の献立）　～朝食～</t>
    <rPh sb="0" eb="2">
      <t>コンダテ</t>
    </rPh>
    <rPh sb="2" eb="3">
      <t>ヒョウ</t>
    </rPh>
    <rPh sb="6" eb="9">
      <t>チリョウショク</t>
    </rPh>
    <rPh sb="10" eb="14">
      <t>ケイドヒマン</t>
    </rPh>
    <rPh sb="15" eb="16">
      <t>トモナ</t>
    </rPh>
    <rPh sb="17" eb="19">
      <t>ニンシン</t>
    </rPh>
    <rPh sb="19" eb="22">
      <t>コウケツアツ</t>
    </rPh>
    <rPh sb="22" eb="23">
      <t>ショウ</t>
    </rPh>
    <rPh sb="24" eb="26">
      <t>コンダテ</t>
    </rPh>
    <rPh sb="29" eb="31">
      <t>チョウショク</t>
    </rPh>
    <phoneticPr fontId="3"/>
  </si>
  <si>
    <t>支部名：</t>
    <rPh sb="2" eb="3">
      <t>メイ</t>
    </rPh>
    <phoneticPr fontId="3"/>
  </si>
  <si>
    <t>会社名：</t>
    <rPh sb="0" eb="3">
      <t>カイシャメイ</t>
    </rPh>
    <phoneticPr fontId="3"/>
  </si>
  <si>
    <t>勤務事業所名：</t>
    <rPh sb="0" eb="2">
      <t>キンム</t>
    </rPh>
    <rPh sb="2" eb="4">
      <t>ジギョウ</t>
    </rPh>
    <rPh sb="4" eb="5">
      <t>ショ</t>
    </rPh>
    <rPh sb="5" eb="6">
      <t>メイ</t>
    </rPh>
    <phoneticPr fontId="3"/>
  </si>
  <si>
    <t>献立作成者氏名：</t>
    <rPh sb="0" eb="2">
      <t>コンダテ</t>
    </rPh>
    <rPh sb="2" eb="4">
      <t>サクセイ</t>
    </rPh>
    <rPh sb="4" eb="5">
      <t>シャ</t>
    </rPh>
    <rPh sb="5" eb="7">
      <t>シメイ</t>
    </rPh>
    <phoneticPr fontId="3"/>
  </si>
  <si>
    <t>献  立  名</t>
    <rPh sb="0" eb="1">
      <t>ケン</t>
    </rPh>
    <rPh sb="3" eb="4">
      <t>タテ</t>
    </rPh>
    <rPh sb="6" eb="7">
      <t>メイ</t>
    </rPh>
    <phoneticPr fontId="3"/>
  </si>
  <si>
    <t>食品番号</t>
    <phoneticPr fontId="3"/>
  </si>
  <si>
    <t>持ち込み材料に○</t>
    <rPh sb="0" eb="1">
      <t>モ</t>
    </rPh>
    <rPh sb="2" eb="3">
      <t>コ</t>
    </rPh>
    <rPh sb="4" eb="6">
      <t>ザイリョウ</t>
    </rPh>
    <phoneticPr fontId="3"/>
  </si>
  <si>
    <t>食  品  名</t>
    <rPh sb="0" eb="1">
      <t>ショク</t>
    </rPh>
    <rPh sb="3" eb="4">
      <t>シナ</t>
    </rPh>
    <rPh sb="6" eb="7">
      <t>メイ</t>
    </rPh>
    <phoneticPr fontId="3"/>
  </si>
  <si>
    <t>可食量</t>
    <rPh sb="0" eb="1">
      <t>カ</t>
    </rPh>
    <rPh sb="1" eb="2">
      <t>ショク</t>
    </rPh>
    <rPh sb="2" eb="3">
      <t>リョウ</t>
    </rPh>
    <phoneticPr fontId="3"/>
  </si>
  <si>
    <t>数量</t>
    <rPh sb="0" eb="2">
      <t>スウリョウ</t>
    </rPh>
    <phoneticPr fontId="3"/>
  </si>
  <si>
    <t>価　格</t>
    <rPh sb="0" eb="1">
      <t>アタイ</t>
    </rPh>
    <rPh sb="2" eb="3">
      <t>カク</t>
    </rPh>
    <phoneticPr fontId="3"/>
  </si>
  <si>
    <t>廃棄</t>
    <rPh sb="0" eb="2">
      <t>ハイキ</t>
    </rPh>
    <phoneticPr fontId="3"/>
  </si>
  <si>
    <t>脂　質</t>
    <rPh sb="0" eb="1">
      <t>アブラ</t>
    </rPh>
    <rPh sb="2" eb="3">
      <t>シツ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</si>
  <si>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</si>
  <si>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塩　分</t>
    <rPh sb="0" eb="1">
      <t>シオ</t>
    </rPh>
    <rPh sb="2" eb="3">
      <t>ブン</t>
    </rPh>
    <phoneticPr fontId="3"/>
  </si>
  <si>
    <t>使用食器</t>
    <rPh sb="0" eb="1">
      <t>シ</t>
    </rPh>
    <rPh sb="1" eb="2">
      <t>ヨウ</t>
    </rPh>
    <rPh sb="2" eb="3">
      <t>ショク</t>
    </rPh>
    <rPh sb="3" eb="4">
      <t>ウツワ</t>
    </rPh>
    <phoneticPr fontId="3"/>
  </si>
  <si>
    <t>コンセプト</t>
    <phoneticPr fontId="3"/>
  </si>
  <si>
    <t>（ｇ）</t>
    <phoneticPr fontId="3"/>
  </si>
  <si>
    <t>(円)</t>
    <rPh sb="1" eb="2">
      <t>エン</t>
    </rPh>
    <phoneticPr fontId="3"/>
  </si>
  <si>
    <t>率</t>
    <rPh sb="0" eb="1">
      <t>リツ</t>
    </rPh>
    <phoneticPr fontId="3"/>
  </si>
  <si>
    <t>(kcal)</t>
    <phoneticPr fontId="3"/>
  </si>
  <si>
    <t>品番 ・ 品名</t>
    <rPh sb="0" eb="2">
      <t>ヒンバン</t>
    </rPh>
    <rPh sb="5" eb="7">
      <t>ヒンメイ</t>
    </rPh>
    <phoneticPr fontId="3"/>
  </si>
  <si>
    <t>番号</t>
    <rPh sb="0" eb="2">
      <t>バンゴウ</t>
    </rPh>
    <phoneticPr fontId="3"/>
  </si>
  <si>
    <t>商品名</t>
    <rPh sb="0" eb="3">
      <t>ショウヒンメイ</t>
    </rPh>
    <phoneticPr fontId="3"/>
  </si>
  <si>
    <t>廃棄率</t>
  </si>
  <si>
    <t>単価（ｇ）</t>
    <rPh sb="0" eb="2">
      <t>タンカ</t>
    </rPh>
    <phoneticPr fontId="3"/>
  </si>
  <si>
    <t>ｴkcal</t>
    <phoneticPr fontId="3"/>
  </si>
  <si>
    <t>たんぱく質</t>
  </si>
  <si>
    <t>脂質</t>
  </si>
  <si>
    <t>炭水化物</t>
  </si>
  <si>
    <t>食塩相当量</t>
  </si>
  <si>
    <t>カレーライス</t>
    <phoneticPr fontId="3"/>
  </si>
  <si>
    <t>01083</t>
    <phoneticPr fontId="3"/>
  </si>
  <si>
    <t>02017</t>
    <phoneticPr fontId="3"/>
  </si>
  <si>
    <t>06212</t>
    <phoneticPr fontId="3"/>
  </si>
  <si>
    <t>17051</t>
    <phoneticPr fontId="3"/>
  </si>
  <si>
    <t>○</t>
    <phoneticPr fontId="3"/>
  </si>
  <si>
    <t>スペシャルカレースパイス</t>
    <phoneticPr fontId="3"/>
  </si>
  <si>
    <t>演出用</t>
    <rPh sb="0" eb="3">
      <t>エンシュツヨウ</t>
    </rPh>
    <phoneticPr fontId="3"/>
  </si>
  <si>
    <t>メッセージカード</t>
    <phoneticPr fontId="3"/>
  </si>
  <si>
    <t>計</t>
    <rPh sb="0" eb="1">
      <t>ケイ</t>
    </rPh>
    <phoneticPr fontId="3"/>
  </si>
  <si>
    <t>献立表　　　治療食（軽度肥満を伴う妊娠高血圧症の献立）　～朝食～</t>
    <rPh sb="0" eb="2">
      <t>コンダテ</t>
    </rPh>
    <rPh sb="2" eb="3">
      <t>ヒョウ</t>
    </rPh>
    <rPh sb="6" eb="9">
      <t>チリョウショク</t>
    </rPh>
    <rPh sb="10" eb="12">
      <t>ケイド</t>
    </rPh>
    <rPh sb="12" eb="14">
      <t>ヒマン</t>
    </rPh>
    <rPh sb="15" eb="16">
      <t>トモナ</t>
    </rPh>
    <rPh sb="17" eb="19">
      <t>ニンシン</t>
    </rPh>
    <rPh sb="19" eb="20">
      <t>コウ</t>
    </rPh>
    <rPh sb="20" eb="22">
      <t>ケツアツ</t>
    </rPh>
    <rPh sb="22" eb="23">
      <t>ショウ</t>
    </rPh>
    <rPh sb="24" eb="26">
      <t>コンダテ</t>
    </rPh>
    <rPh sb="29" eb="31">
      <t>チョウショク</t>
    </rPh>
    <phoneticPr fontId="3"/>
  </si>
  <si>
    <t>ｴkcal</t>
  </si>
  <si>
    <t>様式４-１昼</t>
    <rPh sb="0" eb="1">
      <t>サマ</t>
    </rPh>
    <rPh sb="1" eb="2">
      <t>シキ</t>
    </rPh>
    <rPh sb="5" eb="6">
      <t>ヒル</t>
    </rPh>
    <phoneticPr fontId="3"/>
  </si>
  <si>
    <t>献立表　　　治療食（軽度肥満を伴う妊娠高血圧症の献立）　～昼食～</t>
    <rPh sb="0" eb="2">
      <t>コンダテ</t>
    </rPh>
    <rPh sb="2" eb="3">
      <t>ヒョウ</t>
    </rPh>
    <rPh sb="6" eb="9">
      <t>チリョウショク</t>
    </rPh>
    <rPh sb="10" eb="12">
      <t>ケイド</t>
    </rPh>
    <rPh sb="12" eb="14">
      <t>ヒマン</t>
    </rPh>
    <rPh sb="15" eb="16">
      <t>トモナ</t>
    </rPh>
    <rPh sb="17" eb="19">
      <t>ニンシン</t>
    </rPh>
    <rPh sb="19" eb="20">
      <t>コウ</t>
    </rPh>
    <rPh sb="20" eb="22">
      <t>ケツアツ</t>
    </rPh>
    <rPh sb="22" eb="23">
      <t>ショウ</t>
    </rPh>
    <rPh sb="24" eb="26">
      <t>コンダテ</t>
    </rPh>
    <rPh sb="29" eb="30">
      <t>ヒル</t>
    </rPh>
    <rPh sb="30" eb="31">
      <t>ショク</t>
    </rPh>
    <phoneticPr fontId="3"/>
  </si>
  <si>
    <t>様式４-１夕</t>
    <rPh sb="0" eb="1">
      <t>サマ</t>
    </rPh>
    <rPh sb="1" eb="2">
      <t>シキ</t>
    </rPh>
    <rPh sb="5" eb="6">
      <t>ユウ</t>
    </rPh>
    <phoneticPr fontId="3"/>
  </si>
  <si>
    <t>献立表　　　治療食（軽度肥満を伴う妊娠高血圧症の献立）　～夕食～</t>
    <rPh sb="0" eb="2">
      <t>コンダテ</t>
    </rPh>
    <rPh sb="2" eb="3">
      <t>ヒョウ</t>
    </rPh>
    <rPh sb="6" eb="9">
      <t>チリョウショク</t>
    </rPh>
    <rPh sb="10" eb="12">
      <t>ケイド</t>
    </rPh>
    <rPh sb="12" eb="14">
      <t>ヒマン</t>
    </rPh>
    <rPh sb="15" eb="16">
      <t>トモナ</t>
    </rPh>
    <rPh sb="17" eb="19">
      <t>ニンシン</t>
    </rPh>
    <rPh sb="19" eb="20">
      <t>コウ</t>
    </rPh>
    <rPh sb="20" eb="22">
      <t>ケツアツ</t>
    </rPh>
    <rPh sb="22" eb="23">
      <t>ショウ</t>
    </rPh>
    <rPh sb="24" eb="26">
      <t>コンダテ</t>
    </rPh>
    <rPh sb="29" eb="30">
      <t>ユウ</t>
    </rPh>
    <rPh sb="30" eb="31">
      <t>ショク</t>
    </rPh>
    <phoneticPr fontId="3"/>
  </si>
  <si>
    <t>提出期限：2023年12月1日（金）</t>
    <rPh sb="0" eb="2">
      <t>テイシュツ</t>
    </rPh>
    <rPh sb="2" eb="4">
      <t>キゲン</t>
    </rPh>
    <rPh sb="9" eb="10">
      <t>ネン</t>
    </rPh>
    <rPh sb="12" eb="13">
      <t>ガツ</t>
    </rPh>
    <rPh sb="14" eb="15">
      <t>ニチ</t>
    </rPh>
    <rPh sb="16" eb="17">
      <t>キン</t>
    </rPh>
    <phoneticPr fontId="3"/>
  </si>
  <si>
    <t>様式３-１</t>
    <rPh sb="0" eb="1">
      <t>サマ</t>
    </rPh>
    <rPh sb="1" eb="2">
      <t>シキ</t>
    </rPh>
    <phoneticPr fontId="3"/>
  </si>
  <si>
    <t>第15回　治療食等献立・調理技術コンテスト</t>
    <rPh sb="0" eb="1">
      <t>ダイ</t>
    </rPh>
    <rPh sb="3" eb="4">
      <t>カイ</t>
    </rPh>
    <rPh sb="5" eb="6">
      <t>オサム</t>
    </rPh>
    <rPh sb="6" eb="7">
      <t>リョウ</t>
    </rPh>
    <rPh sb="7" eb="8">
      <t>ショク</t>
    </rPh>
    <rPh sb="8" eb="9">
      <t>トウ</t>
    </rPh>
    <rPh sb="9" eb="11">
      <t>コンダテ</t>
    </rPh>
    <rPh sb="12" eb="14">
      <t>チョウリ</t>
    </rPh>
    <rPh sb="14" eb="16">
      <t>ギジュツ</t>
    </rPh>
    <phoneticPr fontId="3"/>
  </si>
  <si>
    <t>治療食部門　総括表</t>
    <rPh sb="0" eb="2">
      <t>チリョウ</t>
    </rPh>
    <rPh sb="2" eb="3">
      <t>ショク</t>
    </rPh>
    <rPh sb="3" eb="5">
      <t>ブモン</t>
    </rPh>
    <rPh sb="6" eb="8">
      <t>ソウカツ</t>
    </rPh>
    <rPh sb="8" eb="9">
      <t>ヒョウ</t>
    </rPh>
    <phoneticPr fontId="3"/>
  </si>
  <si>
    <t>（フリガナ）</t>
    <phoneticPr fontId="3"/>
  </si>
  <si>
    <t>コンテスト担当代表者氏名：</t>
    <rPh sb="5" eb="7">
      <t>タントウ</t>
    </rPh>
    <rPh sb="7" eb="10">
      <t>ダイヒョウシャ</t>
    </rPh>
    <rPh sb="10" eb="12">
      <t>シメイ</t>
    </rPh>
    <rPh sb="11" eb="12">
      <t>メイ</t>
    </rPh>
    <phoneticPr fontId="3"/>
  </si>
  <si>
    <t>献立作成者氏名：</t>
    <rPh sb="0" eb="2">
      <t>コンダテ</t>
    </rPh>
    <rPh sb="2" eb="4">
      <t>サクセイ</t>
    </rPh>
    <rPh sb="4" eb="5">
      <t>シャ</t>
    </rPh>
    <rPh sb="5" eb="7">
      <t>シメイ</t>
    </rPh>
    <rPh sb="6" eb="7">
      <t>メイ</t>
    </rPh>
    <phoneticPr fontId="3"/>
  </si>
  <si>
    <t>献立作成者勤務事業所名：</t>
    <rPh sb="0" eb="2">
      <t>コンダテ</t>
    </rPh>
    <rPh sb="2" eb="4">
      <t>サクセイ</t>
    </rPh>
    <rPh sb="4" eb="5">
      <t>シャ</t>
    </rPh>
    <rPh sb="5" eb="7">
      <t>キンム</t>
    </rPh>
    <rPh sb="7" eb="10">
      <t>ジギョウショ</t>
    </rPh>
    <rPh sb="10" eb="11">
      <t>メイ</t>
    </rPh>
    <phoneticPr fontId="3"/>
  </si>
  <si>
    <t>区分</t>
    <rPh sb="0" eb="2">
      <t>クブン</t>
    </rPh>
    <phoneticPr fontId="3"/>
  </si>
  <si>
    <t>治療食部門</t>
    <rPh sb="0" eb="3">
      <t>チリョウショク</t>
    </rPh>
    <rPh sb="3" eb="5">
      <t>ブモン</t>
    </rPh>
    <phoneticPr fontId="3"/>
  </si>
  <si>
    <t>成分</t>
    <rPh sb="0" eb="2">
      <t>セイブン</t>
    </rPh>
    <phoneticPr fontId="3"/>
  </si>
  <si>
    <t>炭水化物</t>
    <rPh sb="0" eb="2">
      <t>タンスイ</t>
    </rPh>
    <rPh sb="2" eb="3">
      <t>カ</t>
    </rPh>
    <rPh sb="3" eb="4">
      <t>ブツ</t>
    </rPh>
    <phoneticPr fontId="3"/>
  </si>
  <si>
    <t>（kcal)</t>
    <phoneticPr fontId="3"/>
  </si>
  <si>
    <t>(g)</t>
    <phoneticPr fontId="3"/>
  </si>
  <si>
    <t>朝    食</t>
    <rPh sb="0" eb="1">
      <t>アサ</t>
    </rPh>
    <rPh sb="5" eb="6">
      <t>ショク</t>
    </rPh>
    <phoneticPr fontId="3"/>
  </si>
  <si>
    <t>昼    食</t>
    <rPh sb="0" eb="1">
      <t>ヒル</t>
    </rPh>
    <rPh sb="5" eb="6">
      <t>ショク</t>
    </rPh>
    <phoneticPr fontId="3"/>
  </si>
  <si>
    <t>夕    食</t>
    <rPh sb="0" eb="1">
      <t>ユウ</t>
    </rPh>
    <rPh sb="5" eb="6">
      <t>ショク</t>
    </rPh>
    <phoneticPr fontId="3"/>
  </si>
  <si>
    <t>一日合計</t>
    <rPh sb="0" eb="2">
      <t>イチニチ</t>
    </rPh>
    <rPh sb="2" eb="4">
      <t>ゴウケイ</t>
    </rPh>
    <phoneticPr fontId="3"/>
  </si>
  <si>
    <t>たんぱく質Ｅ比</t>
    <rPh sb="4" eb="5">
      <t>シツ</t>
    </rPh>
    <rPh sb="6" eb="7">
      <t>ヒ</t>
    </rPh>
    <phoneticPr fontId="3"/>
  </si>
  <si>
    <t>%</t>
    <phoneticPr fontId="3"/>
  </si>
  <si>
    <t>脂質 Ｅ比</t>
    <rPh sb="0" eb="2">
      <t>シシツ</t>
    </rPh>
    <rPh sb="4" eb="5">
      <t>ヒ</t>
    </rPh>
    <phoneticPr fontId="3"/>
  </si>
  <si>
    <t>炭水化物 Ｅ比</t>
    <rPh sb="0" eb="4">
      <t>タンスイカブツ</t>
    </rPh>
    <rPh sb="6" eb="7">
      <t>ヒ</t>
    </rPh>
    <phoneticPr fontId="3"/>
  </si>
  <si>
    <t>食材料費
(　　　      を除く)　　　　　　　</t>
    <rPh sb="16" eb="17">
      <t>ノゾ</t>
    </rPh>
    <phoneticPr fontId="3"/>
  </si>
  <si>
    <t>円</t>
    <rPh sb="0" eb="1">
      <t>エン</t>
    </rPh>
    <phoneticPr fontId="3"/>
  </si>
  <si>
    <t>演出用品費</t>
    <rPh sb="0" eb="2">
      <t>エンシュツ</t>
    </rPh>
    <rPh sb="2" eb="4">
      <t>ヨウヒン</t>
    </rPh>
    <rPh sb="4" eb="5">
      <t>ヒ</t>
    </rPh>
    <phoneticPr fontId="3"/>
  </si>
  <si>
    <t>持ち込み食材費</t>
    <rPh sb="0" eb="1">
      <t>モ</t>
    </rPh>
    <rPh sb="2" eb="3">
      <t>コ</t>
    </rPh>
    <rPh sb="4" eb="6">
      <t>ショクザイ</t>
    </rPh>
    <rPh sb="6" eb="7">
      <t>ヒ</t>
    </rPh>
    <phoneticPr fontId="3"/>
  </si>
  <si>
    <t>食材料費合計額</t>
    <rPh sb="0" eb="1">
      <t>ショク</t>
    </rPh>
    <rPh sb="1" eb="4">
      <t>ザイリョウヒ</t>
    </rPh>
    <rPh sb="4" eb="6">
      <t>ゴウケイ</t>
    </rPh>
    <rPh sb="6" eb="7">
      <t>ガク</t>
    </rPh>
    <phoneticPr fontId="3"/>
  </si>
  <si>
    <t>様式４-2 夕</t>
    <rPh sb="0" eb="1">
      <t>サマ</t>
    </rPh>
    <rPh sb="1" eb="2">
      <t>シキ</t>
    </rPh>
    <rPh sb="6" eb="7">
      <t>ユウ</t>
    </rPh>
    <phoneticPr fontId="3"/>
  </si>
  <si>
    <t>献立表　　　一般食（長期入院している小児が家族で一緒に楽しむ記念日の食事）　～夕食～</t>
    <rPh sb="0" eb="2">
      <t>コンダテ</t>
    </rPh>
    <rPh sb="2" eb="3">
      <t>ヒョウ</t>
    </rPh>
    <rPh sb="6" eb="8">
      <t>イッパン</t>
    </rPh>
    <rPh sb="8" eb="9">
      <t>ショク</t>
    </rPh>
    <rPh sb="10" eb="12">
      <t>チョウキ</t>
    </rPh>
    <rPh sb="12" eb="14">
      <t>ニュウイン</t>
    </rPh>
    <rPh sb="18" eb="20">
      <t>ショウニ</t>
    </rPh>
    <rPh sb="21" eb="23">
      <t>カゾク</t>
    </rPh>
    <rPh sb="24" eb="26">
      <t>イッショ</t>
    </rPh>
    <rPh sb="27" eb="28">
      <t>タノ</t>
    </rPh>
    <rPh sb="30" eb="33">
      <t>キネンビ</t>
    </rPh>
    <rPh sb="34" eb="36">
      <t>ショクジ</t>
    </rPh>
    <rPh sb="39" eb="41">
      <t>ユウショク</t>
    </rPh>
    <phoneticPr fontId="3"/>
  </si>
  <si>
    <t>様式３-２</t>
    <rPh sb="0" eb="1">
      <t>サマ</t>
    </rPh>
    <rPh sb="1" eb="2">
      <t>シキ</t>
    </rPh>
    <phoneticPr fontId="3"/>
  </si>
  <si>
    <t>一般食部門　総括表</t>
    <rPh sb="0" eb="2">
      <t>イッパン</t>
    </rPh>
    <rPh sb="2" eb="3">
      <t>ショク</t>
    </rPh>
    <rPh sb="3" eb="5">
      <t>ブモン</t>
    </rPh>
    <rPh sb="6" eb="8">
      <t>ソウカツ</t>
    </rPh>
    <rPh sb="8" eb="9">
      <t>ヒョウ</t>
    </rPh>
    <phoneticPr fontId="3"/>
  </si>
  <si>
    <t>一般食部門</t>
    <rPh sb="0" eb="2">
      <t>イッパン</t>
    </rPh>
    <rPh sb="2" eb="3">
      <t>ショク</t>
    </rPh>
    <rPh sb="3" eb="5">
      <t>ブモン</t>
    </rPh>
    <phoneticPr fontId="3"/>
  </si>
  <si>
    <t>様式４-3 昼</t>
    <rPh sb="0" eb="1">
      <t>サマ</t>
    </rPh>
    <rPh sb="1" eb="2">
      <t>シキ</t>
    </rPh>
    <rPh sb="6" eb="7">
      <t>ヒル</t>
    </rPh>
    <phoneticPr fontId="3"/>
  </si>
  <si>
    <t>献立表　　　行事食（有料老人ホームで大阪・関西万博を楽しむお弁当）　～昼食～</t>
    <rPh sb="0" eb="2">
      <t>コンダテ</t>
    </rPh>
    <rPh sb="2" eb="3">
      <t>ヒョウ</t>
    </rPh>
    <rPh sb="6" eb="8">
      <t>ギョウジ</t>
    </rPh>
    <rPh sb="8" eb="9">
      <t>ショク</t>
    </rPh>
    <rPh sb="10" eb="14">
      <t>ユウリョウロウジン</t>
    </rPh>
    <rPh sb="18" eb="20">
      <t>オオサカ</t>
    </rPh>
    <rPh sb="21" eb="25">
      <t>カンサイバンパク</t>
    </rPh>
    <rPh sb="26" eb="27">
      <t>タノ</t>
    </rPh>
    <rPh sb="30" eb="32">
      <t>ベントウ</t>
    </rPh>
    <rPh sb="35" eb="36">
      <t>ヒル</t>
    </rPh>
    <rPh sb="36" eb="37">
      <t>ショク</t>
    </rPh>
    <phoneticPr fontId="3"/>
  </si>
  <si>
    <t>様式３-３</t>
    <rPh sb="0" eb="1">
      <t>サマ</t>
    </rPh>
    <rPh sb="1" eb="2">
      <t>シキ</t>
    </rPh>
    <phoneticPr fontId="3"/>
  </si>
  <si>
    <t>行事食部門　総括表</t>
    <rPh sb="0" eb="2">
      <t>ギョウジ</t>
    </rPh>
    <rPh sb="2" eb="3">
      <t>ショク</t>
    </rPh>
    <rPh sb="3" eb="5">
      <t>ブモン</t>
    </rPh>
    <rPh sb="6" eb="8">
      <t>ソウカツ</t>
    </rPh>
    <rPh sb="8" eb="9">
      <t>ヒョウ</t>
    </rPh>
    <phoneticPr fontId="3"/>
  </si>
  <si>
    <t>行事食部門</t>
    <rPh sb="0" eb="2">
      <t>ギョウジ</t>
    </rPh>
    <rPh sb="2" eb="3">
      <t>ショク</t>
    </rPh>
    <rPh sb="3" eb="5">
      <t>ブモン</t>
    </rPh>
    <phoneticPr fontId="3"/>
  </si>
  <si>
    <t>昼食</t>
    <rPh sb="0" eb="2">
      <t>チュウショク</t>
    </rPh>
    <phoneticPr fontId="3"/>
  </si>
  <si>
    <t>01026B</t>
    <phoneticPr fontId="3"/>
  </si>
  <si>
    <t>01026A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</si>
</sst>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_ "/>
    <numFmt numFmtId="178" formatCode="#,##0.0;[Red]\-#,##0.0"/>
    <numFmt numFmtId="179" formatCode="#,##0_);[Red]\(#,##0\)"/>
    <numFmt numFmtId="180" formatCode="#,##0.0_);[Red]\(#,##0.0\)"/>
    <numFmt numFmtId="181" formatCode="0.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b/>
      <sz val="14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301">
    <xf numFmtId="0" fontId="0" fillId="0" borderId="0" xfId="0"/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3" xfId="0" applyFont="1" applyBorder="1" applyAlignment="1">
      <alignment horizontal="center"/>
    </xf>
    <xf numFmtId="0" fontId="4" fillId="3" borderId="4" xfId="0" applyFont="1" applyFill="1" applyBorder="1"/>
    <xf numFmtId="0" fontId="4" fillId="4" borderId="4" xfId="0" applyFont="1" applyFill="1" applyBorder="1"/>
    <xf numFmtId="0" fontId="4" fillId="0" borderId="5" xfId="0" applyFont="1" applyBorder="1"/>
    <xf numFmtId="0" fontId="4" fillId="3" borderId="5" xfId="0" applyFont="1" applyFill="1" applyBorder="1"/>
    <xf numFmtId="0" fontId="4" fillId="4" borderId="7" xfId="0" applyFont="1" applyFill="1" applyBorder="1"/>
    <xf numFmtId="0" fontId="4" fillId="4" borderId="7" xfId="0" applyFont="1" applyFill="1" applyBorder="1" applyAlignment="1">
      <alignment shrinkToFit="1"/>
    </xf>
    <xf numFmtId="0" fontId="4" fillId="4" borderId="5" xfId="0" applyFont="1" applyFill="1" applyBorder="1"/>
    <xf numFmtId="0" fontId="4" fillId="3" borderId="1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178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76" fontId="4" fillId="0" borderId="14" xfId="0" applyNumberFormat="1" applyFont="1" applyBorder="1" applyAlignment="1">
      <alignment vertical="center" shrinkToFit="1"/>
    </xf>
    <xf numFmtId="176" fontId="4" fillId="0" borderId="14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vertical="center" wrapText="1"/>
    </xf>
    <xf numFmtId="49" fontId="4" fillId="0" borderId="0" xfId="3" applyNumberFormat="1" applyFont="1" applyAlignment="1">
      <alignment horizontal="center" vertical="center" shrinkToFit="1"/>
    </xf>
    <xf numFmtId="49" fontId="4" fillId="0" borderId="0" xfId="3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21" xfId="0" quotePrefix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180" fontId="4" fillId="0" borderId="5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7" fillId="0" borderId="0" xfId="0" quotePrefix="1" applyFont="1" applyAlignment="1">
      <alignment vertical="center"/>
    </xf>
    <xf numFmtId="49" fontId="7" fillId="0" borderId="0" xfId="0" quotePrefix="1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14" fillId="0" borderId="0" xfId="0" applyFont="1"/>
    <xf numFmtId="0" fontId="17" fillId="0" borderId="0" xfId="0" applyFont="1" applyAlignment="1">
      <alignment vertical="center"/>
    </xf>
    <xf numFmtId="0" fontId="4" fillId="6" borderId="52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 shrinkToFit="1"/>
    </xf>
    <xf numFmtId="179" fontId="4" fillId="6" borderId="52" xfId="0" applyNumberFormat="1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6" borderId="53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54" xfId="0" applyFont="1" applyFill="1" applyBorder="1" applyAlignment="1">
      <alignment vertical="center"/>
    </xf>
    <xf numFmtId="0" fontId="4" fillId="6" borderId="55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right" vertical="center"/>
    </xf>
    <xf numFmtId="0" fontId="17" fillId="5" borderId="0" xfId="0" applyFont="1" applyFill="1" applyAlignment="1">
      <alignment vertical="center"/>
    </xf>
    <xf numFmtId="0" fontId="4" fillId="6" borderId="1" xfId="0" applyFont="1" applyFill="1" applyBorder="1"/>
    <xf numFmtId="0" fontId="4" fillId="6" borderId="54" xfId="0" applyFont="1" applyFill="1" applyBorder="1"/>
    <xf numFmtId="0" fontId="4" fillId="6" borderId="55" xfId="0" applyFont="1" applyFill="1" applyBorder="1"/>
    <xf numFmtId="49" fontId="4" fillId="0" borderId="56" xfId="0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8" fillId="4" borderId="8" xfId="0" applyFont="1" applyFill="1" applyBorder="1" applyAlignment="1">
      <alignment horizontal="left" vertical="center" shrinkToFit="1"/>
    </xf>
    <xf numFmtId="0" fontId="9" fillId="4" borderId="8" xfId="0" applyFont="1" applyFill="1" applyBorder="1" applyAlignment="1">
      <alignment horizontal="left" vertical="center" shrinkToFit="1"/>
    </xf>
    <xf numFmtId="0" fontId="4" fillId="4" borderId="8" xfId="0" applyFont="1" applyFill="1" applyBorder="1" applyAlignment="1">
      <alignment horizontal="left" vertical="center" shrinkToFit="1"/>
    </xf>
    <xf numFmtId="0" fontId="4" fillId="4" borderId="9" xfId="0" applyFont="1" applyFill="1" applyBorder="1" applyAlignment="1">
      <alignment horizontal="left" vertical="center" shrinkToFit="1"/>
    </xf>
    <xf numFmtId="0" fontId="9" fillId="4" borderId="10" xfId="0" applyFont="1" applyFill="1" applyBorder="1" applyAlignment="1">
      <alignment horizontal="left" vertical="center" shrinkToFit="1"/>
    </xf>
    <xf numFmtId="0" fontId="9" fillId="4" borderId="6" xfId="0" applyFont="1" applyFill="1" applyBorder="1" applyAlignment="1">
      <alignment horizontal="left" vertical="center" shrinkToFit="1"/>
    </xf>
    <xf numFmtId="49" fontId="4" fillId="0" borderId="24" xfId="0" applyNumberFormat="1" applyFont="1" applyBorder="1" applyAlignment="1">
      <alignment shrinkToFit="1"/>
    </xf>
    <xf numFmtId="49" fontId="4" fillId="2" borderId="4" xfId="0" quotePrefix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2" borderId="4" xfId="0" applyFont="1" applyFill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76" fontId="4" fillId="3" borderId="4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2" borderId="7" xfId="0" applyFont="1" applyFill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76" fontId="4" fillId="3" borderId="5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2" borderId="7" xfId="0" applyFont="1" applyFill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 shrinkToFit="1"/>
    </xf>
    <xf numFmtId="0" fontId="7" fillId="0" borderId="5" xfId="0" applyFont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176" fontId="7" fillId="3" borderId="5" xfId="0" applyNumberFormat="1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/>
    <xf numFmtId="0" fontId="4" fillId="4" borderId="24" xfId="0" applyFont="1" applyFill="1" applyBorder="1" applyAlignment="1">
      <alignment vertical="center" shrinkToFit="1"/>
    </xf>
    <xf numFmtId="0" fontId="4" fillId="0" borderId="56" xfId="0" applyFont="1" applyBorder="1"/>
    <xf numFmtId="0" fontId="4" fillId="0" borderId="56" xfId="0" quotePrefix="1" applyFont="1" applyBorder="1"/>
    <xf numFmtId="176" fontId="4" fillId="0" borderId="4" xfId="0" applyNumberFormat="1" applyFont="1" applyBorder="1" applyAlignment="1">
      <alignment vertical="center" shrinkToFit="1"/>
    </xf>
    <xf numFmtId="0" fontId="4" fillId="2" borderId="11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 shrinkToFit="1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176" fontId="4" fillId="3" borderId="11" xfId="0" applyNumberFormat="1" applyFont="1" applyFill="1" applyBorder="1" applyAlignment="1">
      <alignment vertical="center"/>
    </xf>
    <xf numFmtId="0" fontId="8" fillId="4" borderId="12" xfId="0" applyFont="1" applyFill="1" applyBorder="1" applyAlignment="1">
      <alignment horizontal="left" vertical="center" shrinkToFit="1"/>
    </xf>
    <xf numFmtId="0" fontId="10" fillId="4" borderId="16" xfId="0" applyFont="1" applyFill="1" applyBorder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vertical="center"/>
      <protection locked="0"/>
    </xf>
    <xf numFmtId="0" fontId="10" fillId="4" borderId="19" xfId="0" applyFont="1" applyFill="1" applyBorder="1" applyAlignment="1" applyProtection="1">
      <alignment vertical="center"/>
      <protection locked="0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24" xfId="0" applyFont="1" applyBorder="1" applyAlignment="1">
      <alignment horizontal="distributed"/>
    </xf>
    <xf numFmtId="0" fontId="10" fillId="0" borderId="50" xfId="0" applyFont="1" applyBorder="1"/>
    <xf numFmtId="0" fontId="10" fillId="0" borderId="0" xfId="0" applyFont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181" fontId="10" fillId="0" borderId="21" xfId="0" applyNumberFormat="1" applyFont="1" applyBorder="1" applyAlignment="1">
      <alignment vertical="center"/>
    </xf>
    <xf numFmtId="181" fontId="10" fillId="0" borderId="35" xfId="0" applyNumberFormat="1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181" fontId="10" fillId="0" borderId="1" xfId="0" applyNumberFormat="1" applyFont="1" applyBorder="1" applyAlignment="1">
      <alignment vertical="center"/>
    </xf>
    <xf numFmtId="181" fontId="10" fillId="0" borderId="51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181" fontId="10" fillId="0" borderId="41" xfId="0" applyNumberFormat="1" applyFont="1" applyBorder="1" applyAlignment="1">
      <alignment vertical="center"/>
    </xf>
    <xf numFmtId="181" fontId="10" fillId="0" borderId="42" xfId="0" applyNumberFormat="1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76" fontId="10" fillId="0" borderId="16" xfId="0" applyNumberFormat="1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76" fontId="10" fillId="0" borderId="17" xfId="0" applyNumberFormat="1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81" fontId="10" fillId="0" borderId="14" xfId="0" applyNumberFormat="1" applyFont="1" applyBorder="1" applyAlignment="1">
      <alignment vertical="center"/>
    </xf>
    <xf numFmtId="181" fontId="10" fillId="0" borderId="15" xfId="0" applyNumberFormat="1" applyFont="1" applyBorder="1" applyAlignment="1">
      <alignment vertical="center"/>
    </xf>
    <xf numFmtId="49" fontId="7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1" xfId="0" applyFont="1" applyBorder="1" applyAlignment="1">
      <alignment vertical="center" shrinkToFit="1"/>
    </xf>
    <xf numFmtId="179" fontId="4" fillId="0" borderId="0" xfId="0" applyNumberFormat="1" applyFont="1" applyAlignment="1">
      <alignment vertical="center" shrinkToFit="1"/>
    </xf>
    <xf numFmtId="180" fontId="4" fillId="0" borderId="0" xfId="0" applyNumberFormat="1" applyFont="1" applyAlignment="1">
      <alignment horizontal="center" vertical="center" shrinkToFit="1"/>
    </xf>
    <xf numFmtId="181" fontId="4" fillId="0" borderId="0" xfId="0" applyNumberFormat="1" applyFont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76" fontId="4" fillId="3" borderId="7" xfId="0" applyNumberFormat="1" applyFont="1" applyFill="1" applyBorder="1" applyAlignment="1">
      <alignment vertical="center"/>
    </xf>
    <xf numFmtId="0" fontId="4" fillId="3" borderId="7" xfId="0" applyFont="1" applyFill="1" applyBorder="1"/>
    <xf numFmtId="49" fontId="4" fillId="2" borderId="56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56" xfId="0" applyFont="1" applyBorder="1" applyAlignment="1">
      <alignment vertical="center" shrinkToFit="1"/>
    </xf>
    <xf numFmtId="176" fontId="4" fillId="0" borderId="56" xfId="0" applyNumberFormat="1" applyFont="1" applyBorder="1" applyAlignment="1">
      <alignment vertical="center"/>
    </xf>
    <xf numFmtId="176" fontId="4" fillId="0" borderId="56" xfId="0" applyNumberFormat="1" applyFont="1" applyBorder="1" applyAlignment="1">
      <alignment vertical="center" shrinkToFit="1"/>
    </xf>
    <xf numFmtId="0" fontId="4" fillId="0" borderId="56" xfId="0" applyFont="1" applyBorder="1" applyAlignment="1">
      <alignment vertical="center"/>
    </xf>
    <xf numFmtId="0" fontId="4" fillId="3" borderId="56" xfId="0" applyFont="1" applyFill="1" applyBorder="1" applyAlignment="1">
      <alignment vertical="center"/>
    </xf>
    <xf numFmtId="0" fontId="4" fillId="3" borderId="56" xfId="0" applyFont="1" applyFill="1" applyBorder="1"/>
    <xf numFmtId="0" fontId="4" fillId="2" borderId="71" xfId="0" applyFont="1" applyFill="1" applyBorder="1" applyAlignment="1">
      <alignment vertical="center"/>
    </xf>
    <xf numFmtId="0" fontId="9" fillId="4" borderId="68" xfId="0" applyFont="1" applyFill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/>
    <xf numFmtId="0" fontId="4" fillId="0" borderId="5" xfId="0" quotePrefix="1" applyFont="1" applyBorder="1"/>
    <xf numFmtId="0" fontId="4" fillId="0" borderId="7" xfId="0" applyFont="1" applyBorder="1"/>
    <xf numFmtId="0" fontId="4" fillId="0" borderId="71" xfId="0" applyFont="1" applyBorder="1"/>
    <xf numFmtId="0" fontId="4" fillId="0" borderId="0" xfId="0" applyFont="1" applyAlignment="1">
      <alignment horizontal="center" shrinkToFit="1"/>
    </xf>
    <xf numFmtId="181" fontId="4" fillId="0" borderId="5" xfId="0" applyNumberFormat="1" applyFont="1" applyBorder="1" applyAlignment="1">
      <alignment vertical="center"/>
    </xf>
    <xf numFmtId="181" fontId="4" fillId="0" borderId="11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vertical="center"/>
    </xf>
    <xf numFmtId="0" fontId="4" fillId="4" borderId="4" xfId="0" applyFont="1" applyFill="1" applyBorder="1" applyAlignment="1">
      <alignment horizontal="left" vertical="center" shrinkToFit="1"/>
    </xf>
    <xf numFmtId="0" fontId="4" fillId="4" borderId="7" xfId="0" applyFont="1" applyFill="1" applyBorder="1" applyAlignment="1">
      <alignment horizontal="left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4" fillId="4" borderId="11" xfId="0" applyFont="1" applyFill="1" applyBorder="1" applyAlignment="1">
      <alignment horizontal="left" vertical="center" shrinkToFit="1"/>
    </xf>
    <xf numFmtId="181" fontId="4" fillId="0" borderId="7" xfId="0" applyNumberFormat="1" applyFont="1" applyBorder="1" applyAlignment="1">
      <alignment vertical="center"/>
    </xf>
    <xf numFmtId="0" fontId="4" fillId="4" borderId="56" xfId="0" applyFont="1" applyFill="1" applyBorder="1" applyAlignment="1">
      <alignment horizontal="left" vertical="center" shrinkToFit="1"/>
    </xf>
    <xf numFmtId="181" fontId="4" fillId="3" borderId="4" xfId="0" applyNumberFormat="1" applyFont="1" applyFill="1" applyBorder="1" applyAlignment="1">
      <alignment vertical="center"/>
    </xf>
    <xf numFmtId="181" fontId="4" fillId="3" borderId="5" xfId="0" applyNumberFormat="1" applyFont="1" applyFill="1" applyBorder="1" applyAlignment="1">
      <alignment vertical="center"/>
    </xf>
    <xf numFmtId="181" fontId="4" fillId="3" borderId="11" xfId="0" applyNumberFormat="1" applyFont="1" applyFill="1" applyBorder="1" applyAlignment="1">
      <alignment vertical="center"/>
    </xf>
    <xf numFmtId="181" fontId="4" fillId="0" borderId="56" xfId="0" applyNumberFormat="1" applyFont="1" applyBorder="1" applyAlignment="1">
      <alignment vertical="center"/>
    </xf>
    <xf numFmtId="181" fontId="4" fillId="3" borderId="56" xfId="0" applyNumberFormat="1" applyFont="1" applyFill="1" applyBorder="1" applyAlignment="1">
      <alignment vertical="center"/>
    </xf>
    <xf numFmtId="181" fontId="4" fillId="3" borderId="7" xfId="0" applyNumberFormat="1" applyFont="1" applyFill="1" applyBorder="1" applyAlignment="1">
      <alignment vertical="center"/>
    </xf>
    <xf numFmtId="181" fontId="4" fillId="0" borderId="3" xfId="0" applyNumberFormat="1" applyFont="1" applyBorder="1" applyAlignment="1">
      <alignment vertical="center"/>
    </xf>
    <xf numFmtId="181" fontId="4" fillId="3" borderId="3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4" fillId="4" borderId="24" xfId="0" applyFont="1" applyFill="1" applyBorder="1" applyAlignment="1">
      <alignment horizontal="left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shrinkToFit="1"/>
    </xf>
    <xf numFmtId="0" fontId="4" fillId="0" borderId="2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/>
    </xf>
    <xf numFmtId="49" fontId="4" fillId="4" borderId="24" xfId="0" applyNumberFormat="1" applyFont="1" applyFill="1" applyBorder="1" applyAlignment="1">
      <alignment horizontal="left" vertical="center" shrinkToFit="1"/>
    </xf>
    <xf numFmtId="0" fontId="4" fillId="0" borderId="24" xfId="0" applyFont="1" applyBorder="1" applyAlignment="1">
      <alignment horizontal="left"/>
    </xf>
    <xf numFmtId="0" fontId="4" fillId="0" borderId="2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63" xfId="0" applyFont="1" applyFill="1" applyBorder="1" applyAlignment="1">
      <alignment horizontal="left" vertical="center" shrinkToFit="1"/>
    </xf>
    <xf numFmtId="0" fontId="4" fillId="2" borderId="61" xfId="0" applyFont="1" applyFill="1" applyBorder="1" applyAlignment="1">
      <alignment horizontal="left" vertical="center" shrinkToFit="1"/>
    </xf>
    <xf numFmtId="0" fontId="4" fillId="2" borderId="65" xfId="0" applyFont="1" applyFill="1" applyBorder="1" applyAlignment="1">
      <alignment horizontal="left" vertical="center" shrinkToFit="1"/>
    </xf>
    <xf numFmtId="0" fontId="4" fillId="2" borderId="66" xfId="0" applyFont="1" applyFill="1" applyBorder="1" applyAlignment="1">
      <alignment horizontal="left" vertical="center" shrinkToFit="1"/>
    </xf>
    <xf numFmtId="0" fontId="4" fillId="2" borderId="64" xfId="0" applyFont="1" applyFill="1" applyBorder="1" applyAlignment="1">
      <alignment horizontal="left" vertical="center" shrinkToFit="1"/>
    </xf>
    <xf numFmtId="0" fontId="4" fillId="2" borderId="60" xfId="0" applyFont="1" applyFill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10" fillId="4" borderId="50" xfId="0" applyFont="1" applyFill="1" applyBorder="1" applyAlignment="1" applyProtection="1">
      <alignment horizontal="left" shrinkToFit="1"/>
      <protection locked="0"/>
    </xf>
    <xf numFmtId="0" fontId="10" fillId="0" borderId="25" xfId="0" applyFont="1" applyBorder="1" applyAlignment="1">
      <alignment horizontal="distributed" shrinkToFi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 wrapText="1"/>
    </xf>
    <xf numFmtId="0" fontId="10" fillId="0" borderId="37" xfId="0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 wrapText="1"/>
    </xf>
    <xf numFmtId="0" fontId="10" fillId="0" borderId="44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4" xfId="0" applyFont="1" applyBorder="1" applyAlignment="1">
      <alignment horizontal="distributed" wrapText="1"/>
    </xf>
    <xf numFmtId="0" fontId="11" fillId="4" borderId="24" xfId="0" applyFont="1" applyFill="1" applyBorder="1" applyAlignment="1" applyProtection="1">
      <alignment horizontal="left" shrinkToFit="1"/>
      <protection locked="0"/>
    </xf>
    <xf numFmtId="0" fontId="11" fillId="4" borderId="25" xfId="0" applyFont="1" applyFill="1" applyBorder="1" applyAlignment="1" applyProtection="1">
      <alignment horizontal="left" shrinkToFit="1"/>
      <protection locked="0"/>
    </xf>
    <xf numFmtId="0" fontId="10" fillId="0" borderId="50" xfId="0" applyFont="1" applyBorder="1" applyAlignment="1">
      <alignment horizontal="center"/>
    </xf>
    <xf numFmtId="0" fontId="4" fillId="2" borderId="67" xfId="0" applyFont="1" applyFill="1" applyBorder="1" applyAlignment="1">
      <alignment horizontal="left" vertical="center" shrinkToFit="1"/>
    </xf>
    <xf numFmtId="0" fontId="4" fillId="2" borderId="57" xfId="0" applyFont="1" applyFill="1" applyBorder="1" applyAlignment="1">
      <alignment horizontal="left" vertical="center" shrinkToFit="1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4" fillId="2" borderId="69" xfId="0" applyFont="1" applyFill="1" applyBorder="1" applyAlignment="1">
      <alignment horizontal="left" vertical="center" shrinkToFit="1"/>
    </xf>
    <xf numFmtId="0" fontId="4" fillId="2" borderId="70" xfId="0" applyFont="1" applyFill="1" applyBorder="1" applyAlignment="1">
      <alignment horizontal="left" vertical="center" shrinkToFi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2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9</xdr:row>
      <xdr:rowOff>78441</xdr:rowOff>
    </xdr:from>
    <xdr:to>
      <xdr:col>2</xdr:col>
      <xdr:colOff>54429</xdr:colOff>
      <xdr:row>12</xdr:row>
      <xdr:rowOff>162485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7086" y="1831041"/>
          <a:ext cx="1251857" cy="606558"/>
        </a:xfrm>
        <a:prstGeom prst="wedgeRoundRectCallout">
          <a:avLst>
            <a:gd name="adj1" fmla="val -35825"/>
            <a:gd name="adj2" fmla="val 101726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献立名を入力</a:t>
          </a:r>
        </a:p>
      </xdr:txBody>
    </xdr:sp>
    <xdr:clientData/>
  </xdr:twoCellAnchor>
  <xdr:twoCellAnchor>
    <xdr:from>
      <xdr:col>2</xdr:col>
      <xdr:colOff>134475</xdr:colOff>
      <xdr:row>7</xdr:row>
      <xdr:rowOff>170331</xdr:rowOff>
    </xdr:from>
    <xdr:to>
      <xdr:col>6</xdr:col>
      <xdr:colOff>98616</xdr:colOff>
      <xdr:row>11</xdr:row>
      <xdr:rowOff>128867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16428" y="1497107"/>
          <a:ext cx="2940423" cy="675713"/>
        </a:xfrm>
        <a:prstGeom prst="wedgeRoundRectCallout">
          <a:avLst>
            <a:gd name="adj1" fmla="val -40706"/>
            <a:gd name="adj2" fmla="val 118757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食材価格表の「食品番号」を入力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必ず半角で記入してください。</a:t>
          </a:r>
        </a:p>
      </xdr:txBody>
    </xdr:sp>
    <xdr:clientData/>
  </xdr:twoCellAnchor>
  <xdr:twoCellAnchor>
    <xdr:from>
      <xdr:col>6</xdr:col>
      <xdr:colOff>188259</xdr:colOff>
      <xdr:row>10</xdr:row>
      <xdr:rowOff>26896</xdr:rowOff>
    </xdr:from>
    <xdr:to>
      <xdr:col>8</xdr:col>
      <xdr:colOff>439271</xdr:colOff>
      <xdr:row>12</xdr:row>
      <xdr:rowOff>110940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446494" y="1891555"/>
          <a:ext cx="1290918" cy="442632"/>
        </a:xfrm>
        <a:prstGeom prst="wedgeRoundRectCallout">
          <a:avLst>
            <a:gd name="adj1" fmla="val -76612"/>
            <a:gd name="adj2" fmla="val 132264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可食量を入力</a:t>
          </a:r>
        </a:p>
      </xdr:txBody>
    </xdr:sp>
    <xdr:clientData/>
  </xdr:twoCellAnchor>
  <xdr:oneCellAnchor>
    <xdr:from>
      <xdr:col>4</xdr:col>
      <xdr:colOff>62766</xdr:colOff>
      <xdr:row>22</xdr:row>
      <xdr:rowOff>8965</xdr:rowOff>
    </xdr:from>
    <xdr:ext cx="1918433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47378" y="4025153"/>
          <a:ext cx="1918433" cy="558102"/>
        </a:xfrm>
        <a:prstGeom prst="rect">
          <a:avLst/>
        </a:prstGeom>
        <a:solidFill>
          <a:srgbClr val="FFCC99"/>
        </a:solidFill>
        <a:ln w="28575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②食品番号が入力されると、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自動的に計算されます。</a:t>
          </a:r>
        </a:p>
      </xdr:txBody>
    </xdr:sp>
    <xdr:clientData/>
  </xdr:oneCellAnchor>
  <xdr:oneCellAnchor>
    <xdr:from>
      <xdr:col>8</xdr:col>
      <xdr:colOff>71707</xdr:colOff>
      <xdr:row>22</xdr:row>
      <xdr:rowOff>53787</xdr:rowOff>
    </xdr:from>
    <xdr:ext cx="2770106" cy="55810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307095" y="4069975"/>
          <a:ext cx="2770106" cy="558102"/>
        </a:xfrm>
        <a:prstGeom prst="rect">
          <a:avLst/>
        </a:prstGeom>
        <a:solidFill>
          <a:srgbClr val="FFCC99"/>
        </a:solidFill>
        <a:ln w="28575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②食品番号、③可食量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が入力されると、自動的に計算されます。</a:t>
          </a:r>
        </a:p>
      </xdr:txBody>
    </xdr:sp>
    <xdr:clientData/>
  </xdr:oneCellAnchor>
  <xdr:twoCellAnchor>
    <xdr:from>
      <xdr:col>4</xdr:col>
      <xdr:colOff>53792</xdr:colOff>
      <xdr:row>19</xdr:row>
      <xdr:rowOff>116540</xdr:rowOff>
    </xdr:from>
    <xdr:to>
      <xdr:col>4</xdr:col>
      <xdr:colOff>1277474</xdr:colOff>
      <xdr:row>21</xdr:row>
      <xdr:rowOff>75635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 rot="16200000">
          <a:off x="3151379" y="3170982"/>
          <a:ext cx="317683" cy="1223682"/>
        </a:xfrm>
        <a:prstGeom prst="leftBrace">
          <a:avLst>
            <a:gd name="adj1" fmla="val 41948"/>
            <a:gd name="adj2" fmla="val 4916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152395</xdr:colOff>
      <xdr:row>19</xdr:row>
      <xdr:rowOff>80679</xdr:rowOff>
    </xdr:from>
    <xdr:to>
      <xdr:col>17</xdr:col>
      <xdr:colOff>448238</xdr:colOff>
      <xdr:row>21</xdr:row>
      <xdr:rowOff>147354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rot="16200000">
          <a:off x="6380908" y="1508025"/>
          <a:ext cx="425263" cy="4527184"/>
        </a:xfrm>
        <a:prstGeom prst="leftBrace">
          <a:avLst>
            <a:gd name="adj1" fmla="val 77222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35859</xdr:colOff>
      <xdr:row>25</xdr:row>
      <xdr:rowOff>35858</xdr:rowOff>
    </xdr:from>
    <xdr:to>
      <xdr:col>2</xdr:col>
      <xdr:colOff>397808</xdr:colOff>
      <xdr:row>31</xdr:row>
      <xdr:rowOff>102534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5859" y="4589929"/>
          <a:ext cx="1643902" cy="1142440"/>
        </a:xfrm>
        <a:prstGeom prst="wedgeRoundRectCallout">
          <a:avLst>
            <a:gd name="adj1" fmla="val 64766"/>
            <a:gd name="adj2" fmla="val 16621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持ち込み食材は、こちらへ「○」を入力ください。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全て手入力となります。</a:t>
          </a:r>
        </a:p>
      </xdr:txBody>
    </xdr:sp>
    <xdr:clientData/>
  </xdr:twoCellAnchor>
  <xdr:twoCellAnchor>
    <xdr:from>
      <xdr:col>2</xdr:col>
      <xdr:colOff>546847</xdr:colOff>
      <xdr:row>28</xdr:row>
      <xdr:rowOff>62757</xdr:rowOff>
    </xdr:from>
    <xdr:to>
      <xdr:col>19</xdr:col>
      <xdr:colOff>26893</xdr:colOff>
      <xdr:row>35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981200" y="5228669"/>
          <a:ext cx="7940487" cy="119230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519951</xdr:colOff>
      <xdr:row>35</xdr:row>
      <xdr:rowOff>125522</xdr:rowOff>
    </xdr:from>
    <xdr:to>
      <xdr:col>6</xdr:col>
      <xdr:colOff>121021</xdr:colOff>
      <xdr:row>37</xdr:row>
      <xdr:rowOff>39797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801904" y="6472534"/>
          <a:ext cx="2021541" cy="27286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493056</xdr:colOff>
      <xdr:row>35</xdr:row>
      <xdr:rowOff>125523</xdr:rowOff>
    </xdr:from>
    <xdr:to>
      <xdr:col>8</xdr:col>
      <xdr:colOff>0</xdr:colOff>
      <xdr:row>37</xdr:row>
      <xdr:rowOff>39798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195480" y="6472535"/>
          <a:ext cx="670672" cy="27286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421341</xdr:colOff>
      <xdr:row>39</xdr:row>
      <xdr:rowOff>51564</xdr:rowOff>
    </xdr:from>
    <xdr:to>
      <xdr:col>8</xdr:col>
      <xdr:colOff>91330</xdr:colOff>
      <xdr:row>42</xdr:row>
      <xdr:rowOff>134471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21341" y="7189711"/>
          <a:ext cx="5485842" cy="620789"/>
        </a:xfrm>
        <a:prstGeom prst="wedgeRoundRectCallout">
          <a:avLst>
            <a:gd name="adj1" fmla="val -7848"/>
            <a:gd name="adj2" fmla="val -97468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演出用品については、こちらへ「演出用」と記載いただき、価格も手入力ください。</a:t>
          </a:r>
        </a:p>
      </xdr:txBody>
    </xdr:sp>
    <xdr:clientData/>
  </xdr:twoCellAnchor>
  <xdr:twoCellAnchor>
    <xdr:from>
      <xdr:col>9</xdr:col>
      <xdr:colOff>257735</xdr:colOff>
      <xdr:row>37</xdr:row>
      <xdr:rowOff>89653</xdr:rowOff>
    </xdr:from>
    <xdr:to>
      <xdr:col>20</xdr:col>
      <xdr:colOff>1512795</xdr:colOff>
      <xdr:row>43</xdr:row>
      <xdr:rowOff>78441</xdr:rowOff>
    </xdr:to>
    <xdr:sp macro="" textlink="">
      <xdr:nvSpPr>
        <xdr:cNvPr id="14" name="メ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656294" y="6869212"/>
          <a:ext cx="5658972" cy="1064553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>
            <a:lnSpc>
              <a:spcPts val="1900"/>
            </a:lnSpc>
          </a:pPr>
          <a:r>
            <a:rPr kumimoji="1" lang="ja-JP" altLang="ja-JP" sz="1400" b="1">
              <a:solidFill>
                <a:schemeClr val="lt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白いセルを、一度でも手入力すると、計算式が壊れます。</a:t>
          </a:r>
          <a:endParaRPr kumimoji="1" lang="en-US" altLang="ja-JP" sz="1400" b="1">
            <a:solidFill>
              <a:schemeClr val="lt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ja-JP" sz="1400" b="1">
              <a:solidFill>
                <a:schemeClr val="lt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その際は、同列の書式をコピーして</a:t>
          </a:r>
          <a:r>
            <a:rPr kumimoji="1" lang="ja-JP" altLang="en-US" sz="1400" b="1">
              <a:solidFill>
                <a:schemeClr val="lt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ください。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413657</xdr:colOff>
      <xdr:row>30</xdr:row>
      <xdr:rowOff>107577</xdr:rowOff>
    </xdr:from>
    <xdr:to>
      <xdr:col>17</xdr:col>
      <xdr:colOff>381000</xdr:colOff>
      <xdr:row>34</xdr:row>
      <xdr:rowOff>89647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275114" y="5517777"/>
          <a:ext cx="5943600" cy="67875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価格は廃棄量込み数量、栄養含有量は可食部数量で計算してください。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エネルギーは整数、その他項目は小数点以下第一位（第二位を四捨五入）で記載してください。</a:t>
          </a:r>
        </a:p>
      </xdr:txBody>
    </xdr:sp>
    <xdr:clientData/>
  </xdr:twoCellAnchor>
  <xdr:twoCellAnchor>
    <xdr:from>
      <xdr:col>19</xdr:col>
      <xdr:colOff>263499</xdr:colOff>
      <xdr:row>9</xdr:row>
      <xdr:rowOff>32336</xdr:rowOff>
    </xdr:from>
    <xdr:to>
      <xdr:col>20</xdr:col>
      <xdr:colOff>1644960</xdr:colOff>
      <xdr:row>18</xdr:row>
      <xdr:rowOff>130948</xdr:rowOff>
    </xdr:to>
    <xdr:sp macro="" textlink="">
      <xdr:nvSpPr>
        <xdr:cNvPr id="16" name="角丸四角形吹き出し 1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623728" y="1784936"/>
          <a:ext cx="2197889" cy="1666155"/>
        </a:xfrm>
        <a:prstGeom prst="wedgeRoundRectCallout">
          <a:avLst>
            <a:gd name="adj1" fmla="val -1124"/>
            <a:gd name="adj2" fmla="val -68274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コンセプト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全角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17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文字を超えると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自動で文字が縮小されます。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料理ごとにセルを結合し、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記載いただいても構いません。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97972</xdr:colOff>
      <xdr:row>23</xdr:row>
      <xdr:rowOff>78443</xdr:rowOff>
    </xdr:from>
    <xdr:to>
      <xdr:col>20</xdr:col>
      <xdr:colOff>1632857</xdr:colOff>
      <xdr:row>31</xdr:row>
      <xdr:rowOff>119744</xdr:rowOff>
    </xdr:to>
    <xdr:sp macro="" textlink="">
      <xdr:nvSpPr>
        <xdr:cNvPr id="17" name="角丸四角形吹き出し 1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458201" y="4269443"/>
          <a:ext cx="2351313" cy="1434672"/>
        </a:xfrm>
        <a:prstGeom prst="wedgeRoundRectCallout">
          <a:avLst>
            <a:gd name="adj1" fmla="val -40881"/>
            <a:gd name="adj2" fmla="val -71546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使用食器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品番及び品名を正確に記載ください。料理ごとにセルを結合することも構いません。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72557</xdr:colOff>
      <xdr:row>24</xdr:row>
      <xdr:rowOff>114301</xdr:rowOff>
    </xdr:from>
    <xdr:to>
      <xdr:col>2</xdr:col>
      <xdr:colOff>65282</xdr:colOff>
      <xdr:row>24</xdr:row>
      <xdr:rowOff>402301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98381" y="8541125"/>
          <a:ext cx="284077" cy="288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1</xdr:col>
      <xdr:colOff>72558</xdr:colOff>
      <xdr:row>25</xdr:row>
      <xdr:rowOff>114300</xdr:rowOff>
    </xdr:from>
    <xdr:to>
      <xdr:col>2</xdr:col>
      <xdr:colOff>65283</xdr:colOff>
      <xdr:row>25</xdr:row>
      <xdr:rowOff>402300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98382" y="9056594"/>
          <a:ext cx="284077" cy="288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2</xdr:col>
      <xdr:colOff>90669</xdr:colOff>
      <xdr:row>23</xdr:row>
      <xdr:rowOff>261936</xdr:rowOff>
    </xdr:from>
    <xdr:to>
      <xdr:col>2</xdr:col>
      <xdr:colOff>308722</xdr:colOff>
      <xdr:row>23</xdr:row>
      <xdr:rowOff>477936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16950" y="8185545"/>
          <a:ext cx="218053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2</xdr:col>
      <xdr:colOff>331177</xdr:colOff>
      <xdr:row>23</xdr:row>
      <xdr:rowOff>261936</xdr:rowOff>
    </xdr:from>
    <xdr:to>
      <xdr:col>2</xdr:col>
      <xdr:colOff>547177</xdr:colOff>
      <xdr:row>23</xdr:row>
      <xdr:rowOff>477936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057458" y="8185545"/>
          <a:ext cx="216000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72557</xdr:colOff>
      <xdr:row>21</xdr:row>
      <xdr:rowOff>114301</xdr:rowOff>
    </xdr:from>
    <xdr:to>
      <xdr:col>2</xdr:col>
      <xdr:colOff>65282</xdr:colOff>
      <xdr:row>21</xdr:row>
      <xdr:rowOff>402301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377357" y="8572501"/>
          <a:ext cx="259425" cy="288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1</xdr:col>
      <xdr:colOff>72558</xdr:colOff>
      <xdr:row>22</xdr:row>
      <xdr:rowOff>114300</xdr:rowOff>
    </xdr:from>
    <xdr:to>
      <xdr:col>2</xdr:col>
      <xdr:colOff>65283</xdr:colOff>
      <xdr:row>22</xdr:row>
      <xdr:rowOff>402300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77358" y="9083040"/>
          <a:ext cx="259425" cy="288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2</xdr:col>
      <xdr:colOff>90669</xdr:colOff>
      <xdr:row>20</xdr:row>
      <xdr:rowOff>261936</xdr:rowOff>
    </xdr:from>
    <xdr:to>
      <xdr:col>2</xdr:col>
      <xdr:colOff>308722</xdr:colOff>
      <xdr:row>20</xdr:row>
      <xdr:rowOff>477936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62169" y="8209596"/>
          <a:ext cx="218053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2</xdr:col>
      <xdr:colOff>331177</xdr:colOff>
      <xdr:row>20</xdr:row>
      <xdr:rowOff>261936</xdr:rowOff>
    </xdr:from>
    <xdr:to>
      <xdr:col>2</xdr:col>
      <xdr:colOff>547177</xdr:colOff>
      <xdr:row>20</xdr:row>
      <xdr:rowOff>477936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902677" y="8209596"/>
          <a:ext cx="216000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72557</xdr:colOff>
      <xdr:row>21</xdr:row>
      <xdr:rowOff>114301</xdr:rowOff>
    </xdr:from>
    <xdr:to>
      <xdr:col>2</xdr:col>
      <xdr:colOff>65282</xdr:colOff>
      <xdr:row>21</xdr:row>
      <xdr:rowOff>402301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415457" y="7400926"/>
          <a:ext cx="288000" cy="288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1</xdr:col>
      <xdr:colOff>72558</xdr:colOff>
      <xdr:row>22</xdr:row>
      <xdr:rowOff>114300</xdr:rowOff>
    </xdr:from>
    <xdr:to>
      <xdr:col>2</xdr:col>
      <xdr:colOff>65283</xdr:colOff>
      <xdr:row>22</xdr:row>
      <xdr:rowOff>402300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415458" y="7915275"/>
          <a:ext cx="288000" cy="288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2</xdr:col>
      <xdr:colOff>90669</xdr:colOff>
      <xdr:row>20</xdr:row>
      <xdr:rowOff>261936</xdr:rowOff>
    </xdr:from>
    <xdr:to>
      <xdr:col>2</xdr:col>
      <xdr:colOff>308722</xdr:colOff>
      <xdr:row>20</xdr:row>
      <xdr:rowOff>477936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8844" y="7034211"/>
          <a:ext cx="218053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2</xdr:col>
      <xdr:colOff>331177</xdr:colOff>
      <xdr:row>20</xdr:row>
      <xdr:rowOff>261936</xdr:rowOff>
    </xdr:from>
    <xdr:to>
      <xdr:col>2</xdr:col>
      <xdr:colOff>547177</xdr:colOff>
      <xdr:row>20</xdr:row>
      <xdr:rowOff>477936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969352" y="7034211"/>
          <a:ext cx="216000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38"/>
  <sheetViews>
    <sheetView topLeftCell="A2" zoomScale="85" zoomScaleNormal="85" workbookViewId="0">
      <pane ySplit="2" topLeftCell="A415" activePane="bottomLeft" state="frozen"/>
      <selection activeCell="A2" sqref="A2"/>
      <selection pane="bottomLeft" activeCell="C417" sqref="C417"/>
    </sheetView>
  </sheetViews>
  <sheetFormatPr defaultColWidth="9" defaultRowHeight="15.75" x14ac:dyDescent="0.15"/>
  <cols>
    <col min="1" max="2" width="8" style="31" customWidth="1"/>
    <col min="3" max="3" width="34.375" style="18" customWidth="1"/>
    <col min="4" max="5" width="9.125" style="22" customWidth="1"/>
    <col min="6" max="6" width="22.875" style="18" customWidth="1"/>
    <col min="7" max="7" width="13.625" style="18" customWidth="1"/>
    <col min="8" max="8" width="8.875" style="34" customWidth="1"/>
    <col min="9" max="9" width="5" style="22" customWidth="1"/>
    <col min="10" max="10" width="19.375" style="18" customWidth="1"/>
    <col min="11" max="11" width="8.625" style="18" customWidth="1"/>
    <col min="12" max="12" width="9.375" style="18" bestFit="1" customWidth="1"/>
    <col min="13" max="14" width="9.125" style="18" bestFit="1" customWidth="1"/>
    <col min="15" max="15" width="9.125" style="18" customWidth="1"/>
    <col min="16" max="16" width="9.125" style="18" bestFit="1" customWidth="1"/>
    <col min="17" max="18" width="9.125" style="18" customWidth="1"/>
    <col min="19" max="19" width="9.125" style="18" bestFit="1" customWidth="1"/>
    <col min="20" max="21" width="9.125" style="18" customWidth="1"/>
    <col min="22" max="22" width="2.25" style="18" customWidth="1"/>
    <col min="23" max="24" width="9.125" style="18" customWidth="1"/>
    <col min="25" max="25" width="2.25" style="18" customWidth="1"/>
    <col min="26" max="26" width="9.125" style="18" bestFit="1" customWidth="1"/>
    <col min="27" max="27" width="9.125" style="18" customWidth="1"/>
    <col min="28" max="28" width="9.125" style="18" bestFit="1" customWidth="1"/>
    <col min="29" max="29" width="9" style="18"/>
    <col min="30" max="30" width="22.875" style="18" customWidth="1"/>
    <col min="31" max="16384" width="9" style="18"/>
  </cols>
  <sheetData>
    <row r="1" spans="1:30" x14ac:dyDescent="0.15">
      <c r="A1" s="31" t="s">
        <v>0</v>
      </c>
    </row>
    <row r="2" spans="1:30" s="22" customFormat="1" ht="14.25" customHeight="1" x14ac:dyDescent="0.15">
      <c r="A2" s="33" t="s">
        <v>1</v>
      </c>
      <c r="B2" s="33" t="s">
        <v>2</v>
      </c>
      <c r="C2" s="22">
        <v>3</v>
      </c>
      <c r="D2" s="19">
        <v>4</v>
      </c>
      <c r="E2" s="19">
        <v>5</v>
      </c>
      <c r="F2" s="22">
        <v>6</v>
      </c>
      <c r="G2" s="19">
        <v>7</v>
      </c>
      <c r="H2" s="22">
        <v>8</v>
      </c>
      <c r="I2" s="19">
        <v>9</v>
      </c>
      <c r="J2" s="22">
        <v>10</v>
      </c>
      <c r="K2" s="19">
        <v>11</v>
      </c>
      <c r="L2" s="22">
        <v>12</v>
      </c>
      <c r="M2" s="19">
        <v>13</v>
      </c>
      <c r="N2" s="22">
        <v>14</v>
      </c>
      <c r="O2" s="22">
        <v>15</v>
      </c>
      <c r="P2" s="19">
        <v>16</v>
      </c>
      <c r="Q2" s="19">
        <v>17</v>
      </c>
      <c r="R2" s="19">
        <v>18</v>
      </c>
      <c r="S2" s="22">
        <v>19</v>
      </c>
      <c r="T2" s="22">
        <v>20</v>
      </c>
      <c r="U2" s="22">
        <v>21</v>
      </c>
      <c r="V2" s="22">
        <v>22</v>
      </c>
      <c r="W2" s="22">
        <v>23</v>
      </c>
      <c r="X2" s="22">
        <v>24</v>
      </c>
      <c r="Y2" s="22">
        <v>25</v>
      </c>
      <c r="Z2" s="19">
        <v>26</v>
      </c>
      <c r="AA2" s="19">
        <v>27</v>
      </c>
      <c r="AB2" s="19">
        <v>28</v>
      </c>
      <c r="AC2" s="22">
        <v>29</v>
      </c>
      <c r="AD2" s="22">
        <v>6</v>
      </c>
    </row>
    <row r="3" spans="1:30" s="179" customFormat="1" ht="14.25" customHeight="1" x14ac:dyDescent="0.15">
      <c r="A3" s="35" t="s">
        <v>3</v>
      </c>
      <c r="B3" s="35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186" t="s">
        <v>10</v>
      </c>
      <c r="I3" s="19" t="s">
        <v>11</v>
      </c>
      <c r="J3" s="19" t="s">
        <v>12</v>
      </c>
      <c r="K3" s="187" t="s">
        <v>13</v>
      </c>
      <c r="L3" s="179" t="s">
        <v>14</v>
      </c>
      <c r="M3" s="179" t="s">
        <v>15</v>
      </c>
      <c r="N3" s="179" t="s">
        <v>16</v>
      </c>
      <c r="O3" s="179" t="s">
        <v>17</v>
      </c>
      <c r="P3" s="179" t="s">
        <v>18</v>
      </c>
      <c r="Q3" s="179" t="s">
        <v>19</v>
      </c>
      <c r="R3" s="179" t="s">
        <v>20</v>
      </c>
      <c r="S3" s="179" t="s">
        <v>21</v>
      </c>
      <c r="T3" s="179" t="s">
        <v>22</v>
      </c>
      <c r="U3" s="179" t="s">
        <v>23</v>
      </c>
      <c r="W3" s="179" t="s">
        <v>24</v>
      </c>
      <c r="X3" s="179" t="s">
        <v>25</v>
      </c>
      <c r="Z3" s="179" t="s">
        <v>26</v>
      </c>
      <c r="AA3" s="179" t="s">
        <v>27</v>
      </c>
      <c r="AB3" s="179" t="s">
        <v>28</v>
      </c>
      <c r="AC3" s="179" t="s">
        <v>29</v>
      </c>
      <c r="AD3" s="19" t="s">
        <v>30</v>
      </c>
    </row>
    <row r="4" spans="1:30" ht="14.25" customHeight="1" x14ac:dyDescent="0.15">
      <c r="A4" s="22" t="s">
        <v>31</v>
      </c>
      <c r="B4" s="22" t="s">
        <v>31</v>
      </c>
      <c r="C4" s="32" t="s">
        <v>32</v>
      </c>
      <c r="D4" s="19"/>
      <c r="E4" s="33"/>
      <c r="F4" s="20" t="s">
        <v>33</v>
      </c>
      <c r="G4" s="32" t="s">
        <v>34</v>
      </c>
      <c r="H4" s="18">
        <v>363</v>
      </c>
      <c r="I4" s="22" t="s">
        <v>35</v>
      </c>
      <c r="J4" s="32" t="s">
        <v>36</v>
      </c>
      <c r="K4" s="36">
        <v>800</v>
      </c>
      <c r="L4" s="18">
        <v>0.45</v>
      </c>
      <c r="M4" s="36">
        <v>0</v>
      </c>
      <c r="N4" s="36">
        <v>329</v>
      </c>
      <c r="O4" s="188">
        <v>5.9</v>
      </c>
      <c r="P4" s="188">
        <v>6.7</v>
      </c>
      <c r="Q4" s="188">
        <v>5.9</v>
      </c>
      <c r="R4" s="188">
        <v>1.2</v>
      </c>
      <c r="S4" s="188">
        <v>1.5</v>
      </c>
      <c r="T4" s="188">
        <v>1.2</v>
      </c>
      <c r="U4" s="188">
        <v>72.400000000000006</v>
      </c>
      <c r="V4" s="188" t="s">
        <v>37</v>
      </c>
      <c r="W4" s="188">
        <v>65.8</v>
      </c>
      <c r="X4" s="188">
        <v>67.2</v>
      </c>
      <c r="Y4" s="188" t="s">
        <v>38</v>
      </c>
      <c r="Z4" s="188">
        <v>78.3</v>
      </c>
      <c r="AA4" s="188">
        <v>65.8</v>
      </c>
      <c r="AB4" s="188">
        <v>0</v>
      </c>
      <c r="AC4" s="18" t="s">
        <v>39</v>
      </c>
      <c r="AD4" s="20" t="s">
        <v>33</v>
      </c>
    </row>
    <row r="5" spans="1:30" ht="14.25" customHeight="1" x14ac:dyDescent="0.15">
      <c r="A5" s="22" t="s">
        <v>40</v>
      </c>
      <c r="B5" s="22" t="s">
        <v>40</v>
      </c>
      <c r="C5" s="32" t="s">
        <v>41</v>
      </c>
      <c r="D5" s="19"/>
      <c r="E5" s="33"/>
      <c r="F5" s="20" t="s">
        <v>42</v>
      </c>
      <c r="G5" s="32" t="s">
        <v>43</v>
      </c>
      <c r="H5" s="18">
        <v>352</v>
      </c>
      <c r="I5" s="22" t="s">
        <v>35</v>
      </c>
      <c r="J5" s="32" t="s">
        <v>44</v>
      </c>
      <c r="K5" s="36">
        <v>1000</v>
      </c>
      <c r="L5" s="18">
        <v>0.35</v>
      </c>
      <c r="M5" s="36">
        <v>0</v>
      </c>
      <c r="N5" s="36">
        <v>349</v>
      </c>
      <c r="O5" s="188">
        <v>7.7</v>
      </c>
      <c r="P5" s="188">
        <v>8.3000000000000007</v>
      </c>
      <c r="Q5" s="188">
        <v>7.7</v>
      </c>
      <c r="R5" s="188">
        <v>1.3</v>
      </c>
      <c r="S5" s="188">
        <v>1.5</v>
      </c>
      <c r="T5" s="188">
        <v>1.3</v>
      </c>
      <c r="U5" s="188">
        <v>80.3</v>
      </c>
      <c r="V5" s="188" t="s">
        <v>37</v>
      </c>
      <c r="W5" s="188">
        <v>73.099999999999994</v>
      </c>
      <c r="X5" s="188">
        <v>74.099999999999994</v>
      </c>
      <c r="Y5" s="188" t="s">
        <v>38</v>
      </c>
      <c r="Z5" s="188">
        <v>75.8</v>
      </c>
      <c r="AA5" s="188">
        <v>73.099999999999994</v>
      </c>
      <c r="AB5" s="188">
        <v>0</v>
      </c>
      <c r="AC5" s="18" t="s">
        <v>39</v>
      </c>
      <c r="AD5" s="20" t="s">
        <v>42</v>
      </c>
    </row>
    <row r="6" spans="1:30" ht="14.25" customHeight="1" x14ac:dyDescent="0.15">
      <c r="A6" s="22" t="s">
        <v>45</v>
      </c>
      <c r="B6" s="22" t="s">
        <v>45</v>
      </c>
      <c r="C6" s="32" t="s">
        <v>46</v>
      </c>
      <c r="D6" s="19"/>
      <c r="E6" s="33"/>
      <c r="F6" s="20" t="s">
        <v>47</v>
      </c>
      <c r="G6" s="32" t="s">
        <v>48</v>
      </c>
      <c r="H6" s="18">
        <v>748</v>
      </c>
      <c r="I6" s="22" t="s">
        <v>35</v>
      </c>
      <c r="J6" s="32" t="s">
        <v>44</v>
      </c>
      <c r="K6" s="36">
        <v>1000</v>
      </c>
      <c r="L6" s="18">
        <v>0.74</v>
      </c>
      <c r="M6" s="36">
        <v>0</v>
      </c>
      <c r="N6" s="36">
        <v>360</v>
      </c>
      <c r="O6" s="188">
        <v>7.1</v>
      </c>
      <c r="P6" s="188">
        <v>7.8</v>
      </c>
      <c r="Q6" s="188">
        <v>7.1</v>
      </c>
      <c r="R6" s="188">
        <v>3.6</v>
      </c>
      <c r="S6" s="188">
        <v>4</v>
      </c>
      <c r="T6" s="188">
        <v>3.6</v>
      </c>
      <c r="U6" s="188">
        <v>78.599999999999994</v>
      </c>
      <c r="V6" s="188" t="s">
        <v>37</v>
      </c>
      <c r="W6" s="188">
        <v>72.400000000000006</v>
      </c>
      <c r="X6" s="188">
        <v>74.2</v>
      </c>
      <c r="Y6" s="188" t="s">
        <v>38</v>
      </c>
      <c r="Z6" s="188">
        <v>74.400000000000006</v>
      </c>
      <c r="AA6" s="188">
        <v>72.400000000000006</v>
      </c>
      <c r="AB6" s="188">
        <v>1</v>
      </c>
      <c r="AC6" s="18" t="s">
        <v>39</v>
      </c>
      <c r="AD6" s="20" t="s">
        <v>47</v>
      </c>
    </row>
    <row r="7" spans="1:30" ht="14.25" customHeight="1" x14ac:dyDescent="0.15">
      <c r="A7" s="22" t="s">
        <v>49</v>
      </c>
      <c r="B7" s="22" t="s">
        <v>49</v>
      </c>
      <c r="C7" s="32" t="s">
        <v>50</v>
      </c>
      <c r="D7" s="19"/>
      <c r="E7" s="33"/>
      <c r="F7" s="20" t="s">
        <v>51</v>
      </c>
      <c r="G7" s="32" t="s">
        <v>52</v>
      </c>
      <c r="H7" s="18">
        <v>302</v>
      </c>
      <c r="I7" s="22" t="s">
        <v>35</v>
      </c>
      <c r="J7" s="32" t="s">
        <v>44</v>
      </c>
      <c r="K7" s="36">
        <v>1000</v>
      </c>
      <c r="L7" s="18">
        <v>0.3</v>
      </c>
      <c r="M7" s="36">
        <v>0</v>
      </c>
      <c r="N7" s="36">
        <v>337</v>
      </c>
      <c r="O7" s="188">
        <v>8.1999999999999993</v>
      </c>
      <c r="P7" s="188">
        <v>8.8000000000000007</v>
      </c>
      <c r="Q7" s="188">
        <v>8.1999999999999993</v>
      </c>
      <c r="R7" s="188">
        <v>1.1000000000000001</v>
      </c>
      <c r="S7" s="188">
        <v>1.3</v>
      </c>
      <c r="T7" s="188">
        <v>1.1000000000000001</v>
      </c>
      <c r="U7" s="188">
        <v>77.099999999999994</v>
      </c>
      <c r="V7" s="188" t="s">
        <v>37</v>
      </c>
      <c r="W7" s="188">
        <v>70.099999999999994</v>
      </c>
      <c r="X7" s="188">
        <v>74.599999999999994</v>
      </c>
      <c r="Y7" s="188" t="s">
        <v>38</v>
      </c>
      <c r="Z7" s="188">
        <v>76.099999999999994</v>
      </c>
      <c r="AA7" s="188">
        <v>70.099999999999994</v>
      </c>
      <c r="AB7" s="188">
        <v>0.5</v>
      </c>
      <c r="AC7" s="18" t="s">
        <v>39</v>
      </c>
      <c r="AD7" s="20" t="s">
        <v>51</v>
      </c>
    </row>
    <row r="8" spans="1:30" ht="14.25" customHeight="1" x14ac:dyDescent="0.15">
      <c r="A8" s="22" t="s">
        <v>53</v>
      </c>
      <c r="B8" s="22" t="s">
        <v>54</v>
      </c>
      <c r="C8" s="32" t="s">
        <v>55</v>
      </c>
      <c r="D8" s="19"/>
      <c r="E8" s="33"/>
      <c r="F8" s="20" t="s">
        <v>56</v>
      </c>
      <c r="G8" s="32" t="s">
        <v>57</v>
      </c>
      <c r="H8" s="18">
        <v>32</v>
      </c>
      <c r="I8" s="22" t="s">
        <v>58</v>
      </c>
      <c r="J8" s="32" t="s">
        <v>59</v>
      </c>
      <c r="K8" s="36">
        <v>60</v>
      </c>
      <c r="L8" s="18">
        <v>0.53</v>
      </c>
      <c r="M8" s="36">
        <v>0</v>
      </c>
      <c r="N8" s="36">
        <v>248</v>
      </c>
      <c r="O8" s="188">
        <v>7.4</v>
      </c>
      <c r="P8" s="188">
        <v>8.9</v>
      </c>
      <c r="Q8" s="188">
        <v>7.4</v>
      </c>
      <c r="R8" s="188">
        <v>3.7</v>
      </c>
      <c r="S8" s="188">
        <v>4.0999999999999996</v>
      </c>
      <c r="T8" s="188">
        <v>3.7</v>
      </c>
      <c r="U8" s="188">
        <v>48.2</v>
      </c>
      <c r="V8" s="188" t="s">
        <v>37</v>
      </c>
      <c r="W8" s="188">
        <v>44.2</v>
      </c>
      <c r="X8" s="188">
        <v>44.1</v>
      </c>
      <c r="Y8" s="188" t="s">
        <v>38</v>
      </c>
      <c r="Z8" s="188">
        <v>46.4</v>
      </c>
      <c r="AA8" s="188">
        <v>44.2</v>
      </c>
      <c r="AB8" s="188">
        <v>1.2</v>
      </c>
      <c r="AC8" s="18" t="s">
        <v>39</v>
      </c>
      <c r="AD8" s="20" t="s">
        <v>56</v>
      </c>
    </row>
    <row r="9" spans="1:30" ht="14.25" customHeight="1" x14ac:dyDescent="0.15">
      <c r="A9" s="22" t="s">
        <v>60</v>
      </c>
      <c r="B9" s="22" t="s">
        <v>60</v>
      </c>
      <c r="C9" s="32" t="s">
        <v>61</v>
      </c>
      <c r="D9" s="19"/>
      <c r="E9" s="33"/>
      <c r="F9" s="20" t="s">
        <v>62</v>
      </c>
      <c r="G9" s="32" t="s">
        <v>57</v>
      </c>
      <c r="H9" s="18">
        <v>354</v>
      </c>
      <c r="I9" s="22" t="s">
        <v>35</v>
      </c>
      <c r="J9" s="32" t="s">
        <v>63</v>
      </c>
      <c r="K9" s="36">
        <v>290</v>
      </c>
      <c r="L9" s="18">
        <v>1.22</v>
      </c>
      <c r="M9" s="36">
        <v>0</v>
      </c>
      <c r="N9" s="36">
        <v>289</v>
      </c>
      <c r="O9" s="188">
        <v>8.6</v>
      </c>
      <c r="P9" s="188">
        <v>9.4</v>
      </c>
      <c r="Q9" s="188">
        <v>8.6</v>
      </c>
      <c r="R9" s="188">
        <v>1.1000000000000001</v>
      </c>
      <c r="S9" s="188">
        <v>1.3</v>
      </c>
      <c r="T9" s="188">
        <v>1.1000000000000001</v>
      </c>
      <c r="U9" s="188">
        <v>63.9</v>
      </c>
      <c r="V9" s="188" t="s">
        <v>37</v>
      </c>
      <c r="W9" s="188">
        <v>58.2</v>
      </c>
      <c r="X9" s="188">
        <v>55.8</v>
      </c>
      <c r="Y9" s="188" t="s">
        <v>38</v>
      </c>
      <c r="Z9" s="188">
        <v>57.5</v>
      </c>
      <c r="AA9" s="188">
        <v>58.2</v>
      </c>
      <c r="AB9" s="188">
        <v>1.6</v>
      </c>
      <c r="AC9" s="18" t="s">
        <v>39</v>
      </c>
      <c r="AD9" s="20" t="s">
        <v>62</v>
      </c>
    </row>
    <row r="10" spans="1:30" ht="14.25" customHeight="1" x14ac:dyDescent="0.15">
      <c r="A10" s="22" t="s">
        <v>64</v>
      </c>
      <c r="B10" s="22" t="s">
        <v>64</v>
      </c>
      <c r="C10" s="32" t="s">
        <v>65</v>
      </c>
      <c r="D10" s="19"/>
      <c r="E10" s="33"/>
      <c r="F10" s="20" t="s">
        <v>66</v>
      </c>
      <c r="G10" s="32" t="s">
        <v>57</v>
      </c>
      <c r="H10" s="18">
        <v>175</v>
      </c>
      <c r="I10" s="22" t="s">
        <v>35</v>
      </c>
      <c r="J10" s="32" t="s">
        <v>67</v>
      </c>
      <c r="K10" s="36">
        <v>140</v>
      </c>
      <c r="L10" s="18">
        <v>1.25</v>
      </c>
      <c r="M10" s="36">
        <v>0</v>
      </c>
      <c r="N10" s="36">
        <v>309</v>
      </c>
      <c r="O10" s="188">
        <v>8.5</v>
      </c>
      <c r="P10" s="188">
        <v>10.1</v>
      </c>
      <c r="Q10" s="188">
        <v>8.5</v>
      </c>
      <c r="R10" s="188">
        <v>8.5</v>
      </c>
      <c r="S10" s="188">
        <v>9</v>
      </c>
      <c r="T10" s="188">
        <v>8.5</v>
      </c>
      <c r="U10" s="188">
        <v>49.7</v>
      </c>
      <c r="V10" s="188" t="s">
        <v>38</v>
      </c>
      <c r="W10" s="188">
        <v>45.7</v>
      </c>
      <c r="X10" s="188">
        <v>48.6</v>
      </c>
      <c r="Y10" s="188" t="s">
        <v>37</v>
      </c>
      <c r="Z10" s="188">
        <v>48.6</v>
      </c>
      <c r="AA10" s="188">
        <v>48.6</v>
      </c>
      <c r="AB10" s="188">
        <v>1.2</v>
      </c>
      <c r="AC10" s="18" t="s">
        <v>39</v>
      </c>
      <c r="AD10" s="20" t="s">
        <v>66</v>
      </c>
    </row>
    <row r="11" spans="1:30" ht="14.25" customHeight="1" x14ac:dyDescent="0.15">
      <c r="A11" s="22" t="s">
        <v>68</v>
      </c>
      <c r="B11" s="22" t="s">
        <v>54</v>
      </c>
      <c r="C11" s="32" t="s">
        <v>55</v>
      </c>
      <c r="F11" s="18" t="s">
        <v>69</v>
      </c>
      <c r="G11" s="32" t="s">
        <v>57</v>
      </c>
      <c r="H11" s="18">
        <v>231</v>
      </c>
      <c r="I11" s="22" t="s">
        <v>70</v>
      </c>
      <c r="J11" s="18" t="s">
        <v>71</v>
      </c>
      <c r="K11" s="36">
        <v>360</v>
      </c>
      <c r="L11" s="18">
        <v>0.64</v>
      </c>
      <c r="M11" s="36">
        <v>0</v>
      </c>
      <c r="N11" s="36">
        <v>248</v>
      </c>
      <c r="O11" s="188">
        <v>7.4</v>
      </c>
      <c r="P11" s="188">
        <v>8.9</v>
      </c>
      <c r="Q11" s="188">
        <v>7.4</v>
      </c>
      <c r="R11" s="188">
        <v>3.7</v>
      </c>
      <c r="S11" s="188">
        <v>4.0999999999999996</v>
      </c>
      <c r="T11" s="188">
        <v>3.7</v>
      </c>
      <c r="U11" s="188">
        <v>48.2</v>
      </c>
      <c r="V11" s="188" t="s">
        <v>37</v>
      </c>
      <c r="W11" s="188">
        <v>44.2</v>
      </c>
      <c r="X11" s="188">
        <v>44.1</v>
      </c>
      <c r="Y11" s="188" t="s">
        <v>38</v>
      </c>
      <c r="Z11" s="188">
        <v>46.4</v>
      </c>
      <c r="AA11" s="188">
        <v>44.2</v>
      </c>
      <c r="AB11" s="188">
        <v>1.2</v>
      </c>
      <c r="AC11" s="18" t="s">
        <v>39</v>
      </c>
      <c r="AD11" s="18" t="s">
        <v>69</v>
      </c>
    </row>
    <row r="12" spans="1:30" ht="14.25" customHeight="1" x14ac:dyDescent="0.15">
      <c r="A12" s="22" t="s">
        <v>72</v>
      </c>
      <c r="B12" s="22" t="s">
        <v>72</v>
      </c>
      <c r="C12" s="32" t="s">
        <v>73</v>
      </c>
      <c r="D12" s="19"/>
      <c r="E12" s="33"/>
      <c r="F12" s="20" t="s">
        <v>74</v>
      </c>
      <c r="G12" s="32" t="s">
        <v>75</v>
      </c>
      <c r="H12" s="18">
        <v>59</v>
      </c>
      <c r="I12" s="22" t="s">
        <v>76</v>
      </c>
      <c r="J12" s="32" t="s">
        <v>77</v>
      </c>
      <c r="K12" s="36">
        <v>200</v>
      </c>
      <c r="L12" s="18">
        <v>0.28999999999999998</v>
      </c>
      <c r="M12" s="36">
        <v>0</v>
      </c>
      <c r="N12" s="36">
        <v>95</v>
      </c>
      <c r="O12" s="188">
        <v>2.2999999999999998</v>
      </c>
      <c r="P12" s="188">
        <v>2.6</v>
      </c>
      <c r="Q12" s="188">
        <v>2.2999999999999998</v>
      </c>
      <c r="R12" s="188">
        <v>0.3</v>
      </c>
      <c r="S12" s="188">
        <v>0.4</v>
      </c>
      <c r="T12" s="188">
        <v>0.3</v>
      </c>
      <c r="U12" s="188">
        <v>21.4</v>
      </c>
      <c r="V12" s="188" t="s">
        <v>37</v>
      </c>
      <c r="W12" s="188">
        <v>19.5</v>
      </c>
      <c r="X12" s="188">
        <v>20.7</v>
      </c>
      <c r="Y12" s="188" t="s">
        <v>38</v>
      </c>
      <c r="Z12" s="188">
        <v>21.6</v>
      </c>
      <c r="AA12" s="188">
        <v>19.5</v>
      </c>
      <c r="AB12" s="188">
        <v>0.3</v>
      </c>
      <c r="AC12" s="18" t="s">
        <v>39</v>
      </c>
      <c r="AD12" s="20" t="s">
        <v>74</v>
      </c>
    </row>
    <row r="13" spans="1:30" ht="14.25" customHeight="1" x14ac:dyDescent="0.15">
      <c r="A13" s="22" t="s">
        <v>78</v>
      </c>
      <c r="B13" s="22" t="s">
        <v>78</v>
      </c>
      <c r="C13" s="32" t="s">
        <v>79</v>
      </c>
      <c r="D13" s="19"/>
      <c r="E13" s="33"/>
      <c r="F13" s="20" t="s">
        <v>80</v>
      </c>
      <c r="G13" s="32" t="s">
        <v>81</v>
      </c>
      <c r="H13" s="18">
        <v>125</v>
      </c>
      <c r="I13" s="22" t="s">
        <v>35</v>
      </c>
      <c r="J13" s="32" t="s">
        <v>82</v>
      </c>
      <c r="K13" s="36">
        <v>250</v>
      </c>
      <c r="L13" s="18">
        <v>0.5</v>
      </c>
      <c r="M13" s="36">
        <v>0</v>
      </c>
      <c r="N13" s="36">
        <v>333</v>
      </c>
      <c r="O13" s="188">
        <v>8</v>
      </c>
      <c r="P13" s="188">
        <v>8.5</v>
      </c>
      <c r="Q13" s="188">
        <v>8</v>
      </c>
      <c r="R13" s="188">
        <v>1</v>
      </c>
      <c r="S13" s="188">
        <v>1.1000000000000001</v>
      </c>
      <c r="T13" s="188">
        <v>1</v>
      </c>
      <c r="U13" s="188">
        <v>76.8</v>
      </c>
      <c r="V13" s="188" t="s">
        <v>37</v>
      </c>
      <c r="W13" s="188">
        <v>69.900000000000006</v>
      </c>
      <c r="X13" s="188">
        <v>70.2</v>
      </c>
      <c r="Y13" s="188" t="s">
        <v>38</v>
      </c>
      <c r="Z13" s="188">
        <v>71.900000000000006</v>
      </c>
      <c r="AA13" s="188">
        <v>69.900000000000006</v>
      </c>
      <c r="AB13" s="188">
        <v>4.3</v>
      </c>
      <c r="AC13" s="18" t="s">
        <v>39</v>
      </c>
      <c r="AD13" s="20" t="s">
        <v>80</v>
      </c>
    </row>
    <row r="14" spans="1:30" ht="14.25" customHeight="1" x14ac:dyDescent="0.15">
      <c r="A14" s="22" t="s">
        <v>83</v>
      </c>
      <c r="B14" s="22" t="s">
        <v>83</v>
      </c>
      <c r="C14" s="32" t="s">
        <v>84</v>
      </c>
      <c r="D14" s="19"/>
      <c r="E14" s="33"/>
      <c r="F14" s="20" t="s">
        <v>85</v>
      </c>
      <c r="G14" s="32" t="s">
        <v>86</v>
      </c>
      <c r="H14" s="18">
        <v>91</v>
      </c>
      <c r="I14" s="22" t="s">
        <v>35</v>
      </c>
      <c r="J14" s="32" t="s">
        <v>77</v>
      </c>
      <c r="K14" s="36">
        <v>200</v>
      </c>
      <c r="L14" s="18">
        <v>0.45</v>
      </c>
      <c r="M14" s="36">
        <v>0</v>
      </c>
      <c r="N14" s="36">
        <v>333</v>
      </c>
      <c r="O14" s="188">
        <v>8.8000000000000007</v>
      </c>
      <c r="P14" s="188">
        <v>9.5</v>
      </c>
      <c r="Q14" s="188">
        <v>8.8000000000000007</v>
      </c>
      <c r="R14" s="188">
        <v>1</v>
      </c>
      <c r="S14" s="188">
        <v>1.1000000000000001</v>
      </c>
      <c r="T14" s="188">
        <v>1</v>
      </c>
      <c r="U14" s="188">
        <v>71.5</v>
      </c>
      <c r="V14" s="188" t="s">
        <v>38</v>
      </c>
      <c r="W14" s="188">
        <v>65.099999999999994</v>
      </c>
      <c r="X14" s="188">
        <v>71</v>
      </c>
      <c r="Y14" s="188" t="s">
        <v>37</v>
      </c>
      <c r="Z14" s="188">
        <v>72.7</v>
      </c>
      <c r="AA14" s="188">
        <v>71</v>
      </c>
      <c r="AB14" s="188">
        <v>3.8</v>
      </c>
      <c r="AC14" s="18" t="s">
        <v>39</v>
      </c>
      <c r="AD14" s="20" t="s">
        <v>85</v>
      </c>
    </row>
    <row r="15" spans="1:30" ht="14.25" customHeight="1" x14ac:dyDescent="0.15">
      <c r="A15" s="22" t="s">
        <v>87</v>
      </c>
      <c r="B15" s="22" t="s">
        <v>87</v>
      </c>
      <c r="C15" s="32" t="s">
        <v>88</v>
      </c>
      <c r="D15" s="19"/>
      <c r="E15" s="33"/>
      <c r="F15" s="20" t="s">
        <v>89</v>
      </c>
      <c r="G15" s="32" t="s">
        <v>75</v>
      </c>
      <c r="H15" s="18">
        <v>64</v>
      </c>
      <c r="I15" s="22" t="s">
        <v>76</v>
      </c>
      <c r="J15" s="32" t="s">
        <v>90</v>
      </c>
      <c r="K15" s="36">
        <v>110</v>
      </c>
      <c r="L15" s="18">
        <v>0.57999999999999996</v>
      </c>
      <c r="M15" s="36">
        <v>0</v>
      </c>
      <c r="N15" s="36">
        <v>249</v>
      </c>
      <c r="O15" s="188">
        <v>8.5</v>
      </c>
      <c r="P15" s="188">
        <v>8.6</v>
      </c>
      <c r="Q15" s="188">
        <v>8.5</v>
      </c>
      <c r="R15" s="188">
        <v>1</v>
      </c>
      <c r="S15" s="188">
        <v>1.2</v>
      </c>
      <c r="T15" s="188">
        <v>1</v>
      </c>
      <c r="U15" s="188">
        <v>52.2</v>
      </c>
      <c r="V15" s="188" t="s">
        <v>37</v>
      </c>
      <c r="W15" s="188">
        <v>47.6</v>
      </c>
      <c r="X15" s="188">
        <v>50.4</v>
      </c>
      <c r="Y15" s="188" t="s">
        <v>38</v>
      </c>
      <c r="Z15" s="188">
        <v>55.7</v>
      </c>
      <c r="AA15" s="188">
        <v>47.6</v>
      </c>
      <c r="AB15" s="188">
        <v>1</v>
      </c>
      <c r="AC15" s="18" t="s">
        <v>39</v>
      </c>
      <c r="AD15" s="20" t="s">
        <v>89</v>
      </c>
    </row>
    <row r="16" spans="1:30" ht="14.25" customHeight="1" x14ac:dyDescent="0.15">
      <c r="A16" s="22" t="s">
        <v>91</v>
      </c>
      <c r="B16" s="22" t="s">
        <v>91</v>
      </c>
      <c r="C16" s="32" t="s">
        <v>92</v>
      </c>
      <c r="D16" s="19"/>
      <c r="E16" s="33"/>
      <c r="F16" s="20" t="s">
        <v>93</v>
      </c>
      <c r="G16" s="32" t="s">
        <v>75</v>
      </c>
      <c r="H16" s="18">
        <v>58</v>
      </c>
      <c r="I16" s="22" t="s">
        <v>76</v>
      </c>
      <c r="J16" s="32" t="s">
        <v>94</v>
      </c>
      <c r="K16" s="36">
        <v>150</v>
      </c>
      <c r="L16" s="18">
        <v>0.38</v>
      </c>
      <c r="M16" s="36">
        <v>0</v>
      </c>
      <c r="N16" s="36">
        <v>162</v>
      </c>
      <c r="O16" s="188">
        <v>4.7</v>
      </c>
      <c r="P16" s="188">
        <v>4.9000000000000004</v>
      </c>
      <c r="Q16" s="188">
        <v>4.7</v>
      </c>
      <c r="R16" s="188">
        <v>1.5</v>
      </c>
      <c r="S16" s="188">
        <v>1.7</v>
      </c>
      <c r="T16" s="188">
        <v>1.5</v>
      </c>
      <c r="U16" s="188">
        <v>33.6</v>
      </c>
      <c r="V16" s="188" t="s">
        <v>37</v>
      </c>
      <c r="W16" s="188">
        <v>30.6</v>
      </c>
      <c r="X16" s="188">
        <v>32.6</v>
      </c>
      <c r="Y16" s="188" t="s">
        <v>38</v>
      </c>
      <c r="Z16" s="188">
        <v>35.6</v>
      </c>
      <c r="AA16" s="188">
        <v>30.6</v>
      </c>
      <c r="AB16" s="188">
        <v>0.3</v>
      </c>
      <c r="AC16" s="18" t="s">
        <v>39</v>
      </c>
      <c r="AD16" s="20" t="s">
        <v>93</v>
      </c>
    </row>
    <row r="17" spans="1:30" ht="14.25" customHeight="1" x14ac:dyDescent="0.15">
      <c r="A17" s="37" t="s">
        <v>95</v>
      </c>
      <c r="B17" s="37" t="s">
        <v>96</v>
      </c>
      <c r="C17" s="32" t="s">
        <v>97</v>
      </c>
      <c r="D17" s="19"/>
      <c r="E17" s="33"/>
      <c r="F17" s="20" t="s">
        <v>98</v>
      </c>
      <c r="G17" s="32" t="s">
        <v>99</v>
      </c>
      <c r="H17" s="18">
        <v>610</v>
      </c>
      <c r="I17" s="22" t="s">
        <v>35</v>
      </c>
      <c r="J17" s="32" t="s">
        <v>44</v>
      </c>
      <c r="K17" s="36">
        <v>1000</v>
      </c>
      <c r="L17" s="18">
        <v>0.61</v>
      </c>
      <c r="M17" s="36">
        <v>0</v>
      </c>
      <c r="N17" s="36">
        <v>347</v>
      </c>
      <c r="O17" s="188">
        <v>12</v>
      </c>
      <c r="P17" s="188">
        <v>12.9</v>
      </c>
      <c r="Q17" s="188">
        <v>12</v>
      </c>
      <c r="R17" s="188">
        <v>1.5</v>
      </c>
      <c r="S17" s="188">
        <v>1.8</v>
      </c>
      <c r="T17" s="188">
        <v>1.5</v>
      </c>
      <c r="U17" s="188">
        <v>73.400000000000006</v>
      </c>
      <c r="V17" s="188" t="s">
        <v>37</v>
      </c>
      <c r="W17" s="188">
        <v>66.900000000000006</v>
      </c>
      <c r="X17" s="188">
        <v>68.900000000000006</v>
      </c>
      <c r="Y17" s="188" t="s">
        <v>38</v>
      </c>
      <c r="Z17" s="188">
        <v>73.099999999999994</v>
      </c>
      <c r="AA17" s="188">
        <v>66.900000000000006</v>
      </c>
      <c r="AB17" s="188">
        <v>0</v>
      </c>
      <c r="AC17" s="18" t="s">
        <v>39</v>
      </c>
      <c r="AD17" s="20" t="s">
        <v>98</v>
      </c>
    </row>
    <row r="18" spans="1:30" ht="14.25" customHeight="1" x14ac:dyDescent="0.15">
      <c r="A18" s="37" t="s">
        <v>100</v>
      </c>
      <c r="B18" s="37" t="s">
        <v>96</v>
      </c>
      <c r="C18" s="32" t="s">
        <v>97</v>
      </c>
      <c r="D18" s="19"/>
      <c r="E18" s="38"/>
      <c r="F18" s="20" t="s">
        <v>101</v>
      </c>
      <c r="G18" s="32" t="s">
        <v>52</v>
      </c>
      <c r="H18" s="18">
        <v>270</v>
      </c>
      <c r="I18" s="22" t="s">
        <v>35</v>
      </c>
      <c r="J18" s="32" t="s">
        <v>44</v>
      </c>
      <c r="K18" s="36">
        <v>1000</v>
      </c>
      <c r="L18" s="18">
        <v>0.27</v>
      </c>
      <c r="M18" s="36">
        <v>0</v>
      </c>
      <c r="N18" s="36">
        <v>347</v>
      </c>
      <c r="O18" s="188">
        <v>12</v>
      </c>
      <c r="P18" s="188">
        <v>12.9</v>
      </c>
      <c r="Q18" s="188">
        <v>12</v>
      </c>
      <c r="R18" s="188">
        <v>1.5</v>
      </c>
      <c r="S18" s="188">
        <v>1.8</v>
      </c>
      <c r="T18" s="188">
        <v>1.5</v>
      </c>
      <c r="U18" s="188">
        <v>73.400000000000006</v>
      </c>
      <c r="V18" s="188" t="s">
        <v>37</v>
      </c>
      <c r="W18" s="188">
        <v>66.900000000000006</v>
      </c>
      <c r="X18" s="188">
        <v>68.900000000000006</v>
      </c>
      <c r="Y18" s="188" t="s">
        <v>38</v>
      </c>
      <c r="Z18" s="188">
        <v>73.099999999999994</v>
      </c>
      <c r="AA18" s="188">
        <v>66.900000000000006</v>
      </c>
      <c r="AB18" s="188">
        <v>0</v>
      </c>
      <c r="AC18" s="18" t="s">
        <v>39</v>
      </c>
      <c r="AD18" s="20" t="s">
        <v>101</v>
      </c>
    </row>
    <row r="19" spans="1:30" ht="14.25" customHeight="1" x14ac:dyDescent="0.15">
      <c r="A19" s="22" t="s">
        <v>102</v>
      </c>
      <c r="B19" s="22" t="s">
        <v>102</v>
      </c>
      <c r="C19" s="32" t="s">
        <v>103</v>
      </c>
      <c r="D19" s="19"/>
      <c r="E19" s="33"/>
      <c r="F19" s="20" t="s">
        <v>104</v>
      </c>
      <c r="G19" s="32" t="s">
        <v>105</v>
      </c>
      <c r="H19" s="18">
        <v>326</v>
      </c>
      <c r="I19" s="22" t="s">
        <v>106</v>
      </c>
      <c r="J19" s="32" t="s">
        <v>107</v>
      </c>
      <c r="K19" s="36">
        <v>74</v>
      </c>
      <c r="L19" s="18">
        <v>4.4000000000000004</v>
      </c>
      <c r="M19" s="36">
        <v>0</v>
      </c>
      <c r="N19" s="36">
        <v>161</v>
      </c>
      <c r="O19" s="188">
        <v>11.7</v>
      </c>
      <c r="P19" s="188">
        <v>12.7</v>
      </c>
      <c r="Q19" s="188">
        <v>11.7</v>
      </c>
      <c r="R19" s="188">
        <v>0.7</v>
      </c>
      <c r="S19" s="188">
        <v>0.8</v>
      </c>
      <c r="T19" s="188">
        <v>0.7</v>
      </c>
      <c r="U19" s="188" t="s">
        <v>108</v>
      </c>
      <c r="V19" s="188" t="s">
        <v>38</v>
      </c>
      <c r="W19" s="188" t="s">
        <v>108</v>
      </c>
      <c r="X19" s="188">
        <v>26.8</v>
      </c>
      <c r="Y19" s="188" t="s">
        <v>37</v>
      </c>
      <c r="Z19" s="188">
        <v>26.2</v>
      </c>
      <c r="AA19" s="188">
        <v>26.8</v>
      </c>
      <c r="AB19" s="188">
        <v>0</v>
      </c>
      <c r="AC19" s="18" t="s">
        <v>39</v>
      </c>
      <c r="AD19" s="20" t="s">
        <v>104</v>
      </c>
    </row>
    <row r="20" spans="1:30" ht="14.25" customHeight="1" x14ac:dyDescent="0.15">
      <c r="A20" s="22" t="s">
        <v>109</v>
      </c>
      <c r="B20" s="22" t="s">
        <v>109</v>
      </c>
      <c r="C20" s="32" t="s">
        <v>110</v>
      </c>
      <c r="D20" s="19"/>
      <c r="E20" s="33"/>
      <c r="F20" s="20" t="s">
        <v>111</v>
      </c>
      <c r="G20" s="32" t="s">
        <v>112</v>
      </c>
      <c r="H20" s="18">
        <v>153</v>
      </c>
      <c r="I20" s="22" t="s">
        <v>35</v>
      </c>
      <c r="J20" s="32" t="s">
        <v>113</v>
      </c>
      <c r="K20" s="36">
        <v>30</v>
      </c>
      <c r="L20" s="18">
        <v>5.0999999999999996</v>
      </c>
      <c r="M20" s="36">
        <v>0</v>
      </c>
      <c r="N20" s="36">
        <v>357</v>
      </c>
      <c r="O20" s="188">
        <v>26.8</v>
      </c>
      <c r="P20" s="188">
        <v>28.5</v>
      </c>
      <c r="Q20" s="188">
        <v>26.8</v>
      </c>
      <c r="R20" s="188">
        <v>2.2999999999999998</v>
      </c>
      <c r="S20" s="188">
        <v>2.7</v>
      </c>
      <c r="T20" s="188">
        <v>2.2999999999999998</v>
      </c>
      <c r="U20" s="188" t="s">
        <v>108</v>
      </c>
      <c r="V20" s="188" t="s">
        <v>38</v>
      </c>
      <c r="W20" s="188" t="s">
        <v>108</v>
      </c>
      <c r="X20" s="188">
        <v>55.2</v>
      </c>
      <c r="Y20" s="188" t="s">
        <v>37</v>
      </c>
      <c r="Z20" s="188">
        <v>56.9</v>
      </c>
      <c r="AA20" s="188">
        <v>55.2</v>
      </c>
      <c r="AB20" s="188">
        <v>0</v>
      </c>
      <c r="AC20" s="18" t="s">
        <v>39</v>
      </c>
      <c r="AD20" s="20" t="s">
        <v>111</v>
      </c>
    </row>
    <row r="21" spans="1:30" ht="14.25" customHeight="1" x14ac:dyDescent="0.15">
      <c r="A21" s="37" t="s">
        <v>114</v>
      </c>
      <c r="B21" s="37" t="s">
        <v>115</v>
      </c>
      <c r="C21" s="32" t="s">
        <v>116</v>
      </c>
      <c r="D21" s="19"/>
      <c r="E21" s="33"/>
      <c r="F21" s="20" t="s">
        <v>117</v>
      </c>
      <c r="G21" s="32" t="s">
        <v>118</v>
      </c>
      <c r="H21" s="18">
        <v>1701</v>
      </c>
      <c r="I21" s="22" t="s">
        <v>35</v>
      </c>
      <c r="J21" s="32" t="s">
        <v>119</v>
      </c>
      <c r="K21" s="36">
        <v>500</v>
      </c>
      <c r="L21" s="18">
        <v>3.4</v>
      </c>
      <c r="M21" s="36">
        <v>0</v>
      </c>
      <c r="N21" s="36">
        <v>351</v>
      </c>
      <c r="O21" s="188">
        <v>23.6</v>
      </c>
      <c r="P21" s="188">
        <v>25.6</v>
      </c>
      <c r="Q21" s="188">
        <v>23.6</v>
      </c>
      <c r="R21" s="188">
        <v>2.9</v>
      </c>
      <c r="S21" s="188">
        <v>3.3</v>
      </c>
      <c r="T21" s="188">
        <v>2.9</v>
      </c>
      <c r="U21" s="188" t="s">
        <v>108</v>
      </c>
      <c r="V21" s="188" t="s">
        <v>38</v>
      </c>
      <c r="W21" s="188" t="s">
        <v>108</v>
      </c>
      <c r="X21" s="188">
        <v>55.9</v>
      </c>
      <c r="Y21" s="188" t="s">
        <v>37</v>
      </c>
      <c r="Z21" s="188">
        <v>57.3</v>
      </c>
      <c r="AA21" s="188">
        <v>55.9</v>
      </c>
      <c r="AB21" s="188">
        <v>0.5</v>
      </c>
      <c r="AC21" s="18" t="s">
        <v>39</v>
      </c>
      <c r="AD21" s="20" t="s">
        <v>117</v>
      </c>
    </row>
    <row r="22" spans="1:30" ht="14.25" customHeight="1" x14ac:dyDescent="0.15">
      <c r="A22" s="37" t="s">
        <v>120</v>
      </c>
      <c r="B22" s="37" t="s">
        <v>115</v>
      </c>
      <c r="C22" s="32" t="s">
        <v>121</v>
      </c>
      <c r="D22" s="19"/>
      <c r="E22" s="33"/>
      <c r="F22" s="20" t="s">
        <v>122</v>
      </c>
      <c r="G22" s="32" t="s">
        <v>112</v>
      </c>
      <c r="H22" s="18">
        <v>148</v>
      </c>
      <c r="I22" s="22" t="s">
        <v>35</v>
      </c>
      <c r="J22" s="32" t="s">
        <v>123</v>
      </c>
      <c r="K22" s="36">
        <v>30</v>
      </c>
      <c r="L22" s="18">
        <v>4.93</v>
      </c>
      <c r="M22" s="36">
        <v>0</v>
      </c>
      <c r="N22" s="36">
        <v>351</v>
      </c>
      <c r="O22" s="188">
        <v>23.6</v>
      </c>
      <c r="P22" s="188">
        <v>25.6</v>
      </c>
      <c r="Q22" s="188">
        <v>23.6</v>
      </c>
      <c r="R22" s="188">
        <v>2.9</v>
      </c>
      <c r="S22" s="188">
        <v>3.3</v>
      </c>
      <c r="T22" s="188">
        <v>2.9</v>
      </c>
      <c r="U22" s="188" t="s">
        <v>108</v>
      </c>
      <c r="V22" s="188" t="s">
        <v>38</v>
      </c>
      <c r="W22" s="188" t="s">
        <v>108</v>
      </c>
      <c r="X22" s="188">
        <v>55.9</v>
      </c>
      <c r="Y22" s="188" t="s">
        <v>37</v>
      </c>
      <c r="Z22" s="188">
        <v>57.3</v>
      </c>
      <c r="AA22" s="188">
        <v>55.9</v>
      </c>
      <c r="AB22" s="188">
        <v>0.5</v>
      </c>
      <c r="AC22" s="18" t="s">
        <v>39</v>
      </c>
      <c r="AD22" s="20" t="s">
        <v>122</v>
      </c>
    </row>
    <row r="23" spans="1:30" ht="14.25" customHeight="1" x14ac:dyDescent="0.15">
      <c r="A23" s="22" t="s">
        <v>124</v>
      </c>
      <c r="B23" s="22" t="s">
        <v>124</v>
      </c>
      <c r="C23" s="32" t="s">
        <v>125</v>
      </c>
      <c r="D23" s="19"/>
      <c r="E23" s="33"/>
      <c r="F23" s="20" t="s">
        <v>126</v>
      </c>
      <c r="G23" s="32" t="s">
        <v>127</v>
      </c>
      <c r="H23" s="18">
        <v>119</v>
      </c>
      <c r="I23" s="22" t="s">
        <v>35</v>
      </c>
      <c r="J23" s="32" t="s">
        <v>128</v>
      </c>
      <c r="K23" s="36">
        <v>106</v>
      </c>
      <c r="L23" s="18">
        <v>1.1200000000000001</v>
      </c>
      <c r="M23" s="36">
        <v>0</v>
      </c>
      <c r="N23" s="36">
        <v>275</v>
      </c>
      <c r="O23" s="188">
        <v>8.4</v>
      </c>
      <c r="P23" s="188">
        <v>9.3000000000000007</v>
      </c>
      <c r="Q23" s="188">
        <v>8.4</v>
      </c>
      <c r="R23" s="188">
        <v>1.2</v>
      </c>
      <c r="S23" s="188">
        <v>1.4</v>
      </c>
      <c r="T23" s="188">
        <v>1.2</v>
      </c>
      <c r="U23" s="188">
        <v>60.4</v>
      </c>
      <c r="V23" s="188" t="s">
        <v>37</v>
      </c>
      <c r="W23" s="188">
        <v>54.9</v>
      </c>
      <c r="X23" s="188">
        <v>55.9</v>
      </c>
      <c r="Y23" s="188" t="s">
        <v>38</v>
      </c>
      <c r="Z23" s="188">
        <v>57</v>
      </c>
      <c r="AA23" s="188">
        <v>54.9</v>
      </c>
      <c r="AB23" s="188">
        <v>0</v>
      </c>
      <c r="AC23" s="18" t="s">
        <v>39</v>
      </c>
      <c r="AD23" s="20" t="s">
        <v>126</v>
      </c>
    </row>
    <row r="24" spans="1:30" ht="14.25" customHeight="1" x14ac:dyDescent="0.15">
      <c r="A24" s="22" t="s">
        <v>129</v>
      </c>
      <c r="B24" s="22" t="s">
        <v>129</v>
      </c>
      <c r="C24" s="32" t="s">
        <v>130</v>
      </c>
      <c r="D24" s="19"/>
      <c r="E24" s="33"/>
      <c r="F24" s="20" t="s">
        <v>131</v>
      </c>
      <c r="G24" s="32" t="s">
        <v>132</v>
      </c>
      <c r="H24" s="18">
        <v>534</v>
      </c>
      <c r="I24" s="22" t="s">
        <v>35</v>
      </c>
      <c r="J24" s="32" t="s">
        <v>44</v>
      </c>
      <c r="K24" s="36">
        <v>1000</v>
      </c>
      <c r="L24" s="18">
        <v>0.53</v>
      </c>
      <c r="M24" s="36">
        <v>0</v>
      </c>
      <c r="N24" s="36">
        <v>277</v>
      </c>
      <c r="O24" s="188">
        <v>9.1</v>
      </c>
      <c r="P24" s="188">
        <v>11</v>
      </c>
      <c r="Q24" s="188">
        <v>9.1</v>
      </c>
      <c r="R24" s="188">
        <v>4.5999999999999996</v>
      </c>
      <c r="S24" s="188">
        <v>5.0999999999999996</v>
      </c>
      <c r="T24" s="188">
        <v>4.5999999999999996</v>
      </c>
      <c r="U24" s="188">
        <v>51.5</v>
      </c>
      <c r="V24" s="188" t="s">
        <v>37</v>
      </c>
      <c r="W24" s="188">
        <v>47.2</v>
      </c>
      <c r="X24" s="188">
        <v>47</v>
      </c>
      <c r="Y24" s="188" t="s">
        <v>38</v>
      </c>
      <c r="Z24" s="188">
        <v>47.6</v>
      </c>
      <c r="AA24" s="188">
        <v>47.2</v>
      </c>
      <c r="AB24" s="188">
        <v>0.9</v>
      </c>
      <c r="AC24" s="18" t="s">
        <v>39</v>
      </c>
      <c r="AD24" s="20" t="s">
        <v>131</v>
      </c>
    </row>
    <row r="25" spans="1:30" ht="14.25" customHeight="1" x14ac:dyDescent="0.15">
      <c r="A25" s="22" t="s">
        <v>133</v>
      </c>
      <c r="B25" s="22" t="s">
        <v>133</v>
      </c>
      <c r="C25" s="32" t="s">
        <v>134</v>
      </c>
      <c r="D25" s="19"/>
      <c r="E25" s="33"/>
      <c r="F25" s="20" t="s">
        <v>135</v>
      </c>
      <c r="G25" s="32" t="s">
        <v>136</v>
      </c>
      <c r="H25" s="18">
        <v>756</v>
      </c>
      <c r="I25" s="22" t="s">
        <v>137</v>
      </c>
      <c r="J25" s="32" t="s">
        <v>138</v>
      </c>
      <c r="K25" s="36">
        <v>2000</v>
      </c>
      <c r="L25" s="18">
        <v>0.37</v>
      </c>
      <c r="M25" s="36">
        <v>0</v>
      </c>
      <c r="N25" s="36">
        <v>349</v>
      </c>
      <c r="O25" s="188">
        <v>12.4</v>
      </c>
      <c r="P25" s="188">
        <v>14.9</v>
      </c>
      <c r="Q25" s="188">
        <v>12.4</v>
      </c>
      <c r="R25" s="188">
        <v>3.7</v>
      </c>
      <c r="S25" s="188">
        <v>4.0999999999999996</v>
      </c>
      <c r="T25" s="188">
        <v>3.7</v>
      </c>
      <c r="U25" s="188">
        <v>68.599999999999994</v>
      </c>
      <c r="V25" s="188" t="s">
        <v>37</v>
      </c>
      <c r="W25" s="188">
        <v>62.5</v>
      </c>
      <c r="X25" s="188">
        <v>63.8</v>
      </c>
      <c r="Y25" s="188" t="s">
        <v>38</v>
      </c>
      <c r="Z25" s="188">
        <v>67.400000000000006</v>
      </c>
      <c r="AA25" s="188">
        <v>62.5</v>
      </c>
      <c r="AB25" s="188">
        <v>1.4</v>
      </c>
      <c r="AC25" s="18" t="s">
        <v>39</v>
      </c>
      <c r="AD25" s="20" t="s">
        <v>135</v>
      </c>
    </row>
    <row r="26" spans="1:30" ht="14.25" customHeight="1" x14ac:dyDescent="0.15">
      <c r="A26" s="22" t="s">
        <v>139</v>
      </c>
      <c r="B26" s="22" t="s">
        <v>139</v>
      </c>
      <c r="C26" s="32" t="s">
        <v>140</v>
      </c>
      <c r="D26" s="19"/>
      <c r="E26" s="33"/>
      <c r="F26" s="20" t="s">
        <v>141</v>
      </c>
      <c r="G26" s="32"/>
      <c r="H26" s="18">
        <v>454</v>
      </c>
      <c r="I26" s="22" t="s">
        <v>142</v>
      </c>
      <c r="J26" s="32" t="s">
        <v>143</v>
      </c>
      <c r="K26" s="36">
        <v>1000</v>
      </c>
      <c r="L26" s="18">
        <v>0.45</v>
      </c>
      <c r="M26" s="36">
        <v>0</v>
      </c>
      <c r="N26" s="36">
        <v>342</v>
      </c>
      <c r="O26" s="188">
        <v>5.3</v>
      </c>
      <c r="P26" s="188">
        <v>6.1</v>
      </c>
      <c r="Q26" s="188">
        <v>5.3</v>
      </c>
      <c r="R26" s="188">
        <v>0.8</v>
      </c>
      <c r="S26" s="188">
        <v>0.9</v>
      </c>
      <c r="T26" s="188">
        <v>0.8</v>
      </c>
      <c r="U26" s="188">
        <v>83.1</v>
      </c>
      <c r="V26" s="188" t="s">
        <v>37</v>
      </c>
      <c r="W26" s="188">
        <v>75.599999999999994</v>
      </c>
      <c r="X26" s="188">
        <v>78.099999999999994</v>
      </c>
      <c r="Y26" s="188" t="s">
        <v>38</v>
      </c>
      <c r="Z26" s="188">
        <v>77.599999999999994</v>
      </c>
      <c r="AA26" s="188">
        <v>75.599999999999994</v>
      </c>
      <c r="AB26" s="188">
        <v>0</v>
      </c>
      <c r="AC26" s="18" t="s">
        <v>39</v>
      </c>
      <c r="AD26" s="20" t="s">
        <v>141</v>
      </c>
    </row>
    <row r="27" spans="1:30" ht="14.25" customHeight="1" x14ac:dyDescent="0.15">
      <c r="A27" s="22" t="s">
        <v>144</v>
      </c>
      <c r="B27" s="22" t="s">
        <v>144</v>
      </c>
      <c r="C27" s="32" t="s">
        <v>145</v>
      </c>
      <c r="D27" s="19"/>
      <c r="E27" s="33"/>
      <c r="F27" s="20" t="s">
        <v>146</v>
      </c>
      <c r="G27" s="32"/>
      <c r="H27" s="18">
        <v>540</v>
      </c>
      <c r="I27" s="22" t="s">
        <v>142</v>
      </c>
      <c r="J27" s="32" t="s">
        <v>147</v>
      </c>
      <c r="K27" s="36">
        <v>1000</v>
      </c>
      <c r="L27" s="18">
        <v>0.54</v>
      </c>
      <c r="M27" s="36">
        <v>0</v>
      </c>
      <c r="N27" s="36">
        <v>331</v>
      </c>
      <c r="O27" s="188">
        <v>7.8</v>
      </c>
      <c r="P27" s="188">
        <v>9.3000000000000007</v>
      </c>
      <c r="Q27" s="188">
        <v>7.8</v>
      </c>
      <c r="R27" s="188">
        <v>0.8</v>
      </c>
      <c r="S27" s="188">
        <v>0.9</v>
      </c>
      <c r="T27" s="188">
        <v>0.8</v>
      </c>
      <c r="U27" s="188">
        <v>77.599999999999994</v>
      </c>
      <c r="V27" s="188" t="s">
        <v>37</v>
      </c>
      <c r="W27" s="188">
        <v>70.5</v>
      </c>
      <c r="X27" s="188">
        <v>75.599999999999994</v>
      </c>
      <c r="Y27" s="188" t="s">
        <v>38</v>
      </c>
      <c r="Z27" s="188">
        <v>74.5</v>
      </c>
      <c r="AA27" s="188">
        <v>70.5</v>
      </c>
      <c r="AB27" s="188">
        <v>0</v>
      </c>
      <c r="AC27" s="18" t="s">
        <v>39</v>
      </c>
      <c r="AD27" s="20" t="s">
        <v>146</v>
      </c>
    </row>
    <row r="28" spans="1:30" ht="14.25" customHeight="1" x14ac:dyDescent="0.15">
      <c r="A28" s="22" t="s">
        <v>148</v>
      </c>
      <c r="B28" s="22" t="s">
        <v>148</v>
      </c>
      <c r="C28" s="32" t="s">
        <v>149</v>
      </c>
      <c r="D28" s="19"/>
      <c r="E28" s="33"/>
      <c r="F28" s="20" t="s">
        <v>150</v>
      </c>
      <c r="G28" s="32" t="s">
        <v>151</v>
      </c>
      <c r="H28" s="18">
        <v>249</v>
      </c>
      <c r="I28" s="22" t="s">
        <v>35</v>
      </c>
      <c r="J28" s="32" t="s">
        <v>82</v>
      </c>
      <c r="K28" s="36">
        <v>250</v>
      </c>
      <c r="L28" s="18">
        <v>0.99</v>
      </c>
      <c r="M28" s="36">
        <v>0</v>
      </c>
      <c r="N28" s="36">
        <v>343</v>
      </c>
      <c r="O28" s="188">
        <v>5.4</v>
      </c>
      <c r="P28" s="188">
        <v>6.2</v>
      </c>
      <c r="Q28" s="188">
        <v>5.4</v>
      </c>
      <c r="R28" s="188">
        <v>0.8</v>
      </c>
      <c r="S28" s="188">
        <v>0.9</v>
      </c>
      <c r="T28" s="188">
        <v>0.8</v>
      </c>
      <c r="U28" s="188">
        <v>83.5</v>
      </c>
      <c r="V28" s="188" t="s">
        <v>37</v>
      </c>
      <c r="W28" s="188">
        <v>75.900000000000006</v>
      </c>
      <c r="X28" s="188">
        <v>78.8</v>
      </c>
      <c r="Y28" s="188" t="s">
        <v>38</v>
      </c>
      <c r="Z28" s="188">
        <v>78.5</v>
      </c>
      <c r="AA28" s="188">
        <v>75.900000000000006</v>
      </c>
      <c r="AB28" s="188">
        <v>0</v>
      </c>
      <c r="AC28" s="18" t="s">
        <v>39</v>
      </c>
      <c r="AD28" s="20" t="s">
        <v>150</v>
      </c>
    </row>
    <row r="29" spans="1:30" ht="14.25" customHeight="1" x14ac:dyDescent="0.15">
      <c r="A29" s="22" t="s">
        <v>152</v>
      </c>
      <c r="B29" s="22" t="s">
        <v>152</v>
      </c>
      <c r="C29" s="32" t="s">
        <v>153</v>
      </c>
      <c r="D29" s="19"/>
      <c r="E29" s="33"/>
      <c r="F29" s="20" t="s">
        <v>154</v>
      </c>
      <c r="G29" s="32" t="s">
        <v>155</v>
      </c>
      <c r="H29" s="18">
        <v>375</v>
      </c>
      <c r="I29" s="22" t="s">
        <v>35</v>
      </c>
      <c r="J29" s="32" t="s">
        <v>156</v>
      </c>
      <c r="K29" s="36">
        <v>300</v>
      </c>
      <c r="L29" s="18">
        <v>1.25</v>
      </c>
      <c r="M29" s="36">
        <v>0</v>
      </c>
      <c r="N29" s="36">
        <v>360</v>
      </c>
      <c r="O29" s="188">
        <v>5.8</v>
      </c>
      <c r="P29" s="188">
        <v>7</v>
      </c>
      <c r="Q29" s="188">
        <v>5.8</v>
      </c>
      <c r="R29" s="188">
        <v>1.5</v>
      </c>
      <c r="S29" s="188">
        <v>1.6</v>
      </c>
      <c r="T29" s="188">
        <v>1.5</v>
      </c>
      <c r="U29" s="188">
        <v>79.900000000000006</v>
      </c>
      <c r="V29" s="188" t="s">
        <v>38</v>
      </c>
      <c r="W29" s="188">
        <v>72.7</v>
      </c>
      <c r="X29" s="188">
        <v>80.3</v>
      </c>
      <c r="Y29" s="188" t="s">
        <v>37</v>
      </c>
      <c r="Z29" s="188">
        <v>79.900000000000006</v>
      </c>
      <c r="AA29" s="188">
        <v>80.3</v>
      </c>
      <c r="AB29" s="188">
        <v>0</v>
      </c>
      <c r="AC29" s="18" t="s">
        <v>39</v>
      </c>
      <c r="AD29" s="20" t="s">
        <v>154</v>
      </c>
    </row>
    <row r="30" spans="1:30" ht="14.25" customHeight="1" x14ac:dyDescent="0.15">
      <c r="A30" s="22" t="s">
        <v>157</v>
      </c>
      <c r="B30" s="22" t="s">
        <v>157</v>
      </c>
      <c r="C30" s="32" t="s">
        <v>158</v>
      </c>
      <c r="D30" s="19"/>
      <c r="E30" s="33"/>
      <c r="F30" s="20" t="s">
        <v>159</v>
      </c>
      <c r="G30" s="32" t="s">
        <v>160</v>
      </c>
      <c r="H30" s="18">
        <v>1032</v>
      </c>
      <c r="I30" s="22" t="s">
        <v>35</v>
      </c>
      <c r="J30" s="32" t="s">
        <v>161</v>
      </c>
      <c r="K30" s="36">
        <v>1000</v>
      </c>
      <c r="L30" s="18">
        <v>1.03</v>
      </c>
      <c r="M30" s="36">
        <v>0</v>
      </c>
      <c r="N30" s="36">
        <v>223</v>
      </c>
      <c r="O30" s="188">
        <v>3.6</v>
      </c>
      <c r="P30" s="188">
        <v>4</v>
      </c>
      <c r="Q30" s="188">
        <v>3.6</v>
      </c>
      <c r="R30" s="188">
        <v>0.5</v>
      </c>
      <c r="S30" s="188">
        <v>0.6</v>
      </c>
      <c r="T30" s="188">
        <v>0.5</v>
      </c>
      <c r="U30" s="188">
        <v>50</v>
      </c>
      <c r="V30" s="188" t="s">
        <v>38</v>
      </c>
      <c r="W30" s="188">
        <v>45.5</v>
      </c>
      <c r="X30" s="188">
        <v>50.8</v>
      </c>
      <c r="Y30" s="188" t="s">
        <v>37</v>
      </c>
      <c r="Z30" s="188">
        <v>50.8</v>
      </c>
      <c r="AA30" s="188">
        <v>50.8</v>
      </c>
      <c r="AB30" s="188">
        <v>0</v>
      </c>
      <c r="AC30" s="18" t="s">
        <v>39</v>
      </c>
      <c r="AD30" s="20" t="s">
        <v>159</v>
      </c>
    </row>
    <row r="31" spans="1:30" ht="14.25" customHeight="1" x14ac:dyDescent="0.15">
      <c r="A31" s="22" t="s">
        <v>162</v>
      </c>
      <c r="B31" s="22" t="s">
        <v>162</v>
      </c>
      <c r="C31" s="32" t="s">
        <v>163</v>
      </c>
      <c r="D31" s="19"/>
      <c r="E31" s="33"/>
      <c r="F31" s="20" t="s">
        <v>164</v>
      </c>
      <c r="G31" s="32" t="s">
        <v>165</v>
      </c>
      <c r="H31" s="18">
        <v>431</v>
      </c>
      <c r="I31" s="22" t="s">
        <v>35</v>
      </c>
      <c r="J31" s="32" t="s">
        <v>82</v>
      </c>
      <c r="K31" s="36">
        <v>250</v>
      </c>
      <c r="L31" s="18">
        <v>1.72</v>
      </c>
      <c r="M31" s="36">
        <v>0</v>
      </c>
      <c r="N31" s="36">
        <v>347</v>
      </c>
      <c r="O31" s="188">
        <v>5.5</v>
      </c>
      <c r="P31" s="188">
        <v>6.3</v>
      </c>
      <c r="Q31" s="188">
        <v>5.5</v>
      </c>
      <c r="R31" s="188">
        <v>0.8</v>
      </c>
      <c r="S31" s="188">
        <v>1</v>
      </c>
      <c r="T31" s="188">
        <v>0.8</v>
      </c>
      <c r="U31" s="188">
        <v>84.2</v>
      </c>
      <c r="V31" s="188" t="s">
        <v>37</v>
      </c>
      <c r="W31" s="188">
        <v>76.5</v>
      </c>
      <c r="X31" s="188">
        <v>80.400000000000006</v>
      </c>
      <c r="Y31" s="188" t="s">
        <v>38</v>
      </c>
      <c r="Z31" s="188">
        <v>80</v>
      </c>
      <c r="AA31" s="188">
        <v>76.5</v>
      </c>
      <c r="AB31" s="188">
        <v>0</v>
      </c>
      <c r="AC31" s="18" t="s">
        <v>39</v>
      </c>
      <c r="AD31" s="20" t="s">
        <v>164</v>
      </c>
    </row>
    <row r="32" spans="1:30" ht="14.25" customHeight="1" x14ac:dyDescent="0.15">
      <c r="A32" s="22" t="s">
        <v>166</v>
      </c>
      <c r="B32" s="22" t="s">
        <v>166</v>
      </c>
      <c r="C32" s="32" t="s">
        <v>167</v>
      </c>
      <c r="D32" s="19"/>
      <c r="E32" s="33"/>
      <c r="F32" s="20" t="s">
        <v>168</v>
      </c>
      <c r="G32" s="32" t="s">
        <v>169</v>
      </c>
      <c r="H32" s="18">
        <v>171</v>
      </c>
      <c r="I32" s="22" t="s">
        <v>35</v>
      </c>
      <c r="J32" s="32" t="s">
        <v>82</v>
      </c>
      <c r="K32" s="36">
        <v>250</v>
      </c>
      <c r="L32" s="18">
        <v>0.68</v>
      </c>
      <c r="M32" s="36">
        <v>0</v>
      </c>
      <c r="N32" s="36">
        <v>344</v>
      </c>
      <c r="O32" s="188">
        <v>11.7</v>
      </c>
      <c r="P32" s="188">
        <v>14</v>
      </c>
      <c r="Q32" s="188">
        <v>11.7</v>
      </c>
      <c r="R32" s="188">
        <v>2.1</v>
      </c>
      <c r="S32" s="188">
        <v>2.2999999999999998</v>
      </c>
      <c r="T32" s="188">
        <v>2.1</v>
      </c>
      <c r="U32" s="188">
        <v>72.400000000000006</v>
      </c>
      <c r="V32" s="188" t="s">
        <v>37</v>
      </c>
      <c r="W32" s="188">
        <v>65.900000000000006</v>
      </c>
      <c r="X32" s="188">
        <v>65.599999999999994</v>
      </c>
      <c r="Y32" s="188" t="s">
        <v>38</v>
      </c>
      <c r="Z32" s="188">
        <v>66.7</v>
      </c>
      <c r="AA32" s="188">
        <v>65.900000000000006</v>
      </c>
      <c r="AB32" s="188">
        <v>2.2000000000000002</v>
      </c>
      <c r="AC32" s="18" t="s">
        <v>39</v>
      </c>
      <c r="AD32" s="20" t="s">
        <v>168</v>
      </c>
    </row>
    <row r="33" spans="1:30" ht="14.25" customHeight="1" x14ac:dyDescent="0.15">
      <c r="A33" s="33" t="s">
        <v>170</v>
      </c>
      <c r="B33" s="33" t="s">
        <v>170</v>
      </c>
      <c r="C33" s="32" t="s">
        <v>171</v>
      </c>
      <c r="E33" s="18"/>
      <c r="F33" s="20" t="s">
        <v>172</v>
      </c>
      <c r="G33" s="32" t="s">
        <v>75</v>
      </c>
      <c r="H33" s="18">
        <v>59</v>
      </c>
      <c r="I33" s="22" t="s">
        <v>76</v>
      </c>
      <c r="J33" s="18" t="s">
        <v>173</v>
      </c>
      <c r="K33" s="36">
        <v>1000</v>
      </c>
      <c r="L33" s="18">
        <f t="shared" ref="L33" si="0">ROUNDDOWN(H33/K33,2)</f>
        <v>0.05</v>
      </c>
      <c r="M33" s="36">
        <v>0</v>
      </c>
      <c r="N33" s="36">
        <v>130</v>
      </c>
      <c r="O33" s="188">
        <v>3.9</v>
      </c>
      <c r="P33" s="188">
        <v>4.8</v>
      </c>
      <c r="Q33" s="188">
        <v>3.9</v>
      </c>
      <c r="R33" s="188">
        <v>0.9</v>
      </c>
      <c r="S33" s="188">
        <v>1</v>
      </c>
      <c r="T33" s="188">
        <v>0.9</v>
      </c>
      <c r="U33" s="188">
        <v>27</v>
      </c>
      <c r="V33" s="188" t="s">
        <v>37</v>
      </c>
      <c r="W33" s="188">
        <v>24.5</v>
      </c>
      <c r="X33" s="188">
        <v>24.1</v>
      </c>
      <c r="Y33" s="188" t="s">
        <v>38</v>
      </c>
      <c r="Z33" s="188">
        <v>26</v>
      </c>
      <c r="AA33" s="188">
        <v>24.5</v>
      </c>
      <c r="AB33" s="188">
        <v>0</v>
      </c>
      <c r="AC33" s="18" t="s">
        <v>39</v>
      </c>
      <c r="AD33" s="20" t="s">
        <v>172</v>
      </c>
    </row>
    <row r="34" spans="1:30" ht="14.25" customHeight="1" x14ac:dyDescent="0.15">
      <c r="A34" s="37" t="s">
        <v>174</v>
      </c>
      <c r="B34" s="37" t="s">
        <v>175</v>
      </c>
      <c r="C34" s="32" t="s">
        <v>176</v>
      </c>
      <c r="D34" s="19"/>
      <c r="E34" s="33"/>
      <c r="F34" s="20" t="s">
        <v>177</v>
      </c>
      <c r="G34" s="32" t="s">
        <v>178</v>
      </c>
      <c r="H34" s="18">
        <v>80</v>
      </c>
      <c r="I34" s="22" t="s">
        <v>179</v>
      </c>
      <c r="J34" s="32" t="s">
        <v>82</v>
      </c>
      <c r="K34" s="36">
        <v>250</v>
      </c>
      <c r="L34" s="18">
        <v>0.32</v>
      </c>
      <c r="M34" s="36">
        <v>0</v>
      </c>
      <c r="N34" s="36">
        <v>5</v>
      </c>
      <c r="O34" s="188" t="s">
        <v>108</v>
      </c>
      <c r="P34" s="188">
        <v>0.1</v>
      </c>
      <c r="Q34" s="188">
        <v>0.1</v>
      </c>
      <c r="R34" s="188" t="s">
        <v>108</v>
      </c>
      <c r="S34" s="188">
        <v>0</v>
      </c>
      <c r="T34" s="188">
        <v>0</v>
      </c>
      <c r="U34" s="188" t="s">
        <v>108</v>
      </c>
      <c r="V34" s="188" t="s">
        <v>38</v>
      </c>
      <c r="W34" s="188" t="s">
        <v>108</v>
      </c>
      <c r="X34" s="188">
        <v>0.1</v>
      </c>
      <c r="Y34" s="188" t="s">
        <v>37</v>
      </c>
      <c r="Z34" s="188">
        <v>2.2999999999999998</v>
      </c>
      <c r="AA34" s="188">
        <v>0.1</v>
      </c>
      <c r="AB34" s="188">
        <v>0</v>
      </c>
      <c r="AC34" s="18" t="s">
        <v>39</v>
      </c>
      <c r="AD34" s="20" t="s">
        <v>177</v>
      </c>
    </row>
    <row r="35" spans="1:30" ht="14.25" customHeight="1" x14ac:dyDescent="0.15">
      <c r="A35" s="37" t="s">
        <v>180</v>
      </c>
      <c r="B35" s="37" t="s">
        <v>180</v>
      </c>
      <c r="C35" s="32" t="s">
        <v>181</v>
      </c>
      <c r="D35" s="19"/>
      <c r="E35" s="33"/>
      <c r="F35" s="20" t="s">
        <v>182</v>
      </c>
      <c r="G35" s="32" t="s">
        <v>178</v>
      </c>
      <c r="H35" s="18">
        <v>108</v>
      </c>
      <c r="I35" s="22" t="s">
        <v>35</v>
      </c>
      <c r="J35" s="32" t="s">
        <v>77</v>
      </c>
      <c r="K35" s="36">
        <v>200</v>
      </c>
      <c r="L35" s="18">
        <v>0.54</v>
      </c>
      <c r="M35" s="36">
        <v>0</v>
      </c>
      <c r="N35" s="36">
        <v>7</v>
      </c>
      <c r="O35" s="188" t="s">
        <v>108</v>
      </c>
      <c r="P35" s="188">
        <v>0.2</v>
      </c>
      <c r="Q35" s="188">
        <v>0.2</v>
      </c>
      <c r="R35" s="188" t="s">
        <v>108</v>
      </c>
      <c r="S35" s="188">
        <v>0</v>
      </c>
      <c r="T35" s="188">
        <v>0</v>
      </c>
      <c r="U35" s="188" t="s">
        <v>108</v>
      </c>
      <c r="V35" s="188" t="s">
        <v>38</v>
      </c>
      <c r="W35" s="188" t="s">
        <v>108</v>
      </c>
      <c r="X35" s="188">
        <v>0.1</v>
      </c>
      <c r="Y35" s="188" t="s">
        <v>37</v>
      </c>
      <c r="Z35" s="188">
        <v>3</v>
      </c>
      <c r="AA35" s="188">
        <v>0.1</v>
      </c>
      <c r="AB35" s="188">
        <v>0</v>
      </c>
      <c r="AC35" s="18" t="s">
        <v>39</v>
      </c>
      <c r="AD35" s="20" t="s">
        <v>182</v>
      </c>
    </row>
    <row r="36" spans="1:30" ht="14.25" customHeight="1" x14ac:dyDescent="0.15">
      <c r="A36" s="22" t="s">
        <v>183</v>
      </c>
      <c r="B36" s="22" t="s">
        <v>183</v>
      </c>
      <c r="C36" s="32" t="s">
        <v>184</v>
      </c>
      <c r="D36" s="19"/>
      <c r="E36" s="33"/>
      <c r="F36" s="20" t="s">
        <v>185</v>
      </c>
      <c r="G36" s="32"/>
      <c r="H36" s="18">
        <v>540</v>
      </c>
      <c r="I36" s="22" t="s">
        <v>142</v>
      </c>
      <c r="J36" s="32" t="s">
        <v>186</v>
      </c>
      <c r="K36" s="36">
        <v>1000</v>
      </c>
      <c r="L36" s="18">
        <v>0.54</v>
      </c>
      <c r="M36" s="36">
        <v>9</v>
      </c>
      <c r="N36" s="36">
        <v>126</v>
      </c>
      <c r="O36" s="188">
        <v>1</v>
      </c>
      <c r="P36" s="188">
        <v>1.2</v>
      </c>
      <c r="Q36" s="188">
        <v>1</v>
      </c>
      <c r="R36" s="188">
        <v>0.1</v>
      </c>
      <c r="S36" s="188">
        <v>0.2</v>
      </c>
      <c r="T36" s="188">
        <v>0.1</v>
      </c>
      <c r="U36" s="188">
        <v>30.9</v>
      </c>
      <c r="V36" s="188" t="s">
        <v>37</v>
      </c>
      <c r="W36" s="188">
        <v>28.3</v>
      </c>
      <c r="X36" s="188">
        <v>29.7</v>
      </c>
      <c r="Y36" s="188" t="s">
        <v>38</v>
      </c>
      <c r="Z36" s="188">
        <v>31.9</v>
      </c>
      <c r="AA36" s="188">
        <v>28.3</v>
      </c>
      <c r="AB36" s="188">
        <v>0</v>
      </c>
      <c r="AC36" s="18" t="s">
        <v>39</v>
      </c>
      <c r="AD36" s="20" t="s">
        <v>185</v>
      </c>
    </row>
    <row r="37" spans="1:30" ht="14.25" customHeight="1" x14ac:dyDescent="0.15">
      <c r="A37" s="22" t="s">
        <v>187</v>
      </c>
      <c r="B37" s="33" t="s">
        <v>188</v>
      </c>
      <c r="C37" s="32" t="s">
        <v>189</v>
      </c>
      <c r="D37" s="19"/>
      <c r="E37" s="33"/>
      <c r="F37" s="20" t="s">
        <v>190</v>
      </c>
      <c r="G37" s="32" t="s">
        <v>191</v>
      </c>
      <c r="H37" s="18">
        <v>378</v>
      </c>
      <c r="I37" s="22" t="s">
        <v>35</v>
      </c>
      <c r="J37" s="32" t="s">
        <v>119</v>
      </c>
      <c r="K37" s="36">
        <v>500</v>
      </c>
      <c r="L37" s="18">
        <v>0.75</v>
      </c>
      <c r="M37" s="36">
        <v>0</v>
      </c>
      <c r="N37" s="36">
        <v>56</v>
      </c>
      <c r="O37" s="188">
        <v>1.8</v>
      </c>
      <c r="P37" s="188">
        <v>2.2000000000000002</v>
      </c>
      <c r="Q37" s="188">
        <v>1.8</v>
      </c>
      <c r="R37" s="188">
        <v>0.1</v>
      </c>
      <c r="S37" s="188">
        <v>0.1</v>
      </c>
      <c r="T37" s="188">
        <v>0.1</v>
      </c>
      <c r="U37" s="188">
        <v>13.7</v>
      </c>
      <c r="V37" s="188" t="s">
        <v>38</v>
      </c>
      <c r="W37" s="188">
        <v>12.5</v>
      </c>
      <c r="X37" s="188">
        <v>7.4</v>
      </c>
      <c r="Y37" s="188" t="s">
        <v>37</v>
      </c>
      <c r="Z37" s="188">
        <v>16</v>
      </c>
      <c r="AA37" s="188">
        <v>7.4</v>
      </c>
      <c r="AB37" s="188">
        <v>0</v>
      </c>
      <c r="AC37" s="18" t="s">
        <v>39</v>
      </c>
      <c r="AD37" s="20" t="s">
        <v>190</v>
      </c>
    </row>
    <row r="38" spans="1:30" ht="14.25" customHeight="1" x14ac:dyDescent="0.15">
      <c r="A38" s="37" t="s">
        <v>192</v>
      </c>
      <c r="B38" s="33" t="s">
        <v>188</v>
      </c>
      <c r="C38" s="32" t="s">
        <v>193</v>
      </c>
      <c r="D38" s="19"/>
      <c r="E38" s="33"/>
      <c r="F38" s="20" t="s">
        <v>194</v>
      </c>
      <c r="G38" s="32" t="s">
        <v>191</v>
      </c>
      <c r="H38" s="18">
        <v>486</v>
      </c>
      <c r="I38" s="22" t="s">
        <v>35</v>
      </c>
      <c r="J38" s="39" t="s">
        <v>195</v>
      </c>
      <c r="K38" s="36">
        <v>500</v>
      </c>
      <c r="L38" s="18">
        <v>0.97</v>
      </c>
      <c r="M38" s="36">
        <v>0</v>
      </c>
      <c r="N38" s="36">
        <v>56</v>
      </c>
      <c r="O38" s="188">
        <v>1.8</v>
      </c>
      <c r="P38" s="188">
        <v>2.2000000000000002</v>
      </c>
      <c r="Q38" s="188">
        <v>1.8</v>
      </c>
      <c r="R38" s="188">
        <v>0.1</v>
      </c>
      <c r="S38" s="188">
        <v>0.1</v>
      </c>
      <c r="T38" s="188">
        <v>0.1</v>
      </c>
      <c r="U38" s="188">
        <v>13.7</v>
      </c>
      <c r="V38" s="188" t="s">
        <v>38</v>
      </c>
      <c r="W38" s="188">
        <v>12.5</v>
      </c>
      <c r="X38" s="188">
        <v>7.4</v>
      </c>
      <c r="Y38" s="188" t="s">
        <v>37</v>
      </c>
      <c r="Z38" s="188">
        <v>16</v>
      </c>
      <c r="AA38" s="188">
        <v>7.4</v>
      </c>
      <c r="AB38" s="188">
        <v>0</v>
      </c>
      <c r="AC38" s="18" t="s">
        <v>39</v>
      </c>
      <c r="AD38" s="20" t="s">
        <v>194</v>
      </c>
    </row>
    <row r="39" spans="1:30" ht="14.25" customHeight="1" x14ac:dyDescent="0.15">
      <c r="A39" s="37" t="s">
        <v>196</v>
      </c>
      <c r="B39" s="37" t="s">
        <v>196</v>
      </c>
      <c r="C39" s="32" t="s">
        <v>197</v>
      </c>
      <c r="D39" s="19"/>
      <c r="E39" s="33"/>
      <c r="F39" s="20" t="s">
        <v>198</v>
      </c>
      <c r="G39" s="32" t="s">
        <v>199</v>
      </c>
      <c r="H39" s="18">
        <v>270</v>
      </c>
      <c r="I39" s="22" t="s">
        <v>142</v>
      </c>
      <c r="J39" s="39" t="s">
        <v>200</v>
      </c>
      <c r="K39" s="36">
        <v>1000</v>
      </c>
      <c r="L39" s="18">
        <v>0.27</v>
      </c>
      <c r="M39" s="36">
        <v>10</v>
      </c>
      <c r="N39" s="36">
        <v>59</v>
      </c>
      <c r="O39" s="188">
        <v>1.3</v>
      </c>
      <c r="P39" s="188">
        <v>1.8</v>
      </c>
      <c r="Q39" s="188">
        <v>1.3</v>
      </c>
      <c r="R39" s="188">
        <v>0</v>
      </c>
      <c r="S39" s="188">
        <v>0.1</v>
      </c>
      <c r="T39" s="188">
        <v>0</v>
      </c>
      <c r="U39" s="188">
        <v>17</v>
      </c>
      <c r="V39" s="188" t="s">
        <v>38</v>
      </c>
      <c r="W39" s="188">
        <v>15.5</v>
      </c>
      <c r="X39" s="188">
        <v>8.5</v>
      </c>
      <c r="Y39" s="188" t="s">
        <v>37</v>
      </c>
      <c r="Z39" s="188">
        <v>17.3</v>
      </c>
      <c r="AA39" s="188">
        <v>8.5</v>
      </c>
      <c r="AB39" s="188">
        <v>0</v>
      </c>
      <c r="AC39" s="18" t="s">
        <v>39</v>
      </c>
      <c r="AD39" s="20" t="s">
        <v>198</v>
      </c>
    </row>
    <row r="40" spans="1:30" ht="14.25" customHeight="1" x14ac:dyDescent="0.15">
      <c r="A40" s="22" t="s">
        <v>201</v>
      </c>
      <c r="B40" s="22" t="s">
        <v>201</v>
      </c>
      <c r="C40" s="32" t="s">
        <v>202</v>
      </c>
      <c r="D40" s="19"/>
      <c r="E40" s="33"/>
      <c r="F40" s="20" t="s">
        <v>203</v>
      </c>
      <c r="G40" s="32" t="s">
        <v>204</v>
      </c>
      <c r="H40" s="18">
        <v>534</v>
      </c>
      <c r="I40" s="22" t="s">
        <v>35</v>
      </c>
      <c r="J40" s="32" t="s">
        <v>44</v>
      </c>
      <c r="K40" s="36">
        <v>1000</v>
      </c>
      <c r="L40" s="18">
        <v>0.53</v>
      </c>
      <c r="M40" s="36">
        <v>0</v>
      </c>
      <c r="N40" s="36">
        <v>229</v>
      </c>
      <c r="O40" s="188">
        <v>2.2999999999999998</v>
      </c>
      <c r="P40" s="188">
        <v>2.9</v>
      </c>
      <c r="Q40" s="188">
        <v>2.2999999999999998</v>
      </c>
      <c r="R40" s="188">
        <v>10.3</v>
      </c>
      <c r="S40" s="188">
        <v>10.6</v>
      </c>
      <c r="T40" s="188">
        <v>10.3</v>
      </c>
      <c r="U40" s="188">
        <v>27.5</v>
      </c>
      <c r="V40" s="188" t="s">
        <v>38</v>
      </c>
      <c r="W40" s="188">
        <v>25</v>
      </c>
      <c r="X40" s="188">
        <v>30.2</v>
      </c>
      <c r="Y40" s="188" t="s">
        <v>37</v>
      </c>
      <c r="Z40" s="188">
        <v>32.4</v>
      </c>
      <c r="AA40" s="188">
        <v>30.2</v>
      </c>
      <c r="AB40" s="188">
        <v>0</v>
      </c>
      <c r="AC40" s="18" t="s">
        <v>39</v>
      </c>
      <c r="AD40" s="20" t="s">
        <v>203</v>
      </c>
    </row>
    <row r="41" spans="1:30" ht="14.25" customHeight="1" x14ac:dyDescent="0.25">
      <c r="A41" s="31" t="s">
        <v>205</v>
      </c>
      <c r="B41" s="31" t="s">
        <v>205</v>
      </c>
      <c r="C41" s="18" t="s">
        <v>206</v>
      </c>
      <c r="F41" s="1" t="s">
        <v>207</v>
      </c>
      <c r="G41" s="32" t="s">
        <v>208</v>
      </c>
      <c r="H41" s="18">
        <v>499</v>
      </c>
      <c r="I41" s="22" t="s">
        <v>35</v>
      </c>
      <c r="J41" s="18" t="s">
        <v>44</v>
      </c>
      <c r="K41" s="36">
        <v>1000</v>
      </c>
      <c r="L41" s="18">
        <v>0.49</v>
      </c>
      <c r="M41" s="36">
        <v>0</v>
      </c>
      <c r="N41" s="36">
        <v>347</v>
      </c>
      <c r="O41" s="188">
        <v>5.3</v>
      </c>
      <c r="P41" s="188">
        <v>6.6</v>
      </c>
      <c r="Q41" s="188">
        <v>5.3</v>
      </c>
      <c r="R41" s="188">
        <v>0.5</v>
      </c>
      <c r="S41" s="188">
        <v>0.6</v>
      </c>
      <c r="T41" s="188">
        <v>0.5</v>
      </c>
      <c r="U41" s="188">
        <v>73.5</v>
      </c>
      <c r="V41" s="188" t="s">
        <v>38</v>
      </c>
      <c r="W41" s="188">
        <v>67.099999999999994</v>
      </c>
      <c r="X41" s="188">
        <v>76.099999999999994</v>
      </c>
      <c r="Y41" s="188" t="s">
        <v>37</v>
      </c>
      <c r="Z41" s="188">
        <v>82.8</v>
      </c>
      <c r="AA41" s="188">
        <v>76.099999999999994</v>
      </c>
      <c r="AB41" s="188">
        <v>0.2</v>
      </c>
      <c r="AC41" s="18" t="s">
        <v>39</v>
      </c>
      <c r="AD41" s="1" t="s">
        <v>207</v>
      </c>
    </row>
    <row r="42" spans="1:30" ht="14.25" customHeight="1" x14ac:dyDescent="0.15">
      <c r="A42" s="22" t="s">
        <v>209</v>
      </c>
      <c r="B42" s="22" t="s">
        <v>209</v>
      </c>
      <c r="C42" s="32" t="s">
        <v>210</v>
      </c>
      <c r="D42" s="19"/>
      <c r="E42" s="33"/>
      <c r="F42" s="20" t="s">
        <v>211</v>
      </c>
      <c r="G42" s="32" t="s">
        <v>199</v>
      </c>
      <c r="H42" s="18">
        <v>794</v>
      </c>
      <c r="I42" s="22" t="s">
        <v>142</v>
      </c>
      <c r="J42" s="32" t="s">
        <v>212</v>
      </c>
      <c r="K42" s="36">
        <v>1000</v>
      </c>
      <c r="L42" s="18">
        <v>0.79</v>
      </c>
      <c r="M42" s="36">
        <v>10</v>
      </c>
      <c r="N42" s="36">
        <v>64</v>
      </c>
      <c r="O42" s="188">
        <v>1.5</v>
      </c>
      <c r="P42" s="188">
        <v>2.2000000000000002</v>
      </c>
      <c r="Q42" s="188">
        <v>1.5</v>
      </c>
      <c r="R42" s="188">
        <v>0.1</v>
      </c>
      <c r="S42" s="188">
        <v>0.3</v>
      </c>
      <c r="T42" s="188">
        <v>0.1</v>
      </c>
      <c r="U42" s="188">
        <v>14.1</v>
      </c>
      <c r="V42" s="188" t="s">
        <v>38</v>
      </c>
      <c r="W42" s="188">
        <v>12.9</v>
      </c>
      <c r="X42" s="188">
        <v>13.8</v>
      </c>
      <c r="Y42" s="188" t="s">
        <v>37</v>
      </c>
      <c r="Z42" s="188">
        <v>13.9</v>
      </c>
      <c r="AA42" s="188">
        <v>13.8</v>
      </c>
      <c r="AB42" s="188">
        <v>0</v>
      </c>
      <c r="AC42" s="18" t="s">
        <v>39</v>
      </c>
      <c r="AD42" s="20" t="s">
        <v>211</v>
      </c>
    </row>
    <row r="43" spans="1:30" ht="14.25" customHeight="1" x14ac:dyDescent="0.15">
      <c r="A43" s="22" t="s">
        <v>213</v>
      </c>
      <c r="B43" s="22" t="s">
        <v>213</v>
      </c>
      <c r="C43" s="32" t="s">
        <v>214</v>
      </c>
      <c r="D43" s="19"/>
      <c r="E43" s="33"/>
      <c r="F43" s="20" t="s">
        <v>215</v>
      </c>
      <c r="G43" s="32" t="s">
        <v>216</v>
      </c>
      <c r="H43" s="18">
        <v>605</v>
      </c>
      <c r="I43" s="22" t="s">
        <v>35</v>
      </c>
      <c r="J43" s="32" t="s">
        <v>119</v>
      </c>
      <c r="K43" s="36">
        <v>500</v>
      </c>
      <c r="L43" s="18">
        <v>1.21</v>
      </c>
      <c r="M43" s="36">
        <v>0</v>
      </c>
      <c r="N43" s="36">
        <v>356</v>
      </c>
      <c r="O43" s="188" t="s">
        <v>108</v>
      </c>
      <c r="P43" s="188">
        <v>0.2</v>
      </c>
      <c r="Q43" s="188">
        <v>0.2</v>
      </c>
      <c r="R43" s="188" t="s">
        <v>108</v>
      </c>
      <c r="S43" s="188">
        <v>0.2</v>
      </c>
      <c r="T43" s="188">
        <v>0.2</v>
      </c>
      <c r="U43" s="188">
        <v>94.2</v>
      </c>
      <c r="V43" s="188" t="s">
        <v>37</v>
      </c>
      <c r="W43" s="188">
        <v>85.6</v>
      </c>
      <c r="X43" s="188">
        <v>85.6</v>
      </c>
      <c r="Y43" s="188" t="s">
        <v>38</v>
      </c>
      <c r="Z43" s="188">
        <v>85.6</v>
      </c>
      <c r="AA43" s="188">
        <v>85.6</v>
      </c>
      <c r="AB43" s="188">
        <v>0</v>
      </c>
      <c r="AC43" s="18" t="s">
        <v>39</v>
      </c>
      <c r="AD43" s="20" t="s">
        <v>215</v>
      </c>
    </row>
    <row r="44" spans="1:30" ht="14.25" customHeight="1" x14ac:dyDescent="0.15">
      <c r="A44" s="22" t="s">
        <v>217</v>
      </c>
      <c r="B44" s="22" t="s">
        <v>217</v>
      </c>
      <c r="C44" s="32" t="s">
        <v>218</v>
      </c>
      <c r="D44" s="19"/>
      <c r="E44" s="33"/>
      <c r="F44" s="20" t="s">
        <v>219</v>
      </c>
      <c r="G44" s="32" t="s">
        <v>220</v>
      </c>
      <c r="H44" s="18">
        <v>363</v>
      </c>
      <c r="I44" s="22" t="s">
        <v>35</v>
      </c>
      <c r="J44" s="32" t="s">
        <v>44</v>
      </c>
      <c r="K44" s="36">
        <v>1000</v>
      </c>
      <c r="L44" s="18">
        <v>0.36</v>
      </c>
      <c r="M44" s="36">
        <v>0</v>
      </c>
      <c r="N44" s="36">
        <v>338</v>
      </c>
      <c r="O44" s="188" t="s">
        <v>108</v>
      </c>
      <c r="P44" s="188">
        <v>0.1</v>
      </c>
      <c r="Q44" s="188">
        <v>0.1</v>
      </c>
      <c r="R44" s="188" t="s">
        <v>108</v>
      </c>
      <c r="S44" s="188">
        <v>0.1</v>
      </c>
      <c r="T44" s="188">
        <v>0.1</v>
      </c>
      <c r="U44" s="188">
        <v>89.8</v>
      </c>
      <c r="V44" s="188" t="s">
        <v>37</v>
      </c>
      <c r="W44" s="188">
        <v>81.599999999999994</v>
      </c>
      <c r="X44" s="188">
        <v>81.599999999999994</v>
      </c>
      <c r="Y44" s="188" t="s">
        <v>38</v>
      </c>
      <c r="Z44" s="188">
        <v>81.599999999999994</v>
      </c>
      <c r="AA44" s="188">
        <v>81.599999999999994</v>
      </c>
      <c r="AB44" s="188">
        <v>0</v>
      </c>
      <c r="AC44" s="18" t="s">
        <v>39</v>
      </c>
      <c r="AD44" s="20" t="s">
        <v>219</v>
      </c>
    </row>
    <row r="45" spans="1:30" ht="14.25" customHeight="1" x14ac:dyDescent="0.15">
      <c r="A45" s="22" t="s">
        <v>221</v>
      </c>
      <c r="B45" s="37" t="s">
        <v>222</v>
      </c>
      <c r="C45" s="32" t="s">
        <v>223</v>
      </c>
      <c r="D45" s="19"/>
      <c r="E45" s="33"/>
      <c r="F45" s="20" t="s">
        <v>224</v>
      </c>
      <c r="G45" s="32" t="s">
        <v>225</v>
      </c>
      <c r="H45" s="18">
        <v>522</v>
      </c>
      <c r="I45" s="22" t="s">
        <v>35</v>
      </c>
      <c r="J45" s="32" t="s">
        <v>119</v>
      </c>
      <c r="K45" s="36">
        <v>500</v>
      </c>
      <c r="L45" s="18">
        <v>1.04</v>
      </c>
      <c r="M45" s="36">
        <v>0</v>
      </c>
      <c r="N45" s="36">
        <v>344</v>
      </c>
      <c r="O45" s="188" t="s">
        <v>108</v>
      </c>
      <c r="P45" s="188">
        <v>0.2</v>
      </c>
      <c r="Q45" s="188">
        <v>0.2</v>
      </c>
      <c r="R45" s="188" t="s">
        <v>108</v>
      </c>
      <c r="S45" s="188">
        <v>0.4</v>
      </c>
      <c r="T45" s="188">
        <v>0.4</v>
      </c>
      <c r="U45" s="188">
        <v>88.5</v>
      </c>
      <c r="V45" s="188" t="s">
        <v>37</v>
      </c>
      <c r="W45" s="188">
        <v>80.400000000000006</v>
      </c>
      <c r="X45" s="188">
        <v>83.4</v>
      </c>
      <c r="Y45" s="188" t="s">
        <v>38</v>
      </c>
      <c r="Z45" s="188">
        <v>87.5</v>
      </c>
      <c r="AA45" s="188">
        <v>80.400000000000006</v>
      </c>
      <c r="AB45" s="188">
        <v>0</v>
      </c>
      <c r="AC45" s="18" t="s">
        <v>39</v>
      </c>
      <c r="AD45" s="20" t="s">
        <v>224</v>
      </c>
    </row>
    <row r="46" spans="1:30" ht="14.25" customHeight="1" x14ac:dyDescent="0.15">
      <c r="A46" s="22" t="s">
        <v>226</v>
      </c>
      <c r="B46" s="37" t="s">
        <v>222</v>
      </c>
      <c r="C46" s="32" t="s">
        <v>223</v>
      </c>
      <c r="D46" s="19"/>
      <c r="E46" s="33"/>
      <c r="F46" s="20" t="s">
        <v>227</v>
      </c>
      <c r="G46" s="32" t="s">
        <v>216</v>
      </c>
      <c r="H46" s="18">
        <v>154</v>
      </c>
      <c r="I46" s="22" t="s">
        <v>35</v>
      </c>
      <c r="J46" s="32" t="s">
        <v>228</v>
      </c>
      <c r="K46" s="36">
        <v>90</v>
      </c>
      <c r="L46" s="18">
        <v>1.71</v>
      </c>
      <c r="M46" s="36">
        <v>0</v>
      </c>
      <c r="N46" s="36">
        <v>344</v>
      </c>
      <c r="O46" s="188" t="s">
        <v>108</v>
      </c>
      <c r="P46" s="188">
        <v>0.2</v>
      </c>
      <c r="Q46" s="188">
        <v>0.2</v>
      </c>
      <c r="R46" s="188" t="s">
        <v>108</v>
      </c>
      <c r="S46" s="188">
        <v>0.4</v>
      </c>
      <c r="T46" s="188">
        <v>0.4</v>
      </c>
      <c r="U46" s="188">
        <v>88.5</v>
      </c>
      <c r="V46" s="188" t="s">
        <v>37</v>
      </c>
      <c r="W46" s="188">
        <v>80.400000000000006</v>
      </c>
      <c r="X46" s="188">
        <v>83.4</v>
      </c>
      <c r="Y46" s="188" t="s">
        <v>38</v>
      </c>
      <c r="Z46" s="188">
        <v>87.5</v>
      </c>
      <c r="AA46" s="188">
        <v>80.400000000000006</v>
      </c>
      <c r="AB46" s="188">
        <v>0</v>
      </c>
      <c r="AC46" s="18" t="s">
        <v>39</v>
      </c>
      <c r="AD46" s="20" t="s">
        <v>227</v>
      </c>
    </row>
    <row r="47" spans="1:30" ht="14.25" customHeight="1" x14ac:dyDescent="0.15">
      <c r="A47" s="37" t="s">
        <v>229</v>
      </c>
      <c r="B47" s="37" t="s">
        <v>229</v>
      </c>
      <c r="C47" s="32" t="s">
        <v>230</v>
      </c>
      <c r="D47" s="19"/>
      <c r="E47" s="33"/>
      <c r="F47" s="20" t="s">
        <v>231</v>
      </c>
      <c r="G47" s="32" t="s">
        <v>232</v>
      </c>
      <c r="H47" s="18">
        <v>335</v>
      </c>
      <c r="I47" s="22" t="s">
        <v>35</v>
      </c>
      <c r="J47" s="32" t="s">
        <v>119</v>
      </c>
      <c r="K47" s="36">
        <v>500</v>
      </c>
      <c r="L47" s="18">
        <v>0.67</v>
      </c>
      <c r="M47" s="36">
        <v>0</v>
      </c>
      <c r="N47" s="36">
        <v>352</v>
      </c>
      <c r="O47" s="188">
        <v>0.7</v>
      </c>
      <c r="P47" s="188">
        <v>1.7</v>
      </c>
      <c r="Q47" s="188">
        <v>0.7</v>
      </c>
      <c r="R47" s="188" t="s">
        <v>108</v>
      </c>
      <c r="S47" s="188">
        <v>0</v>
      </c>
      <c r="T47" s="188">
        <v>0</v>
      </c>
      <c r="U47" s="188">
        <v>93.2</v>
      </c>
      <c r="V47" s="188" t="s">
        <v>37</v>
      </c>
      <c r="W47" s="188">
        <v>88.9</v>
      </c>
      <c r="X47" s="188">
        <v>91.3</v>
      </c>
      <c r="Y47" s="188" t="s">
        <v>38</v>
      </c>
      <c r="Z47" s="188">
        <v>90.3</v>
      </c>
      <c r="AA47" s="188">
        <v>88.9</v>
      </c>
      <c r="AB47" s="188">
        <v>0.1</v>
      </c>
      <c r="AC47" s="18" t="s">
        <v>39</v>
      </c>
      <c r="AD47" s="20" t="s">
        <v>231</v>
      </c>
    </row>
    <row r="48" spans="1:30" ht="14.25" customHeight="1" x14ac:dyDescent="0.15">
      <c r="A48" s="37" t="s">
        <v>233</v>
      </c>
      <c r="B48" s="37" t="s">
        <v>233</v>
      </c>
      <c r="C48" s="32" t="s">
        <v>234</v>
      </c>
      <c r="D48" s="19"/>
      <c r="E48" s="33"/>
      <c r="F48" s="20" t="s">
        <v>235</v>
      </c>
      <c r="G48" s="32" t="s">
        <v>236</v>
      </c>
      <c r="H48" s="18">
        <v>284</v>
      </c>
      <c r="I48" s="22" t="s">
        <v>35</v>
      </c>
      <c r="J48" s="32" t="s">
        <v>44</v>
      </c>
      <c r="K48" s="36">
        <v>1000</v>
      </c>
      <c r="L48" s="18">
        <v>0.28000000000000003</v>
      </c>
      <c r="M48" s="36">
        <v>0</v>
      </c>
      <c r="N48" s="36">
        <v>391</v>
      </c>
      <c r="O48" s="188" t="s">
        <v>108</v>
      </c>
      <c r="P48" s="188">
        <v>0</v>
      </c>
      <c r="Q48" s="188">
        <v>0</v>
      </c>
      <c r="R48" s="188" t="s">
        <v>108</v>
      </c>
      <c r="S48" s="188">
        <v>0</v>
      </c>
      <c r="T48" s="188">
        <v>0</v>
      </c>
      <c r="U48" s="188">
        <v>104.2</v>
      </c>
      <c r="V48" s="188" t="s">
        <v>37</v>
      </c>
      <c r="W48" s="188">
        <v>99.3</v>
      </c>
      <c r="X48" s="188">
        <v>99.3</v>
      </c>
      <c r="Y48" s="188" t="s">
        <v>38</v>
      </c>
      <c r="Z48" s="188">
        <v>99.3</v>
      </c>
      <c r="AA48" s="188">
        <v>99.3</v>
      </c>
      <c r="AB48" s="188">
        <v>0</v>
      </c>
      <c r="AC48" s="18" t="s">
        <v>39</v>
      </c>
      <c r="AD48" s="20" t="s">
        <v>235</v>
      </c>
    </row>
    <row r="49" spans="1:30" ht="14.25" customHeight="1" x14ac:dyDescent="0.15">
      <c r="A49" s="33" t="s">
        <v>237</v>
      </c>
      <c r="B49" s="33" t="s">
        <v>237</v>
      </c>
      <c r="C49" s="32" t="s">
        <v>238</v>
      </c>
      <c r="D49" s="19"/>
      <c r="E49" s="33"/>
      <c r="F49" s="20" t="s">
        <v>239</v>
      </c>
      <c r="G49" s="32" t="s">
        <v>236</v>
      </c>
      <c r="H49" s="18">
        <v>295</v>
      </c>
      <c r="I49" s="22" t="s">
        <v>35</v>
      </c>
      <c r="J49" s="32" t="s">
        <v>44</v>
      </c>
      <c r="K49" s="36">
        <v>1000</v>
      </c>
      <c r="L49" s="18">
        <v>0.28999999999999998</v>
      </c>
      <c r="M49" s="36">
        <v>0</v>
      </c>
      <c r="N49" s="36">
        <v>390</v>
      </c>
      <c r="O49" s="188" t="s">
        <v>108</v>
      </c>
      <c r="P49" s="188">
        <v>0</v>
      </c>
      <c r="Q49" s="188">
        <v>0</v>
      </c>
      <c r="R49" s="188" t="s">
        <v>108</v>
      </c>
      <c r="S49" s="188">
        <v>0</v>
      </c>
      <c r="T49" s="188">
        <v>0</v>
      </c>
      <c r="U49" s="188">
        <v>103.9</v>
      </c>
      <c r="V49" s="188" t="s">
        <v>37</v>
      </c>
      <c r="W49" s="188">
        <v>99</v>
      </c>
      <c r="X49" s="188">
        <v>99</v>
      </c>
      <c r="Y49" s="188" t="s">
        <v>38</v>
      </c>
      <c r="Z49" s="188">
        <v>99</v>
      </c>
      <c r="AA49" s="188">
        <v>99</v>
      </c>
      <c r="AB49" s="188">
        <v>0</v>
      </c>
      <c r="AC49" s="18" t="s">
        <v>39</v>
      </c>
      <c r="AD49" s="20" t="s">
        <v>239</v>
      </c>
    </row>
    <row r="50" spans="1:30" ht="14.25" customHeight="1" x14ac:dyDescent="0.15">
      <c r="A50" s="33" t="s">
        <v>240</v>
      </c>
      <c r="B50" s="33" t="s">
        <v>240</v>
      </c>
      <c r="C50" s="32" t="s">
        <v>241</v>
      </c>
      <c r="D50" s="19"/>
      <c r="E50" s="33"/>
      <c r="F50" s="20" t="s">
        <v>242</v>
      </c>
      <c r="G50" s="32" t="s">
        <v>236</v>
      </c>
      <c r="H50" s="18">
        <v>307</v>
      </c>
      <c r="I50" s="22" t="s">
        <v>35</v>
      </c>
      <c r="J50" s="32" t="s">
        <v>44</v>
      </c>
      <c r="K50" s="36">
        <v>1000</v>
      </c>
      <c r="L50" s="18">
        <v>0.3</v>
      </c>
      <c r="M50" s="36">
        <v>0</v>
      </c>
      <c r="N50" s="36">
        <v>394</v>
      </c>
      <c r="O50" s="188" t="s">
        <v>108</v>
      </c>
      <c r="P50" s="188">
        <v>0</v>
      </c>
      <c r="Q50" s="188">
        <v>0</v>
      </c>
      <c r="R50" s="188" t="s">
        <v>108</v>
      </c>
      <c r="S50" s="188">
        <v>0</v>
      </c>
      <c r="T50" s="188">
        <v>0</v>
      </c>
      <c r="U50" s="188">
        <v>104.9</v>
      </c>
      <c r="V50" s="188" t="s">
        <v>37</v>
      </c>
      <c r="W50" s="188">
        <v>99.9</v>
      </c>
      <c r="X50" s="188">
        <v>100</v>
      </c>
      <c r="Y50" s="188" t="s">
        <v>38</v>
      </c>
      <c r="Z50" s="188">
        <v>100</v>
      </c>
      <c r="AA50" s="188">
        <v>99.9</v>
      </c>
      <c r="AB50" s="188">
        <v>0</v>
      </c>
      <c r="AC50" s="18" t="s">
        <v>39</v>
      </c>
      <c r="AD50" s="20" t="s">
        <v>242</v>
      </c>
    </row>
    <row r="51" spans="1:30" ht="14.25" customHeight="1" x14ac:dyDescent="0.15">
      <c r="A51" s="33" t="s">
        <v>243</v>
      </c>
      <c r="B51" s="33" t="s">
        <v>243</v>
      </c>
      <c r="C51" s="32" t="s">
        <v>244</v>
      </c>
      <c r="D51" s="19"/>
      <c r="E51" s="33"/>
      <c r="F51" s="20" t="s">
        <v>245</v>
      </c>
      <c r="G51" s="32" t="s">
        <v>236</v>
      </c>
      <c r="H51" s="18">
        <v>295</v>
      </c>
      <c r="I51" s="22" t="s">
        <v>35</v>
      </c>
      <c r="J51" s="32" t="s">
        <v>44</v>
      </c>
      <c r="K51" s="36">
        <v>1000</v>
      </c>
      <c r="L51" s="18">
        <v>0.28999999999999998</v>
      </c>
      <c r="M51" s="36">
        <v>0</v>
      </c>
      <c r="N51" s="36">
        <v>393</v>
      </c>
      <c r="O51" s="188" t="s">
        <v>108</v>
      </c>
      <c r="P51" s="188">
        <v>0</v>
      </c>
      <c r="Q51" s="188">
        <v>0</v>
      </c>
      <c r="R51" s="188" t="s">
        <v>108</v>
      </c>
      <c r="S51" s="188">
        <v>0</v>
      </c>
      <c r="T51" s="188">
        <v>0</v>
      </c>
      <c r="U51" s="188">
        <v>104.8</v>
      </c>
      <c r="V51" s="188" t="s">
        <v>37</v>
      </c>
      <c r="W51" s="188">
        <v>99.9</v>
      </c>
      <c r="X51" s="188">
        <v>100</v>
      </c>
      <c r="Y51" s="188" t="s">
        <v>38</v>
      </c>
      <c r="Z51" s="188">
        <v>100</v>
      </c>
      <c r="AA51" s="188">
        <v>99.9</v>
      </c>
      <c r="AB51" s="188">
        <v>0</v>
      </c>
      <c r="AC51" s="18" t="s">
        <v>39</v>
      </c>
      <c r="AD51" s="20" t="s">
        <v>245</v>
      </c>
    </row>
    <row r="52" spans="1:30" ht="14.25" customHeight="1" x14ac:dyDescent="0.15">
      <c r="A52" s="33" t="s">
        <v>246</v>
      </c>
      <c r="B52" s="33" t="s">
        <v>246</v>
      </c>
      <c r="C52" s="32" t="s">
        <v>247</v>
      </c>
      <c r="D52" s="19"/>
      <c r="E52" s="33"/>
      <c r="F52" s="20" t="s">
        <v>248</v>
      </c>
      <c r="G52" s="32" t="s">
        <v>249</v>
      </c>
      <c r="H52" s="18">
        <v>163</v>
      </c>
      <c r="I52" s="22" t="s">
        <v>35</v>
      </c>
      <c r="J52" s="32" t="s">
        <v>77</v>
      </c>
      <c r="K52" s="36">
        <v>200</v>
      </c>
      <c r="L52" s="18">
        <v>0.81</v>
      </c>
      <c r="M52" s="36">
        <v>0</v>
      </c>
      <c r="N52" s="36">
        <v>393</v>
      </c>
      <c r="O52" s="188" t="s">
        <v>108</v>
      </c>
      <c r="P52" s="188">
        <v>0</v>
      </c>
      <c r="Q52" s="188">
        <v>0</v>
      </c>
      <c r="R52" s="188" t="s">
        <v>108</v>
      </c>
      <c r="S52" s="188">
        <v>0</v>
      </c>
      <c r="T52" s="188">
        <v>0</v>
      </c>
      <c r="U52" s="188">
        <v>104.7</v>
      </c>
      <c r="V52" s="188" t="s">
        <v>37</v>
      </c>
      <c r="W52" s="188">
        <v>99.7</v>
      </c>
      <c r="X52" s="188">
        <v>99.7</v>
      </c>
      <c r="Y52" s="188" t="s">
        <v>38</v>
      </c>
      <c r="Z52" s="188">
        <v>99.7</v>
      </c>
      <c r="AA52" s="188">
        <v>99.7</v>
      </c>
      <c r="AB52" s="188">
        <v>0</v>
      </c>
      <c r="AC52" s="18" t="s">
        <v>39</v>
      </c>
      <c r="AD52" s="20" t="s">
        <v>248</v>
      </c>
    </row>
    <row r="53" spans="1:30" ht="14.25" customHeight="1" x14ac:dyDescent="0.15">
      <c r="A53" s="33" t="s">
        <v>250</v>
      </c>
      <c r="B53" s="33" t="s">
        <v>250</v>
      </c>
      <c r="C53" s="32" t="s">
        <v>251</v>
      </c>
      <c r="D53" s="19"/>
      <c r="E53" s="33"/>
      <c r="F53" s="20" t="s">
        <v>252</v>
      </c>
      <c r="G53" s="32" t="s">
        <v>253</v>
      </c>
      <c r="H53" s="18">
        <v>896</v>
      </c>
      <c r="I53" s="22" t="s">
        <v>106</v>
      </c>
      <c r="J53" s="32" t="s">
        <v>119</v>
      </c>
      <c r="K53" s="36">
        <v>500</v>
      </c>
      <c r="L53" s="18">
        <v>1.79</v>
      </c>
      <c r="M53" s="36">
        <v>0</v>
      </c>
      <c r="N53" s="36">
        <v>329</v>
      </c>
      <c r="O53" s="188">
        <v>0.2</v>
      </c>
      <c r="P53" s="188">
        <v>0.3</v>
      </c>
      <c r="Q53" s="188">
        <v>0.2</v>
      </c>
      <c r="R53" s="188" t="s">
        <v>108</v>
      </c>
      <c r="S53" s="188">
        <v>0</v>
      </c>
      <c r="T53" s="188">
        <v>0</v>
      </c>
      <c r="U53" s="188">
        <v>75.3</v>
      </c>
      <c r="V53" s="188" t="s">
        <v>38</v>
      </c>
      <c r="W53" s="188">
        <v>75.2</v>
      </c>
      <c r="X53" s="188">
        <v>81.7</v>
      </c>
      <c r="Y53" s="188" t="s">
        <v>37</v>
      </c>
      <c r="Z53" s="188">
        <v>81.900000000000006</v>
      </c>
      <c r="AA53" s="188">
        <v>81.7</v>
      </c>
      <c r="AB53" s="188">
        <v>0</v>
      </c>
      <c r="AC53" s="18" t="s">
        <v>39</v>
      </c>
      <c r="AD53" s="20" t="s">
        <v>252</v>
      </c>
    </row>
    <row r="54" spans="1:30" ht="14.25" customHeight="1" x14ac:dyDescent="0.15">
      <c r="A54" s="33" t="s">
        <v>254</v>
      </c>
      <c r="B54" s="33" t="s">
        <v>254</v>
      </c>
      <c r="C54" s="32" t="s">
        <v>255</v>
      </c>
      <c r="D54" s="19"/>
      <c r="E54" s="33"/>
      <c r="F54" s="20" t="s">
        <v>255</v>
      </c>
      <c r="G54" s="32" t="s">
        <v>256</v>
      </c>
      <c r="H54" s="18">
        <v>540</v>
      </c>
      <c r="I54" s="22" t="s">
        <v>106</v>
      </c>
      <c r="J54" s="32" t="s">
        <v>257</v>
      </c>
      <c r="K54" s="36">
        <v>1000</v>
      </c>
      <c r="L54" s="18">
        <v>0.54</v>
      </c>
      <c r="M54" s="36">
        <v>0</v>
      </c>
      <c r="N54" s="36">
        <v>266</v>
      </c>
      <c r="O54" s="188" t="s">
        <v>108</v>
      </c>
      <c r="P54" s="188">
        <v>0.1</v>
      </c>
      <c r="Q54" s="188">
        <v>0.1</v>
      </c>
      <c r="R54" s="188" t="s">
        <v>108</v>
      </c>
      <c r="S54" s="188">
        <v>0</v>
      </c>
      <c r="T54" s="188">
        <v>0</v>
      </c>
      <c r="U54" s="188" t="s">
        <v>108</v>
      </c>
      <c r="V54" s="188" t="s">
        <v>38</v>
      </c>
      <c r="W54" s="188" t="s">
        <v>108</v>
      </c>
      <c r="X54" s="188">
        <v>66.3</v>
      </c>
      <c r="Y54" s="188" t="s">
        <v>37</v>
      </c>
      <c r="Z54" s="188">
        <v>66.3</v>
      </c>
      <c r="AA54" s="188">
        <v>66.3</v>
      </c>
      <c r="AB54" s="188">
        <v>0</v>
      </c>
      <c r="AC54" s="18" t="s">
        <v>39</v>
      </c>
      <c r="AD54" s="20" t="s">
        <v>255</v>
      </c>
    </row>
    <row r="55" spans="1:30" ht="14.25" customHeight="1" x14ac:dyDescent="0.15">
      <c r="A55" s="33" t="s">
        <v>258</v>
      </c>
      <c r="B55" s="33" t="s">
        <v>258</v>
      </c>
      <c r="C55" s="32" t="s">
        <v>259</v>
      </c>
      <c r="D55" s="19"/>
      <c r="E55" s="33"/>
      <c r="F55" s="20" t="s">
        <v>260</v>
      </c>
      <c r="G55" s="32" t="s">
        <v>261</v>
      </c>
      <c r="H55" s="18">
        <v>497</v>
      </c>
      <c r="I55" s="22" t="s">
        <v>35</v>
      </c>
      <c r="J55" s="32" t="s">
        <v>82</v>
      </c>
      <c r="K55" s="36">
        <v>250</v>
      </c>
      <c r="L55" s="18">
        <v>1.98</v>
      </c>
      <c r="M55" s="36">
        <v>0</v>
      </c>
      <c r="N55" s="36">
        <v>304</v>
      </c>
      <c r="O55" s="188">
        <v>17.8</v>
      </c>
      <c r="P55" s="188">
        <v>20.8</v>
      </c>
      <c r="Q55" s="188">
        <v>17.8</v>
      </c>
      <c r="R55" s="188">
        <v>0.8</v>
      </c>
      <c r="S55" s="188">
        <v>2</v>
      </c>
      <c r="T55" s="188">
        <v>0.8</v>
      </c>
      <c r="U55" s="188">
        <v>46.5</v>
      </c>
      <c r="V55" s="188" t="s">
        <v>37</v>
      </c>
      <c r="W55" s="188">
        <v>42.3</v>
      </c>
      <c r="X55" s="188">
        <v>37.700000000000003</v>
      </c>
      <c r="Y55" s="188" t="s">
        <v>38</v>
      </c>
      <c r="Z55" s="188">
        <v>59.6</v>
      </c>
      <c r="AA55" s="188">
        <v>42.3</v>
      </c>
      <c r="AB55" s="188">
        <v>0</v>
      </c>
      <c r="AC55" s="18" t="s">
        <v>39</v>
      </c>
      <c r="AD55" s="20" t="s">
        <v>260</v>
      </c>
    </row>
    <row r="56" spans="1:30" ht="14.25" customHeight="1" x14ac:dyDescent="0.15">
      <c r="A56" s="33" t="s">
        <v>262</v>
      </c>
      <c r="B56" s="33" t="s">
        <v>262</v>
      </c>
      <c r="C56" s="32" t="s">
        <v>263</v>
      </c>
      <c r="D56" s="19"/>
      <c r="E56" s="33"/>
      <c r="F56" s="20" t="s">
        <v>264</v>
      </c>
      <c r="G56" s="32" t="s">
        <v>265</v>
      </c>
      <c r="H56" s="18">
        <v>159</v>
      </c>
      <c r="I56" s="22" t="s">
        <v>266</v>
      </c>
      <c r="J56" s="32" t="s">
        <v>267</v>
      </c>
      <c r="K56" s="36">
        <v>165</v>
      </c>
      <c r="L56" s="18">
        <v>0.96</v>
      </c>
      <c r="M56" s="36">
        <v>0</v>
      </c>
      <c r="N56" s="36">
        <v>202</v>
      </c>
      <c r="O56" s="188">
        <v>3.6</v>
      </c>
      <c r="P56" s="188">
        <v>4.4000000000000004</v>
      </c>
      <c r="Q56" s="188">
        <v>3.6</v>
      </c>
      <c r="R56" s="188">
        <v>0.2</v>
      </c>
      <c r="S56" s="188">
        <v>0.4</v>
      </c>
      <c r="T56" s="188">
        <v>0.2</v>
      </c>
      <c r="U56" s="188">
        <v>47.7</v>
      </c>
      <c r="V56" s="188" t="s">
        <v>37</v>
      </c>
      <c r="W56" s="188">
        <v>44.9</v>
      </c>
      <c r="X56" s="188">
        <v>46.8</v>
      </c>
      <c r="Y56" s="188" t="s">
        <v>38</v>
      </c>
      <c r="Z56" s="188">
        <v>49.2</v>
      </c>
      <c r="AA56" s="188">
        <v>44.9</v>
      </c>
      <c r="AB56" s="188">
        <v>0.2</v>
      </c>
      <c r="AC56" s="18" t="s">
        <v>39</v>
      </c>
      <c r="AD56" s="20" t="s">
        <v>264</v>
      </c>
    </row>
    <row r="57" spans="1:30" ht="14.25" customHeight="1" x14ac:dyDescent="0.15">
      <c r="A57" s="33" t="s">
        <v>268</v>
      </c>
      <c r="B57" s="33" t="s">
        <v>268</v>
      </c>
      <c r="C57" s="32" t="s">
        <v>269</v>
      </c>
      <c r="D57" s="19"/>
      <c r="E57" s="33"/>
      <c r="F57" s="20" t="s">
        <v>270</v>
      </c>
      <c r="G57" s="32" t="s">
        <v>271</v>
      </c>
      <c r="H57" s="18">
        <v>511</v>
      </c>
      <c r="I57" s="22" t="s">
        <v>35</v>
      </c>
      <c r="J57" s="32" t="s">
        <v>44</v>
      </c>
      <c r="K57" s="36">
        <v>1000</v>
      </c>
      <c r="L57" s="18">
        <v>0.51</v>
      </c>
      <c r="M57" s="36">
        <v>0</v>
      </c>
      <c r="N57" s="36">
        <v>147</v>
      </c>
      <c r="O57" s="188">
        <v>8.5</v>
      </c>
      <c r="P57" s="188">
        <v>9.8000000000000007</v>
      </c>
      <c r="Q57" s="188">
        <v>8.5</v>
      </c>
      <c r="R57" s="188">
        <v>0.3</v>
      </c>
      <c r="S57" s="188">
        <v>0.6</v>
      </c>
      <c r="T57" s="188">
        <v>0.3</v>
      </c>
      <c r="U57" s="188">
        <v>26</v>
      </c>
      <c r="V57" s="188" t="s">
        <v>37</v>
      </c>
      <c r="W57" s="188">
        <v>23.6</v>
      </c>
      <c r="X57" s="188">
        <v>22</v>
      </c>
      <c r="Y57" s="188" t="s">
        <v>38</v>
      </c>
      <c r="Z57" s="188">
        <v>27.1</v>
      </c>
      <c r="AA57" s="188">
        <v>23.6</v>
      </c>
      <c r="AB57" s="188">
        <v>0</v>
      </c>
      <c r="AC57" s="18" t="s">
        <v>39</v>
      </c>
      <c r="AD57" s="20" t="s">
        <v>270</v>
      </c>
    </row>
    <row r="58" spans="1:30" ht="14.25" customHeight="1" x14ac:dyDescent="0.15">
      <c r="A58" s="33" t="s">
        <v>272</v>
      </c>
      <c r="B58" s="33" t="s">
        <v>272</v>
      </c>
      <c r="C58" s="32" t="s">
        <v>273</v>
      </c>
      <c r="D58" s="19"/>
      <c r="E58" s="33"/>
      <c r="F58" s="20" t="s">
        <v>274</v>
      </c>
      <c r="G58" s="32" t="s">
        <v>275</v>
      </c>
      <c r="H58" s="18">
        <v>658</v>
      </c>
      <c r="I58" s="22" t="s">
        <v>35</v>
      </c>
      <c r="J58" s="32" t="s">
        <v>44</v>
      </c>
      <c r="K58" s="36">
        <v>1000</v>
      </c>
      <c r="L58" s="18">
        <v>0.65</v>
      </c>
      <c r="M58" s="36">
        <v>0</v>
      </c>
      <c r="N58" s="36">
        <v>214</v>
      </c>
      <c r="O58" s="188">
        <v>6.1</v>
      </c>
      <c r="P58" s="188">
        <v>6.7</v>
      </c>
      <c r="Q58" s="188">
        <v>6.1</v>
      </c>
      <c r="R58" s="188">
        <v>0.6</v>
      </c>
      <c r="S58" s="188">
        <v>1.3</v>
      </c>
      <c r="T58" s="188">
        <v>0.6</v>
      </c>
      <c r="U58" s="188">
        <v>45.9</v>
      </c>
      <c r="V58" s="188" t="s">
        <v>37</v>
      </c>
      <c r="W58" s="188">
        <v>43.2</v>
      </c>
      <c r="X58" s="188">
        <v>45</v>
      </c>
      <c r="Y58" s="188" t="s">
        <v>38</v>
      </c>
      <c r="Z58" s="188">
        <v>49.6</v>
      </c>
      <c r="AA58" s="188">
        <v>43.2</v>
      </c>
      <c r="AB58" s="188">
        <v>0.3</v>
      </c>
      <c r="AC58" s="18" t="s">
        <v>39</v>
      </c>
      <c r="AD58" s="20" t="s">
        <v>274</v>
      </c>
    </row>
    <row r="59" spans="1:30" ht="14.25" customHeight="1" x14ac:dyDescent="0.15">
      <c r="A59" s="33" t="s">
        <v>276</v>
      </c>
      <c r="B59" s="33" t="s">
        <v>276</v>
      </c>
      <c r="C59" s="32" t="s">
        <v>277</v>
      </c>
      <c r="D59" s="19"/>
      <c r="E59" s="33"/>
      <c r="F59" s="20" t="s">
        <v>278</v>
      </c>
      <c r="G59" s="32" t="s">
        <v>275</v>
      </c>
      <c r="H59" s="18">
        <v>579</v>
      </c>
      <c r="I59" s="22" t="s">
        <v>35</v>
      </c>
      <c r="J59" s="32" t="s">
        <v>44</v>
      </c>
      <c r="K59" s="36">
        <v>1000</v>
      </c>
      <c r="L59" s="18">
        <v>0.56999999999999995</v>
      </c>
      <c r="M59" s="36">
        <v>0</v>
      </c>
      <c r="N59" s="36">
        <v>228</v>
      </c>
      <c r="O59" s="188">
        <v>4.5</v>
      </c>
      <c r="P59" s="188">
        <v>5.6</v>
      </c>
      <c r="Q59" s="188">
        <v>4.5</v>
      </c>
      <c r="R59" s="188">
        <v>0.3</v>
      </c>
      <c r="S59" s="188">
        <v>0.7</v>
      </c>
      <c r="T59" s="188">
        <v>0.3</v>
      </c>
      <c r="U59" s="188" t="s">
        <v>108</v>
      </c>
      <c r="V59" s="188" t="s">
        <v>38</v>
      </c>
      <c r="W59" s="188" t="s">
        <v>108</v>
      </c>
      <c r="X59" s="188">
        <v>49.1</v>
      </c>
      <c r="Y59" s="188" t="s">
        <v>37</v>
      </c>
      <c r="Z59" s="188">
        <v>52.9</v>
      </c>
      <c r="AA59" s="188">
        <v>49.1</v>
      </c>
      <c r="AB59" s="188">
        <v>0.4</v>
      </c>
      <c r="AC59" s="18" t="s">
        <v>39</v>
      </c>
      <c r="AD59" s="20" t="s">
        <v>278</v>
      </c>
    </row>
    <row r="60" spans="1:30" ht="14.25" customHeight="1" x14ac:dyDescent="0.15">
      <c r="A60" s="33" t="s">
        <v>279</v>
      </c>
      <c r="B60" s="33" t="s">
        <v>279</v>
      </c>
      <c r="C60" s="32" t="s">
        <v>280</v>
      </c>
      <c r="D60" s="19"/>
      <c r="E60" s="33"/>
      <c r="F60" s="20" t="s">
        <v>281</v>
      </c>
      <c r="G60" s="32" t="s">
        <v>282</v>
      </c>
      <c r="H60" s="18">
        <v>181</v>
      </c>
      <c r="I60" s="22" t="s">
        <v>35</v>
      </c>
      <c r="J60" s="32" t="s">
        <v>82</v>
      </c>
      <c r="K60" s="36">
        <v>250</v>
      </c>
      <c r="L60" s="18">
        <v>0.72</v>
      </c>
      <c r="M60" s="36">
        <v>0</v>
      </c>
      <c r="N60" s="36">
        <v>124</v>
      </c>
      <c r="O60" s="188">
        <v>12.5</v>
      </c>
      <c r="P60" s="188">
        <v>12.9</v>
      </c>
      <c r="Q60" s="188">
        <v>12.5</v>
      </c>
      <c r="R60" s="188">
        <v>6.3</v>
      </c>
      <c r="S60" s="188">
        <v>6.7</v>
      </c>
      <c r="T60" s="188">
        <v>6.3</v>
      </c>
      <c r="U60" s="188">
        <v>0.9</v>
      </c>
      <c r="V60" s="188" t="s">
        <v>37</v>
      </c>
      <c r="W60" s="188">
        <v>0.8</v>
      </c>
      <c r="X60" s="188">
        <v>1.7</v>
      </c>
      <c r="Y60" s="188" t="s">
        <v>38</v>
      </c>
      <c r="Z60" s="188">
        <v>7.7</v>
      </c>
      <c r="AA60" s="188">
        <v>0.8</v>
      </c>
      <c r="AB60" s="188">
        <v>0.5</v>
      </c>
      <c r="AC60" s="18" t="s">
        <v>39</v>
      </c>
      <c r="AD60" s="20" t="s">
        <v>281</v>
      </c>
    </row>
    <row r="61" spans="1:30" ht="14.25" customHeight="1" x14ac:dyDescent="0.15">
      <c r="A61" s="33" t="s">
        <v>283</v>
      </c>
      <c r="B61" s="33" t="s">
        <v>283</v>
      </c>
      <c r="C61" s="32" t="s">
        <v>284</v>
      </c>
      <c r="D61" s="19"/>
      <c r="E61" s="33"/>
      <c r="F61" s="20" t="s">
        <v>285</v>
      </c>
      <c r="G61" s="32" t="s">
        <v>151</v>
      </c>
      <c r="H61" s="18">
        <v>238</v>
      </c>
      <c r="I61" s="22" t="s">
        <v>35</v>
      </c>
      <c r="J61" s="32" t="s">
        <v>82</v>
      </c>
      <c r="K61" s="36">
        <v>250</v>
      </c>
      <c r="L61" s="18">
        <v>0.95</v>
      </c>
      <c r="M61" s="36">
        <v>0</v>
      </c>
      <c r="N61" s="36">
        <v>456</v>
      </c>
      <c r="O61" s="188">
        <v>34.6</v>
      </c>
      <c r="P61" s="188">
        <v>37.5</v>
      </c>
      <c r="Q61" s="188">
        <v>34.6</v>
      </c>
      <c r="R61" s="188">
        <v>23.7</v>
      </c>
      <c r="S61" s="188">
        <v>25.1</v>
      </c>
      <c r="T61" s="188">
        <v>23.7</v>
      </c>
      <c r="U61" s="188">
        <v>6.8</v>
      </c>
      <c r="V61" s="188" t="s">
        <v>38</v>
      </c>
      <c r="W61" s="188">
        <v>6.5</v>
      </c>
      <c r="X61" s="188">
        <v>18.399999999999999</v>
      </c>
      <c r="Y61" s="188" t="s">
        <v>37</v>
      </c>
      <c r="Z61" s="188">
        <v>29.5</v>
      </c>
      <c r="AA61" s="188">
        <v>18.399999999999999</v>
      </c>
      <c r="AB61" s="188">
        <v>0</v>
      </c>
      <c r="AC61" s="18" t="s">
        <v>39</v>
      </c>
      <c r="AD61" s="20" t="s">
        <v>285</v>
      </c>
    </row>
    <row r="62" spans="1:30" ht="14.25" customHeight="1" x14ac:dyDescent="0.15">
      <c r="A62" s="33" t="s">
        <v>286</v>
      </c>
      <c r="B62" s="33" t="s">
        <v>286</v>
      </c>
      <c r="C62" s="32" t="s">
        <v>287</v>
      </c>
      <c r="D62" s="19"/>
      <c r="E62" s="40"/>
      <c r="F62" s="20" t="s">
        <v>288</v>
      </c>
      <c r="G62" s="32" t="s">
        <v>289</v>
      </c>
      <c r="H62" s="18">
        <v>90</v>
      </c>
      <c r="I62" s="22" t="s">
        <v>35</v>
      </c>
      <c r="J62" s="32" t="s">
        <v>290</v>
      </c>
      <c r="K62" s="36">
        <v>350</v>
      </c>
      <c r="L62" s="18">
        <v>0.25</v>
      </c>
      <c r="M62" s="36">
        <v>0</v>
      </c>
      <c r="N62" s="36">
        <v>73</v>
      </c>
      <c r="O62" s="188">
        <v>6.7</v>
      </c>
      <c r="P62" s="188">
        <v>7</v>
      </c>
      <c r="Q62" s="188">
        <v>6.7</v>
      </c>
      <c r="R62" s="188">
        <v>4.5</v>
      </c>
      <c r="S62" s="188">
        <v>4.9000000000000004</v>
      </c>
      <c r="T62" s="188">
        <v>4.5</v>
      </c>
      <c r="U62" s="188">
        <v>0.8</v>
      </c>
      <c r="V62" s="188" t="s">
        <v>37</v>
      </c>
      <c r="W62" s="188">
        <v>0.8</v>
      </c>
      <c r="X62" s="188">
        <v>0.9</v>
      </c>
      <c r="Y62" s="188" t="s">
        <v>38</v>
      </c>
      <c r="Z62" s="188">
        <v>1.5</v>
      </c>
      <c r="AA62" s="188">
        <v>0.8</v>
      </c>
      <c r="AB62" s="188">
        <v>0</v>
      </c>
      <c r="AC62" s="18" t="s">
        <v>39</v>
      </c>
      <c r="AD62" s="20" t="s">
        <v>288</v>
      </c>
    </row>
    <row r="63" spans="1:30" ht="14.25" customHeight="1" x14ac:dyDescent="0.15">
      <c r="A63" s="33" t="s">
        <v>291</v>
      </c>
      <c r="B63" s="33" t="s">
        <v>291</v>
      </c>
      <c r="C63" s="32" t="s">
        <v>292</v>
      </c>
      <c r="D63" s="19"/>
      <c r="E63" s="33"/>
      <c r="F63" s="20" t="s">
        <v>293</v>
      </c>
      <c r="G63" s="32" t="s">
        <v>289</v>
      </c>
      <c r="H63" s="18">
        <v>84</v>
      </c>
      <c r="I63" s="22" t="s">
        <v>35</v>
      </c>
      <c r="J63" s="32" t="s">
        <v>294</v>
      </c>
      <c r="K63" s="36">
        <v>340</v>
      </c>
      <c r="L63" s="18">
        <v>0.24</v>
      </c>
      <c r="M63" s="36">
        <v>0</v>
      </c>
      <c r="N63" s="36">
        <v>56</v>
      </c>
      <c r="O63" s="188">
        <v>5.3</v>
      </c>
      <c r="P63" s="188">
        <v>5.3</v>
      </c>
      <c r="Q63" s="188">
        <v>5.3</v>
      </c>
      <c r="R63" s="188">
        <v>3.2</v>
      </c>
      <c r="S63" s="188">
        <v>3.5</v>
      </c>
      <c r="T63" s="188">
        <v>3.2</v>
      </c>
      <c r="U63" s="188">
        <v>1</v>
      </c>
      <c r="V63" s="188" t="s">
        <v>37</v>
      </c>
      <c r="W63" s="188">
        <v>0.9</v>
      </c>
      <c r="X63" s="188">
        <v>1.1000000000000001</v>
      </c>
      <c r="Y63" s="188" t="s">
        <v>38</v>
      </c>
      <c r="Z63" s="188">
        <v>2</v>
      </c>
      <c r="AA63" s="188">
        <v>0.9</v>
      </c>
      <c r="AB63" s="188">
        <v>0</v>
      </c>
      <c r="AC63" s="18" t="s">
        <v>39</v>
      </c>
      <c r="AD63" s="20" t="s">
        <v>293</v>
      </c>
    </row>
    <row r="64" spans="1:30" ht="14.25" customHeight="1" x14ac:dyDescent="0.15">
      <c r="A64" s="33" t="s">
        <v>295</v>
      </c>
      <c r="B64" s="33" t="s">
        <v>295</v>
      </c>
      <c r="C64" s="32" t="s">
        <v>296</v>
      </c>
      <c r="D64" s="19"/>
      <c r="E64" s="33"/>
      <c r="F64" s="20" t="s">
        <v>297</v>
      </c>
      <c r="G64" s="32" t="s">
        <v>289</v>
      </c>
      <c r="H64" s="18">
        <v>90</v>
      </c>
      <c r="I64" s="22" t="s">
        <v>35</v>
      </c>
      <c r="J64" s="32" t="s">
        <v>290</v>
      </c>
      <c r="K64" s="36">
        <v>350</v>
      </c>
      <c r="L64" s="18">
        <v>0.25</v>
      </c>
      <c r="M64" s="36">
        <v>0</v>
      </c>
      <c r="N64" s="36">
        <v>82</v>
      </c>
      <c r="O64" s="188">
        <v>7.8</v>
      </c>
      <c r="P64" s="188">
        <v>7.8</v>
      </c>
      <c r="Q64" s="188">
        <v>7.8</v>
      </c>
      <c r="R64" s="188">
        <v>5.2</v>
      </c>
      <c r="S64" s="188">
        <v>5.7</v>
      </c>
      <c r="T64" s="188">
        <v>5.2</v>
      </c>
      <c r="U64" s="188">
        <v>0.7</v>
      </c>
      <c r="V64" s="188" t="s">
        <v>37</v>
      </c>
      <c r="W64" s="188">
        <v>0.6</v>
      </c>
      <c r="X64" s="188">
        <v>1</v>
      </c>
      <c r="Y64" s="188" t="s">
        <v>38</v>
      </c>
      <c r="Z64" s="188">
        <v>1</v>
      </c>
      <c r="AA64" s="188">
        <v>0.6</v>
      </c>
      <c r="AB64" s="188">
        <v>0</v>
      </c>
      <c r="AC64" s="18" t="s">
        <v>39</v>
      </c>
      <c r="AD64" s="20" t="s">
        <v>297</v>
      </c>
    </row>
    <row r="65" spans="1:30" ht="14.25" customHeight="1" x14ac:dyDescent="0.15">
      <c r="A65" s="33" t="s">
        <v>298</v>
      </c>
      <c r="B65" s="33" t="s">
        <v>299</v>
      </c>
      <c r="C65" s="32" t="s">
        <v>300</v>
      </c>
      <c r="D65" s="19"/>
      <c r="E65" s="33"/>
      <c r="F65" s="20" t="s">
        <v>301</v>
      </c>
      <c r="G65" s="32" t="s">
        <v>289</v>
      </c>
      <c r="H65" s="18">
        <v>39</v>
      </c>
      <c r="I65" s="22" t="s">
        <v>302</v>
      </c>
      <c r="J65" s="32" t="s">
        <v>303</v>
      </c>
      <c r="K65" s="36">
        <v>70</v>
      </c>
      <c r="L65" s="18">
        <v>0.55000000000000004</v>
      </c>
      <c r="M65" s="36">
        <v>0</v>
      </c>
      <c r="N65" s="36">
        <v>143</v>
      </c>
      <c r="O65" s="188">
        <v>10.3</v>
      </c>
      <c r="P65" s="188">
        <v>10.7</v>
      </c>
      <c r="Q65" s="188">
        <v>10.3</v>
      </c>
      <c r="R65" s="188">
        <v>10.7</v>
      </c>
      <c r="S65" s="188">
        <v>11.3</v>
      </c>
      <c r="T65" s="188">
        <v>10.7</v>
      </c>
      <c r="U65" s="188">
        <v>1.2</v>
      </c>
      <c r="V65" s="188" t="s">
        <v>37</v>
      </c>
      <c r="W65" s="188">
        <v>1.1000000000000001</v>
      </c>
      <c r="X65" s="188">
        <v>1.1000000000000001</v>
      </c>
      <c r="Y65" s="188" t="s">
        <v>38</v>
      </c>
      <c r="Z65" s="188">
        <v>0.9</v>
      </c>
      <c r="AA65" s="188">
        <v>1.1000000000000001</v>
      </c>
      <c r="AB65" s="188">
        <v>0</v>
      </c>
      <c r="AC65" s="18" t="s">
        <v>39</v>
      </c>
      <c r="AD65" s="20" t="s">
        <v>301</v>
      </c>
    </row>
    <row r="66" spans="1:30" ht="14.25" customHeight="1" x14ac:dyDescent="0.15">
      <c r="A66" s="33" t="s">
        <v>304</v>
      </c>
      <c r="B66" s="40" t="s">
        <v>305</v>
      </c>
      <c r="C66" s="32" t="s">
        <v>306</v>
      </c>
      <c r="D66" s="19"/>
      <c r="E66" s="33"/>
      <c r="F66" s="20" t="s">
        <v>307</v>
      </c>
      <c r="G66" s="32" t="s">
        <v>289</v>
      </c>
      <c r="H66" s="18">
        <v>39</v>
      </c>
      <c r="I66" s="22" t="s">
        <v>58</v>
      </c>
      <c r="J66" s="32" t="s">
        <v>113</v>
      </c>
      <c r="K66" s="36">
        <v>30</v>
      </c>
      <c r="L66" s="18">
        <v>1.3</v>
      </c>
      <c r="M66" s="36">
        <v>0</v>
      </c>
      <c r="N66" s="36">
        <v>377</v>
      </c>
      <c r="O66" s="188">
        <v>23</v>
      </c>
      <c r="P66" s="188">
        <v>23.4</v>
      </c>
      <c r="Q66" s="188">
        <v>23</v>
      </c>
      <c r="R66" s="188">
        <v>31.2</v>
      </c>
      <c r="S66" s="188">
        <v>34.4</v>
      </c>
      <c r="T66" s="188">
        <v>31.2</v>
      </c>
      <c r="U66" s="188">
        <v>0.5</v>
      </c>
      <c r="V66" s="188" t="s">
        <v>37</v>
      </c>
      <c r="W66" s="188">
        <v>0.5</v>
      </c>
      <c r="X66" s="188">
        <v>2.8</v>
      </c>
      <c r="Y66" s="188" t="s">
        <v>38</v>
      </c>
      <c r="Z66" s="188">
        <v>0.4</v>
      </c>
      <c r="AA66" s="188">
        <v>0.5</v>
      </c>
      <c r="AB66" s="188">
        <v>0</v>
      </c>
      <c r="AC66" s="18" t="s">
        <v>39</v>
      </c>
      <c r="AD66" s="20" t="s">
        <v>307</v>
      </c>
    </row>
    <row r="67" spans="1:30" ht="14.25" customHeight="1" x14ac:dyDescent="0.15">
      <c r="A67" s="33" t="s">
        <v>308</v>
      </c>
      <c r="B67" s="40" t="s">
        <v>305</v>
      </c>
      <c r="C67" s="32" t="s">
        <v>306</v>
      </c>
      <c r="D67" s="19"/>
      <c r="E67" s="33"/>
      <c r="F67" s="20" t="s">
        <v>309</v>
      </c>
      <c r="G67" s="32" t="s">
        <v>289</v>
      </c>
      <c r="H67" s="18">
        <v>24</v>
      </c>
      <c r="I67" s="22" t="s">
        <v>58</v>
      </c>
      <c r="J67" s="32" t="s">
        <v>310</v>
      </c>
      <c r="K67" s="36">
        <v>10</v>
      </c>
      <c r="L67" s="18">
        <v>2.4</v>
      </c>
      <c r="M67" s="36">
        <v>0</v>
      </c>
      <c r="N67" s="36">
        <v>377</v>
      </c>
      <c r="O67" s="188">
        <v>23</v>
      </c>
      <c r="P67" s="188">
        <v>23.4</v>
      </c>
      <c r="Q67" s="188">
        <v>23</v>
      </c>
      <c r="R67" s="188">
        <v>31.2</v>
      </c>
      <c r="S67" s="188">
        <v>34.4</v>
      </c>
      <c r="T67" s="188">
        <v>31.2</v>
      </c>
      <c r="U67" s="188">
        <v>0.5</v>
      </c>
      <c r="V67" s="188" t="s">
        <v>37</v>
      </c>
      <c r="W67" s="188">
        <v>0.5</v>
      </c>
      <c r="X67" s="188">
        <v>2.8</v>
      </c>
      <c r="Y67" s="188" t="s">
        <v>38</v>
      </c>
      <c r="Z67" s="188">
        <v>0.4</v>
      </c>
      <c r="AA67" s="188">
        <v>0.5</v>
      </c>
      <c r="AB67" s="188">
        <v>0</v>
      </c>
      <c r="AC67" s="18" t="s">
        <v>39</v>
      </c>
      <c r="AD67" s="20" t="s">
        <v>309</v>
      </c>
    </row>
    <row r="68" spans="1:30" ht="14.25" customHeight="1" x14ac:dyDescent="0.15">
      <c r="A68" s="33" t="s">
        <v>311</v>
      </c>
      <c r="B68" s="33" t="s">
        <v>311</v>
      </c>
      <c r="C68" s="32" t="s">
        <v>312</v>
      </c>
      <c r="D68" s="19"/>
      <c r="E68" s="33"/>
      <c r="F68" s="20" t="s">
        <v>313</v>
      </c>
      <c r="G68" s="32" t="s">
        <v>289</v>
      </c>
      <c r="H68" s="18">
        <v>23</v>
      </c>
      <c r="I68" s="22" t="s">
        <v>302</v>
      </c>
      <c r="J68" s="32" t="s">
        <v>314</v>
      </c>
      <c r="K68" s="36">
        <v>15</v>
      </c>
      <c r="L68" s="18">
        <v>1.53</v>
      </c>
      <c r="M68" s="36">
        <v>0</v>
      </c>
      <c r="N68" s="36">
        <v>223</v>
      </c>
      <c r="O68" s="188">
        <v>15.2</v>
      </c>
      <c r="P68" s="188">
        <v>15.3</v>
      </c>
      <c r="Q68" s="188">
        <v>15.2</v>
      </c>
      <c r="R68" s="188">
        <v>16.8</v>
      </c>
      <c r="S68" s="188">
        <v>17.8</v>
      </c>
      <c r="T68" s="188">
        <v>16.8</v>
      </c>
      <c r="U68" s="188">
        <v>2.2000000000000002</v>
      </c>
      <c r="V68" s="188" t="s">
        <v>37</v>
      </c>
      <c r="W68" s="188">
        <v>2</v>
      </c>
      <c r="X68" s="188">
        <v>1.3</v>
      </c>
      <c r="Y68" s="188" t="s">
        <v>38</v>
      </c>
      <c r="Z68" s="188">
        <v>1.6</v>
      </c>
      <c r="AA68" s="188">
        <v>2</v>
      </c>
      <c r="AB68" s="188">
        <v>0.5</v>
      </c>
      <c r="AC68" s="18" t="s">
        <v>39</v>
      </c>
      <c r="AD68" s="20" t="s">
        <v>313</v>
      </c>
    </row>
    <row r="69" spans="1:30" ht="14.25" customHeight="1" x14ac:dyDescent="0.15">
      <c r="A69" s="33" t="s">
        <v>315</v>
      </c>
      <c r="B69" s="33" t="s">
        <v>315</v>
      </c>
      <c r="C69" s="32" t="s">
        <v>316</v>
      </c>
      <c r="D69" s="19"/>
      <c r="E69" s="33"/>
      <c r="F69" s="20" t="s">
        <v>317</v>
      </c>
      <c r="G69" s="32" t="s">
        <v>318</v>
      </c>
      <c r="H69" s="18">
        <v>270</v>
      </c>
      <c r="I69" s="22" t="s">
        <v>35</v>
      </c>
      <c r="J69" s="32" t="s">
        <v>319</v>
      </c>
      <c r="K69" s="36">
        <v>198</v>
      </c>
      <c r="L69" s="18">
        <v>1.36</v>
      </c>
      <c r="M69" s="36">
        <v>0</v>
      </c>
      <c r="N69" s="36">
        <v>496</v>
      </c>
      <c r="O69" s="188">
        <v>49.7</v>
      </c>
      <c r="P69" s="188">
        <v>50.5</v>
      </c>
      <c r="Q69" s="188">
        <v>49.7</v>
      </c>
      <c r="R69" s="188">
        <v>32.299999999999997</v>
      </c>
      <c r="S69" s="188">
        <v>34.1</v>
      </c>
      <c r="T69" s="188">
        <v>32.299999999999997</v>
      </c>
      <c r="U69" s="188">
        <v>0.2</v>
      </c>
      <c r="V69" s="188" t="s">
        <v>37</v>
      </c>
      <c r="W69" s="188">
        <v>0.2</v>
      </c>
      <c r="X69" s="188">
        <v>4.3</v>
      </c>
      <c r="Y69" s="188" t="s">
        <v>38</v>
      </c>
      <c r="Z69" s="188">
        <v>4.2</v>
      </c>
      <c r="AA69" s="188">
        <v>0.2</v>
      </c>
      <c r="AB69" s="188">
        <v>1.1000000000000001</v>
      </c>
      <c r="AC69" s="18" t="s">
        <v>39</v>
      </c>
      <c r="AD69" s="20" t="s">
        <v>317</v>
      </c>
    </row>
    <row r="70" spans="1:30" ht="14.25" customHeight="1" x14ac:dyDescent="0.15">
      <c r="A70" s="33" t="s">
        <v>320</v>
      </c>
      <c r="B70" s="33" t="s">
        <v>320</v>
      </c>
      <c r="C70" s="32" t="s">
        <v>321</v>
      </c>
      <c r="D70" s="19"/>
      <c r="E70" s="33"/>
      <c r="F70" s="20" t="s">
        <v>322</v>
      </c>
      <c r="G70" s="32" t="s">
        <v>323</v>
      </c>
      <c r="H70" s="18">
        <v>65</v>
      </c>
      <c r="I70" s="22" t="s">
        <v>35</v>
      </c>
      <c r="J70" s="32" t="s">
        <v>324</v>
      </c>
      <c r="K70" s="36">
        <v>100</v>
      </c>
      <c r="L70" s="18">
        <v>0.65</v>
      </c>
      <c r="M70" s="36">
        <v>0</v>
      </c>
      <c r="N70" s="36">
        <v>184</v>
      </c>
      <c r="O70" s="188">
        <v>14.5</v>
      </c>
      <c r="P70" s="188">
        <v>16.5</v>
      </c>
      <c r="Q70" s="188">
        <v>14.5</v>
      </c>
      <c r="R70" s="188">
        <v>9.6999999999999993</v>
      </c>
      <c r="S70" s="188">
        <v>10</v>
      </c>
      <c r="T70" s="188">
        <v>9.6999999999999993</v>
      </c>
      <c r="U70" s="188">
        <v>0.3</v>
      </c>
      <c r="V70" s="188" t="s">
        <v>38</v>
      </c>
      <c r="W70" s="188">
        <v>0.3</v>
      </c>
      <c r="X70" s="188">
        <v>4.8</v>
      </c>
      <c r="Y70" s="188" t="s">
        <v>37</v>
      </c>
      <c r="Z70" s="188">
        <v>12.1</v>
      </c>
      <c r="AA70" s="188">
        <v>4.8</v>
      </c>
      <c r="AB70" s="188">
        <v>0</v>
      </c>
      <c r="AC70" s="18" t="s">
        <v>39</v>
      </c>
      <c r="AD70" s="20" t="s">
        <v>322</v>
      </c>
    </row>
    <row r="71" spans="1:30" ht="14.25" customHeight="1" x14ac:dyDescent="0.15">
      <c r="A71" s="33" t="s">
        <v>325</v>
      </c>
      <c r="B71" s="33" t="s">
        <v>325</v>
      </c>
      <c r="C71" s="32" t="s">
        <v>326</v>
      </c>
      <c r="D71" s="19"/>
      <c r="E71" s="33"/>
      <c r="F71" s="20" t="s">
        <v>327</v>
      </c>
      <c r="G71" s="32" t="s">
        <v>328</v>
      </c>
      <c r="H71" s="18">
        <v>261</v>
      </c>
      <c r="I71" s="22" t="s">
        <v>35</v>
      </c>
      <c r="J71" s="32" t="s">
        <v>156</v>
      </c>
      <c r="K71" s="36">
        <v>300</v>
      </c>
      <c r="L71" s="18">
        <v>0.87</v>
      </c>
      <c r="M71" s="36">
        <v>0</v>
      </c>
      <c r="N71" s="36">
        <v>185</v>
      </c>
      <c r="O71" s="188">
        <v>15.1</v>
      </c>
      <c r="P71" s="188">
        <v>16.600000000000001</v>
      </c>
      <c r="Q71" s="188">
        <v>15.1</v>
      </c>
      <c r="R71" s="188">
        <v>9.6999999999999993</v>
      </c>
      <c r="S71" s="188">
        <v>10</v>
      </c>
      <c r="T71" s="188">
        <v>9.6999999999999993</v>
      </c>
      <c r="U71" s="188">
        <v>0.2</v>
      </c>
      <c r="V71" s="188" t="s">
        <v>38</v>
      </c>
      <c r="W71" s="188">
        <v>0.2</v>
      </c>
      <c r="X71" s="188">
        <v>6.4</v>
      </c>
      <c r="Y71" s="188" t="s">
        <v>37</v>
      </c>
      <c r="Z71" s="188">
        <v>10.5</v>
      </c>
      <c r="AA71" s="188">
        <v>6.4</v>
      </c>
      <c r="AB71" s="188">
        <v>0</v>
      </c>
      <c r="AC71" s="18" t="s">
        <v>39</v>
      </c>
      <c r="AD71" s="20" t="s">
        <v>327</v>
      </c>
    </row>
    <row r="72" spans="1:30" ht="14.25" customHeight="1" x14ac:dyDescent="0.15">
      <c r="A72" s="31" t="s">
        <v>329</v>
      </c>
      <c r="B72" s="31" t="s">
        <v>329</v>
      </c>
      <c r="C72" s="18" t="s">
        <v>330</v>
      </c>
      <c r="E72" s="18"/>
      <c r="F72" s="20" t="s">
        <v>331</v>
      </c>
      <c r="G72" s="32" t="s">
        <v>332</v>
      </c>
      <c r="H72" s="18">
        <v>292</v>
      </c>
      <c r="I72" s="22" t="s">
        <v>106</v>
      </c>
      <c r="J72" s="18" t="s">
        <v>257</v>
      </c>
      <c r="K72" s="36">
        <v>1000</v>
      </c>
      <c r="L72" s="18">
        <v>0.28999999999999998</v>
      </c>
      <c r="M72" s="36">
        <v>0</v>
      </c>
      <c r="N72" s="36">
        <v>43</v>
      </c>
      <c r="O72" s="188">
        <v>3.4</v>
      </c>
      <c r="P72" s="188">
        <v>3.6</v>
      </c>
      <c r="Q72" s="188">
        <v>3.4</v>
      </c>
      <c r="R72" s="188">
        <v>2.6</v>
      </c>
      <c r="S72" s="188">
        <v>2.8</v>
      </c>
      <c r="T72" s="188">
        <v>2.6</v>
      </c>
      <c r="U72" s="188">
        <v>1</v>
      </c>
      <c r="V72" s="188" t="s">
        <v>37</v>
      </c>
      <c r="W72" s="188">
        <v>0.9</v>
      </c>
      <c r="X72" s="188">
        <v>1.6</v>
      </c>
      <c r="Y72" s="188" t="s">
        <v>38</v>
      </c>
      <c r="Z72" s="188">
        <v>2.2999999999999998</v>
      </c>
      <c r="AA72" s="188">
        <v>0.9</v>
      </c>
      <c r="AB72" s="188">
        <v>0</v>
      </c>
      <c r="AC72" s="18" t="s">
        <v>39</v>
      </c>
      <c r="AD72" s="20" t="s">
        <v>331</v>
      </c>
    </row>
    <row r="73" spans="1:30" ht="14.25" customHeight="1" x14ac:dyDescent="0.15">
      <c r="A73" s="33" t="s">
        <v>333</v>
      </c>
      <c r="B73" s="33" t="s">
        <v>333</v>
      </c>
      <c r="C73" s="32" t="s">
        <v>334</v>
      </c>
      <c r="D73" s="19"/>
      <c r="E73" s="33"/>
      <c r="F73" s="20" t="s">
        <v>335</v>
      </c>
      <c r="G73" s="32" t="s">
        <v>336</v>
      </c>
      <c r="H73" s="18">
        <v>1814</v>
      </c>
      <c r="I73" s="22" t="s">
        <v>35</v>
      </c>
      <c r="J73" s="32" t="s">
        <v>119</v>
      </c>
      <c r="K73" s="36">
        <v>500</v>
      </c>
      <c r="L73" s="18">
        <v>3.62</v>
      </c>
      <c r="M73" s="36">
        <v>0</v>
      </c>
      <c r="N73" s="36">
        <v>608</v>
      </c>
      <c r="O73" s="188">
        <v>19</v>
      </c>
      <c r="P73" s="188">
        <v>20.3</v>
      </c>
      <c r="Q73" s="188">
        <v>19</v>
      </c>
      <c r="R73" s="188">
        <v>54.2</v>
      </c>
      <c r="S73" s="188">
        <v>54.1</v>
      </c>
      <c r="T73" s="188">
        <v>54.2</v>
      </c>
      <c r="U73" s="188">
        <v>5.9</v>
      </c>
      <c r="V73" s="188" t="s">
        <v>37</v>
      </c>
      <c r="W73" s="188">
        <v>5.6</v>
      </c>
      <c r="X73" s="188">
        <v>10.9</v>
      </c>
      <c r="Y73" s="188" t="s">
        <v>38</v>
      </c>
      <c r="Z73" s="188">
        <v>20.7</v>
      </c>
      <c r="AA73" s="188">
        <v>5.6</v>
      </c>
      <c r="AB73" s="188">
        <v>0</v>
      </c>
      <c r="AC73" s="18" t="s">
        <v>39</v>
      </c>
      <c r="AD73" s="20" t="s">
        <v>335</v>
      </c>
    </row>
    <row r="74" spans="1:30" ht="14.25" customHeight="1" x14ac:dyDescent="0.15">
      <c r="A74" s="31" t="s">
        <v>337</v>
      </c>
      <c r="B74" s="31" t="s">
        <v>337</v>
      </c>
      <c r="C74" s="32" t="s">
        <v>338</v>
      </c>
      <c r="E74" s="18"/>
      <c r="F74" s="18" t="s">
        <v>339</v>
      </c>
      <c r="G74" s="18" t="s">
        <v>336</v>
      </c>
      <c r="H74" s="18">
        <v>1701</v>
      </c>
      <c r="I74" s="22" t="s">
        <v>35</v>
      </c>
      <c r="J74" s="18" t="s">
        <v>119</v>
      </c>
      <c r="K74" s="18">
        <v>500</v>
      </c>
      <c r="L74" s="18">
        <v>3.4</v>
      </c>
      <c r="M74" s="36">
        <v>0</v>
      </c>
      <c r="N74" s="36">
        <v>591</v>
      </c>
      <c r="O74" s="188">
        <v>19.3</v>
      </c>
      <c r="P74" s="188">
        <v>19.8</v>
      </c>
      <c r="Q74" s="188">
        <v>19.3</v>
      </c>
      <c r="R74" s="188">
        <v>47.9</v>
      </c>
      <c r="S74" s="188">
        <v>47.6</v>
      </c>
      <c r="T74" s="188">
        <v>47.9</v>
      </c>
      <c r="U74" s="188">
        <v>18.600000000000001</v>
      </c>
      <c r="V74" s="188" t="s">
        <v>37</v>
      </c>
      <c r="W74" s="188">
        <v>17.2</v>
      </c>
      <c r="X74" s="188">
        <v>20.2</v>
      </c>
      <c r="Y74" s="188" t="s">
        <v>38</v>
      </c>
      <c r="Z74" s="188">
        <v>26.7</v>
      </c>
      <c r="AA74" s="188">
        <v>17.2</v>
      </c>
      <c r="AB74" s="188">
        <v>0.6</v>
      </c>
      <c r="AC74" s="18" t="s">
        <v>39</v>
      </c>
      <c r="AD74" s="18" t="s">
        <v>339</v>
      </c>
    </row>
    <row r="75" spans="1:30" ht="14.25" customHeight="1" x14ac:dyDescent="0.15">
      <c r="A75" s="31" t="s">
        <v>340</v>
      </c>
      <c r="B75" s="31" t="s">
        <v>340</v>
      </c>
      <c r="C75" s="32" t="s">
        <v>341</v>
      </c>
      <c r="E75" s="18"/>
      <c r="F75" s="18" t="s">
        <v>342</v>
      </c>
      <c r="G75" s="18" t="s">
        <v>336</v>
      </c>
      <c r="H75" s="18">
        <v>2098</v>
      </c>
      <c r="I75" s="22" t="s">
        <v>35</v>
      </c>
      <c r="J75" s="18" t="s">
        <v>119</v>
      </c>
      <c r="K75" s="18">
        <v>500</v>
      </c>
      <c r="L75" s="18">
        <v>4.1900000000000004</v>
      </c>
      <c r="M75" s="36">
        <v>0</v>
      </c>
      <c r="N75" s="36">
        <v>713</v>
      </c>
      <c r="O75" s="188">
        <v>13.4</v>
      </c>
      <c r="P75" s="188">
        <v>14.6</v>
      </c>
      <c r="Q75" s="188">
        <v>13.4</v>
      </c>
      <c r="R75" s="188">
        <v>70.5</v>
      </c>
      <c r="S75" s="188">
        <v>68.8</v>
      </c>
      <c r="T75" s="188">
        <v>70.5</v>
      </c>
      <c r="U75" s="188">
        <v>2.8</v>
      </c>
      <c r="V75" s="188" t="s">
        <v>37</v>
      </c>
      <c r="W75" s="188">
        <v>2.6</v>
      </c>
      <c r="X75" s="188">
        <v>3.7</v>
      </c>
      <c r="Y75" s="188" t="s">
        <v>38</v>
      </c>
      <c r="Z75" s="188">
        <v>11.7</v>
      </c>
      <c r="AA75" s="188">
        <v>2.6</v>
      </c>
      <c r="AB75" s="188">
        <v>0</v>
      </c>
      <c r="AC75" s="18" t="s">
        <v>39</v>
      </c>
      <c r="AD75" s="18" t="s">
        <v>342</v>
      </c>
    </row>
    <row r="76" spans="1:30" ht="14.25" customHeight="1" x14ac:dyDescent="0.15">
      <c r="A76" s="31" t="s">
        <v>343</v>
      </c>
      <c r="B76" s="31" t="s">
        <v>343</v>
      </c>
      <c r="C76" s="32" t="s">
        <v>344</v>
      </c>
      <c r="E76" s="18"/>
      <c r="F76" s="18" t="s">
        <v>345</v>
      </c>
      <c r="G76" s="18" t="s">
        <v>328</v>
      </c>
      <c r="H76" s="18">
        <v>238</v>
      </c>
      <c r="I76" s="22" t="s">
        <v>266</v>
      </c>
      <c r="J76" s="18" t="s">
        <v>346</v>
      </c>
      <c r="K76" s="18">
        <v>180</v>
      </c>
      <c r="L76" s="18">
        <v>1.32</v>
      </c>
      <c r="M76" s="36">
        <v>0</v>
      </c>
      <c r="N76" s="36">
        <v>169</v>
      </c>
      <c r="O76" s="188">
        <v>4</v>
      </c>
      <c r="P76" s="188">
        <v>4.5999999999999996</v>
      </c>
      <c r="Q76" s="188">
        <v>4</v>
      </c>
      <c r="R76" s="188">
        <v>1.2</v>
      </c>
      <c r="S76" s="188">
        <v>1.5</v>
      </c>
      <c r="T76" s="188">
        <v>1.2</v>
      </c>
      <c r="U76" s="188">
        <v>33.6</v>
      </c>
      <c r="V76" s="188" t="s">
        <v>38</v>
      </c>
      <c r="W76" s="188">
        <v>30.6</v>
      </c>
      <c r="X76" s="188">
        <v>34.299999999999997</v>
      </c>
      <c r="Y76" s="188" t="s">
        <v>37</v>
      </c>
      <c r="Z76" s="188">
        <v>35.799999999999997</v>
      </c>
      <c r="AA76" s="188">
        <v>34.299999999999997</v>
      </c>
      <c r="AB76" s="188">
        <v>0</v>
      </c>
      <c r="AC76" s="18" t="s">
        <v>39</v>
      </c>
      <c r="AD76" s="18" t="s">
        <v>345</v>
      </c>
    </row>
    <row r="77" spans="1:30" ht="14.25" customHeight="1" x14ac:dyDescent="0.15">
      <c r="A77" s="31" t="s">
        <v>347</v>
      </c>
      <c r="B77" s="31" t="s">
        <v>347</v>
      </c>
      <c r="C77" s="18" t="s">
        <v>348</v>
      </c>
      <c r="E77" s="18"/>
      <c r="F77" s="20" t="s">
        <v>349</v>
      </c>
      <c r="G77" s="32" t="s">
        <v>350</v>
      </c>
      <c r="H77" s="18">
        <v>1080</v>
      </c>
      <c r="I77" s="22" t="s">
        <v>35</v>
      </c>
      <c r="J77" s="18" t="s">
        <v>119</v>
      </c>
      <c r="K77" s="36">
        <v>500</v>
      </c>
      <c r="L77" s="18">
        <v>2.16</v>
      </c>
      <c r="M77" s="36">
        <v>20</v>
      </c>
      <c r="N77" s="36">
        <v>152</v>
      </c>
      <c r="O77" s="188">
        <v>2.9</v>
      </c>
      <c r="P77" s="188">
        <v>3.5</v>
      </c>
      <c r="Q77" s="188">
        <v>2.9</v>
      </c>
      <c r="R77" s="188">
        <v>0.5</v>
      </c>
      <c r="S77" s="188">
        <v>0.6</v>
      </c>
      <c r="T77" s="188">
        <v>0.5</v>
      </c>
      <c r="U77" s="188">
        <v>32.799999999999997</v>
      </c>
      <c r="V77" s="188" t="s">
        <v>37</v>
      </c>
      <c r="W77" s="188">
        <v>30</v>
      </c>
      <c r="X77" s="188">
        <v>30.8</v>
      </c>
      <c r="Y77" s="188" t="s">
        <v>38</v>
      </c>
      <c r="Z77" s="188">
        <v>36.700000000000003</v>
      </c>
      <c r="AA77" s="188">
        <v>30</v>
      </c>
      <c r="AB77" s="188">
        <v>0</v>
      </c>
      <c r="AC77" s="18" t="s">
        <v>39</v>
      </c>
      <c r="AD77" s="20" t="s">
        <v>349</v>
      </c>
    </row>
    <row r="78" spans="1:30" ht="14.25" customHeight="1" x14ac:dyDescent="0.15">
      <c r="A78" s="33" t="s">
        <v>351</v>
      </c>
      <c r="B78" s="33" t="s">
        <v>351</v>
      </c>
      <c r="C78" s="32" t="s">
        <v>352</v>
      </c>
      <c r="D78" s="19"/>
      <c r="E78" s="33"/>
      <c r="F78" s="20" t="s">
        <v>353</v>
      </c>
      <c r="G78" s="32" t="s">
        <v>354</v>
      </c>
      <c r="H78" s="18">
        <v>1928</v>
      </c>
      <c r="I78" s="22" t="s">
        <v>355</v>
      </c>
      <c r="J78" s="32" t="s">
        <v>356</v>
      </c>
      <c r="K78" s="36">
        <v>650</v>
      </c>
      <c r="L78" s="18">
        <v>2.96</v>
      </c>
      <c r="M78" s="36">
        <v>0</v>
      </c>
      <c r="N78" s="36">
        <v>232</v>
      </c>
      <c r="O78" s="188">
        <v>1.5</v>
      </c>
      <c r="P78" s="188">
        <v>1.8</v>
      </c>
      <c r="Q78" s="188">
        <v>1.5</v>
      </c>
      <c r="R78" s="188">
        <v>0.3</v>
      </c>
      <c r="S78" s="188">
        <v>0.4</v>
      </c>
      <c r="T78" s="188">
        <v>0.3</v>
      </c>
      <c r="U78" s="188" t="s">
        <v>108</v>
      </c>
      <c r="V78" s="188" t="s">
        <v>38</v>
      </c>
      <c r="W78" s="188" t="s">
        <v>108</v>
      </c>
      <c r="X78" s="188">
        <v>54.4</v>
      </c>
      <c r="Y78" s="188" t="s">
        <v>37</v>
      </c>
      <c r="Z78" s="188">
        <v>56.8</v>
      </c>
      <c r="AA78" s="188">
        <v>54.4</v>
      </c>
      <c r="AB78" s="188">
        <v>0</v>
      </c>
      <c r="AC78" s="18" t="s">
        <v>39</v>
      </c>
      <c r="AD78" s="20" t="s">
        <v>353</v>
      </c>
    </row>
    <row r="79" spans="1:30" ht="14.25" customHeight="1" x14ac:dyDescent="0.15">
      <c r="A79" s="33" t="s">
        <v>357</v>
      </c>
      <c r="B79" s="33" t="s">
        <v>358</v>
      </c>
      <c r="C79" s="32" t="s">
        <v>359</v>
      </c>
      <c r="D79" s="19"/>
      <c r="E79" s="33"/>
      <c r="F79" s="20" t="s">
        <v>360</v>
      </c>
      <c r="G79" s="32" t="s">
        <v>361</v>
      </c>
      <c r="H79" s="18">
        <v>135</v>
      </c>
      <c r="I79" s="22" t="s">
        <v>35</v>
      </c>
      <c r="J79" s="32" t="s">
        <v>362</v>
      </c>
      <c r="K79" s="36">
        <v>60</v>
      </c>
      <c r="L79" s="18">
        <v>2.25</v>
      </c>
      <c r="M79" s="36">
        <v>0</v>
      </c>
      <c r="N79" s="36">
        <v>605</v>
      </c>
      <c r="O79" s="188">
        <v>19.600000000000001</v>
      </c>
      <c r="P79" s="188">
        <v>20.3</v>
      </c>
      <c r="Q79" s="188">
        <v>19.600000000000001</v>
      </c>
      <c r="R79" s="188">
        <v>51.6</v>
      </c>
      <c r="S79" s="188">
        <v>54.2</v>
      </c>
      <c r="T79" s="188">
        <v>51.6</v>
      </c>
      <c r="U79" s="188">
        <v>0.8</v>
      </c>
      <c r="V79" s="188" t="s">
        <v>38</v>
      </c>
      <c r="W79" s="188">
        <v>0.7</v>
      </c>
      <c r="X79" s="188">
        <v>9.3000000000000007</v>
      </c>
      <c r="Y79" s="188" t="s">
        <v>37</v>
      </c>
      <c r="Z79" s="188">
        <v>18.5</v>
      </c>
      <c r="AA79" s="188">
        <v>9.3000000000000007</v>
      </c>
      <c r="AB79" s="188">
        <v>0</v>
      </c>
      <c r="AC79" s="18" t="s">
        <v>39</v>
      </c>
      <c r="AD79" s="20" t="s">
        <v>360</v>
      </c>
    </row>
    <row r="80" spans="1:30" ht="14.25" customHeight="1" x14ac:dyDescent="0.15">
      <c r="A80" s="40" t="s">
        <v>363</v>
      </c>
      <c r="B80" s="33" t="s">
        <v>358</v>
      </c>
      <c r="C80" s="32" t="s">
        <v>359</v>
      </c>
      <c r="D80" s="19"/>
      <c r="E80" s="33"/>
      <c r="F80" s="20" t="s">
        <v>364</v>
      </c>
      <c r="G80" s="32" t="s">
        <v>361</v>
      </c>
      <c r="H80" s="18">
        <v>141</v>
      </c>
      <c r="I80" s="22" t="s">
        <v>35</v>
      </c>
      <c r="J80" s="32" t="s">
        <v>362</v>
      </c>
      <c r="K80" s="36">
        <v>60</v>
      </c>
      <c r="L80" s="18">
        <v>2.35</v>
      </c>
      <c r="M80" s="36">
        <v>0</v>
      </c>
      <c r="N80" s="36">
        <v>605</v>
      </c>
      <c r="O80" s="188">
        <v>19.600000000000001</v>
      </c>
      <c r="P80" s="188">
        <v>20.3</v>
      </c>
      <c r="Q80" s="188">
        <v>19.600000000000001</v>
      </c>
      <c r="R80" s="188">
        <v>51.6</v>
      </c>
      <c r="S80" s="188">
        <v>54.2</v>
      </c>
      <c r="T80" s="188">
        <v>51.6</v>
      </c>
      <c r="U80" s="188">
        <v>0.8</v>
      </c>
      <c r="V80" s="188" t="s">
        <v>38</v>
      </c>
      <c r="W80" s="188">
        <v>0.7</v>
      </c>
      <c r="X80" s="188">
        <v>9.3000000000000007</v>
      </c>
      <c r="Y80" s="188" t="s">
        <v>37</v>
      </c>
      <c r="Z80" s="188">
        <v>18.5</v>
      </c>
      <c r="AA80" s="188">
        <v>9.3000000000000007</v>
      </c>
      <c r="AB80" s="188">
        <v>0</v>
      </c>
      <c r="AC80" s="18" t="s">
        <v>39</v>
      </c>
      <c r="AD80" s="20" t="s">
        <v>364</v>
      </c>
    </row>
    <row r="81" spans="1:30" ht="14.25" customHeight="1" x14ac:dyDescent="0.15">
      <c r="A81" s="40" t="s">
        <v>365</v>
      </c>
      <c r="B81" s="33" t="s">
        <v>358</v>
      </c>
      <c r="C81" s="32" t="s">
        <v>366</v>
      </c>
      <c r="D81" s="19"/>
      <c r="E81" s="33"/>
      <c r="F81" s="20" t="s">
        <v>367</v>
      </c>
      <c r="G81" s="32" t="s">
        <v>368</v>
      </c>
      <c r="H81" s="18">
        <v>907</v>
      </c>
      <c r="I81" s="22" t="s">
        <v>35</v>
      </c>
      <c r="J81" s="32" t="s">
        <v>44</v>
      </c>
      <c r="K81" s="36">
        <v>1000</v>
      </c>
      <c r="L81" s="18">
        <v>0.9</v>
      </c>
      <c r="M81" s="36">
        <v>0</v>
      </c>
      <c r="N81" s="36">
        <v>605</v>
      </c>
      <c r="O81" s="188">
        <v>19.600000000000001</v>
      </c>
      <c r="P81" s="188">
        <v>20.3</v>
      </c>
      <c r="Q81" s="188">
        <v>19.600000000000001</v>
      </c>
      <c r="R81" s="188">
        <v>51.6</v>
      </c>
      <c r="S81" s="188">
        <v>54.2</v>
      </c>
      <c r="T81" s="188">
        <v>51.6</v>
      </c>
      <c r="U81" s="188">
        <v>0.8</v>
      </c>
      <c r="V81" s="188" t="s">
        <v>38</v>
      </c>
      <c r="W81" s="188">
        <v>0.7</v>
      </c>
      <c r="X81" s="188">
        <v>9.3000000000000007</v>
      </c>
      <c r="Y81" s="188" t="s">
        <v>37</v>
      </c>
      <c r="Z81" s="188">
        <v>18.5</v>
      </c>
      <c r="AA81" s="188">
        <v>9.3000000000000007</v>
      </c>
      <c r="AB81" s="188">
        <v>0</v>
      </c>
      <c r="AC81" s="18" t="s">
        <v>39</v>
      </c>
      <c r="AD81" s="20" t="s">
        <v>367</v>
      </c>
    </row>
    <row r="82" spans="1:30" ht="14.25" customHeight="1" x14ac:dyDescent="0.15">
      <c r="A82" s="40" t="s">
        <v>369</v>
      </c>
      <c r="B82" s="33" t="s">
        <v>358</v>
      </c>
      <c r="C82" s="32" t="s">
        <v>366</v>
      </c>
      <c r="D82" s="19"/>
      <c r="E82" s="33"/>
      <c r="F82" s="20" t="s">
        <v>370</v>
      </c>
      <c r="G82" s="32" t="s">
        <v>328</v>
      </c>
      <c r="H82" s="18">
        <v>583</v>
      </c>
      <c r="I82" s="22" t="s">
        <v>35</v>
      </c>
      <c r="J82" s="32" t="s">
        <v>119</v>
      </c>
      <c r="K82" s="36">
        <v>500</v>
      </c>
      <c r="L82" s="18">
        <v>1.1599999999999999</v>
      </c>
      <c r="M82" s="36">
        <v>0</v>
      </c>
      <c r="N82" s="36">
        <v>605</v>
      </c>
      <c r="O82" s="188">
        <v>19.600000000000001</v>
      </c>
      <c r="P82" s="188">
        <v>20.3</v>
      </c>
      <c r="Q82" s="188">
        <v>19.600000000000001</v>
      </c>
      <c r="R82" s="188">
        <v>51.6</v>
      </c>
      <c r="S82" s="188">
        <v>54.2</v>
      </c>
      <c r="T82" s="188">
        <v>51.6</v>
      </c>
      <c r="U82" s="188">
        <v>0.8</v>
      </c>
      <c r="V82" s="188" t="s">
        <v>38</v>
      </c>
      <c r="W82" s="188">
        <v>0.7</v>
      </c>
      <c r="X82" s="188">
        <v>9.3000000000000007</v>
      </c>
      <c r="Y82" s="188" t="s">
        <v>37</v>
      </c>
      <c r="Z82" s="188">
        <v>18.5</v>
      </c>
      <c r="AA82" s="188">
        <v>9.3000000000000007</v>
      </c>
      <c r="AB82" s="188">
        <v>0</v>
      </c>
      <c r="AC82" s="18" t="s">
        <v>39</v>
      </c>
      <c r="AD82" s="20" t="s">
        <v>370</v>
      </c>
    </row>
    <row r="83" spans="1:30" ht="14.25" customHeight="1" x14ac:dyDescent="0.15">
      <c r="A83" s="40" t="s">
        <v>371</v>
      </c>
      <c r="B83" s="40" t="s">
        <v>371</v>
      </c>
      <c r="C83" s="32" t="s">
        <v>372</v>
      </c>
      <c r="D83" s="19"/>
      <c r="E83" s="33"/>
      <c r="F83" s="20" t="s">
        <v>373</v>
      </c>
      <c r="G83" s="32" t="s">
        <v>374</v>
      </c>
      <c r="H83" s="18">
        <v>680</v>
      </c>
      <c r="I83" s="22" t="s">
        <v>35</v>
      </c>
      <c r="J83" s="32" t="s">
        <v>156</v>
      </c>
      <c r="K83" s="36">
        <v>300</v>
      </c>
      <c r="L83" s="18">
        <v>2.2599999999999998</v>
      </c>
      <c r="M83" s="36">
        <v>0</v>
      </c>
      <c r="N83" s="36">
        <v>646</v>
      </c>
      <c r="O83" s="188">
        <v>18.3</v>
      </c>
      <c r="P83" s="188">
        <v>19</v>
      </c>
      <c r="Q83" s="188">
        <v>18.3</v>
      </c>
      <c r="R83" s="188">
        <v>57.1</v>
      </c>
      <c r="S83" s="188">
        <v>61</v>
      </c>
      <c r="T83" s="188">
        <v>57.1</v>
      </c>
      <c r="U83" s="188">
        <v>0.8</v>
      </c>
      <c r="V83" s="188" t="s">
        <v>38</v>
      </c>
      <c r="W83" s="188">
        <v>0.8</v>
      </c>
      <c r="X83" s="188">
        <v>9</v>
      </c>
      <c r="Y83" s="188" t="s">
        <v>37</v>
      </c>
      <c r="Z83" s="188">
        <v>15.6</v>
      </c>
      <c r="AA83" s="188">
        <v>9</v>
      </c>
      <c r="AB83" s="188">
        <v>0</v>
      </c>
      <c r="AC83" s="18" t="s">
        <v>39</v>
      </c>
      <c r="AD83" s="20" t="s">
        <v>373</v>
      </c>
    </row>
    <row r="84" spans="1:30" ht="14.25" customHeight="1" x14ac:dyDescent="0.15">
      <c r="A84" s="40" t="s">
        <v>375</v>
      </c>
      <c r="B84" s="40" t="s">
        <v>375</v>
      </c>
      <c r="C84" s="32" t="s">
        <v>376</v>
      </c>
      <c r="D84" s="19"/>
      <c r="E84" s="33"/>
      <c r="F84" s="20" t="s">
        <v>377</v>
      </c>
      <c r="G84" s="32"/>
      <c r="H84" s="18">
        <v>194</v>
      </c>
      <c r="I84" s="22" t="s">
        <v>378</v>
      </c>
      <c r="J84" s="32" t="s">
        <v>379</v>
      </c>
      <c r="K84" s="36">
        <v>100</v>
      </c>
      <c r="L84" s="18">
        <v>1.94</v>
      </c>
      <c r="M84" s="36">
        <v>20</v>
      </c>
      <c r="N84" s="36">
        <v>21</v>
      </c>
      <c r="O84" s="188">
        <v>1.8</v>
      </c>
      <c r="P84" s="188">
        <v>2.6</v>
      </c>
      <c r="Q84" s="188">
        <v>1.8</v>
      </c>
      <c r="R84" s="188">
        <v>0.2</v>
      </c>
      <c r="S84" s="188">
        <v>0.2</v>
      </c>
      <c r="T84" s="188">
        <v>0.2</v>
      </c>
      <c r="U84" s="188">
        <v>2.1</v>
      </c>
      <c r="V84" s="188" t="s">
        <v>37</v>
      </c>
      <c r="W84" s="188">
        <v>2.1</v>
      </c>
      <c r="X84" s="188">
        <v>2.7</v>
      </c>
      <c r="Y84" s="188" t="s">
        <v>38</v>
      </c>
      <c r="Z84" s="188">
        <v>3.9</v>
      </c>
      <c r="AA84" s="188">
        <v>2.1</v>
      </c>
      <c r="AB84" s="188">
        <v>0</v>
      </c>
      <c r="AC84" s="18" t="s">
        <v>39</v>
      </c>
      <c r="AD84" s="20" t="s">
        <v>377</v>
      </c>
    </row>
    <row r="85" spans="1:30" ht="14.25" customHeight="1" x14ac:dyDescent="0.15">
      <c r="A85" s="33" t="s">
        <v>380</v>
      </c>
      <c r="B85" s="33" t="s">
        <v>380</v>
      </c>
      <c r="C85" s="32" t="s">
        <v>381</v>
      </c>
      <c r="D85" s="19"/>
      <c r="E85" s="33"/>
      <c r="F85" s="20" t="s">
        <v>382</v>
      </c>
      <c r="G85" s="32" t="s">
        <v>383</v>
      </c>
      <c r="H85" s="18">
        <v>397</v>
      </c>
      <c r="I85" s="22" t="s">
        <v>266</v>
      </c>
      <c r="J85" s="32" t="s">
        <v>384</v>
      </c>
      <c r="K85" s="36">
        <v>160</v>
      </c>
      <c r="L85" s="18">
        <v>2.48</v>
      </c>
      <c r="M85" s="36">
        <v>0</v>
      </c>
      <c r="N85" s="36">
        <v>24</v>
      </c>
      <c r="O85" s="188">
        <v>1.6</v>
      </c>
      <c r="P85" s="188">
        <v>2.4</v>
      </c>
      <c r="Q85" s="188">
        <v>1.6</v>
      </c>
      <c r="R85" s="188">
        <v>0.1</v>
      </c>
      <c r="S85" s="188">
        <v>0.1</v>
      </c>
      <c r="T85" s="188">
        <v>0.1</v>
      </c>
      <c r="U85" s="188">
        <v>2.2999999999999998</v>
      </c>
      <c r="V85" s="188" t="s">
        <v>38</v>
      </c>
      <c r="W85" s="188">
        <v>2.2999999999999998</v>
      </c>
      <c r="X85" s="188">
        <v>3.4</v>
      </c>
      <c r="Y85" s="188" t="s">
        <v>37</v>
      </c>
      <c r="Z85" s="188">
        <v>4.3</v>
      </c>
      <c r="AA85" s="188">
        <v>3.4</v>
      </c>
      <c r="AB85" s="188">
        <v>0.9</v>
      </c>
      <c r="AC85" s="18" t="s">
        <v>39</v>
      </c>
      <c r="AD85" s="20" t="s">
        <v>382</v>
      </c>
    </row>
    <row r="86" spans="1:30" ht="14.25" customHeight="1" x14ac:dyDescent="0.15">
      <c r="A86" s="33" t="s">
        <v>385</v>
      </c>
      <c r="B86" s="33" t="s">
        <v>385</v>
      </c>
      <c r="C86" s="32" t="s">
        <v>386</v>
      </c>
      <c r="D86" s="19"/>
      <c r="E86" s="33"/>
      <c r="F86" s="20" t="s">
        <v>387</v>
      </c>
      <c r="G86" s="32"/>
      <c r="H86" s="18">
        <v>1620</v>
      </c>
      <c r="I86" s="22" t="s">
        <v>142</v>
      </c>
      <c r="J86" s="32" t="s">
        <v>212</v>
      </c>
      <c r="K86" s="36">
        <v>1000</v>
      </c>
      <c r="L86" s="18">
        <v>1.62</v>
      </c>
      <c r="M86" s="36">
        <v>3</v>
      </c>
      <c r="N86" s="36">
        <v>23</v>
      </c>
      <c r="O86" s="188">
        <v>1.3</v>
      </c>
      <c r="P86" s="188">
        <v>1.8</v>
      </c>
      <c r="Q86" s="188">
        <v>1.3</v>
      </c>
      <c r="R86" s="188">
        <v>0.1</v>
      </c>
      <c r="S86" s="188">
        <v>0.1</v>
      </c>
      <c r="T86" s="188">
        <v>0.1</v>
      </c>
      <c r="U86" s="188">
        <v>2.2000000000000002</v>
      </c>
      <c r="V86" s="188" t="s">
        <v>38</v>
      </c>
      <c r="W86" s="188">
        <v>2.2000000000000002</v>
      </c>
      <c r="X86" s="188">
        <v>3</v>
      </c>
      <c r="Y86" s="188" t="s">
        <v>37</v>
      </c>
      <c r="Z86" s="188">
        <v>5.0999999999999996</v>
      </c>
      <c r="AA86" s="188">
        <v>3</v>
      </c>
      <c r="AB86" s="188">
        <v>0</v>
      </c>
      <c r="AC86" s="18" t="s">
        <v>39</v>
      </c>
      <c r="AD86" s="20" t="s">
        <v>387</v>
      </c>
    </row>
    <row r="87" spans="1:30" ht="14.25" customHeight="1" x14ac:dyDescent="0.15">
      <c r="A87" s="33" t="s">
        <v>388</v>
      </c>
      <c r="B87" s="33" t="s">
        <v>388</v>
      </c>
      <c r="C87" s="32" t="s">
        <v>389</v>
      </c>
      <c r="D87" s="19"/>
      <c r="E87" s="33"/>
      <c r="F87" s="20" t="s">
        <v>390</v>
      </c>
      <c r="G87" s="32" t="s">
        <v>191</v>
      </c>
      <c r="H87" s="18">
        <v>194</v>
      </c>
      <c r="I87" s="22" t="s">
        <v>35</v>
      </c>
      <c r="J87" s="32" t="s">
        <v>119</v>
      </c>
      <c r="K87" s="36">
        <v>500</v>
      </c>
      <c r="L87" s="18">
        <v>0.38</v>
      </c>
      <c r="M87" s="36">
        <v>0</v>
      </c>
      <c r="N87" s="36">
        <v>24</v>
      </c>
      <c r="O87" s="188">
        <v>1.2</v>
      </c>
      <c r="P87" s="188">
        <v>1.8</v>
      </c>
      <c r="Q87" s="188">
        <v>1.2</v>
      </c>
      <c r="R87" s="188">
        <v>0.2</v>
      </c>
      <c r="S87" s="188">
        <v>0.2</v>
      </c>
      <c r="T87" s="188">
        <v>0.2</v>
      </c>
      <c r="U87" s="188">
        <v>2.4</v>
      </c>
      <c r="V87" s="188" t="s">
        <v>37</v>
      </c>
      <c r="W87" s="188">
        <v>2.2999999999999998</v>
      </c>
      <c r="X87" s="188">
        <v>2</v>
      </c>
      <c r="Y87" s="188" t="s">
        <v>38</v>
      </c>
      <c r="Z87" s="188">
        <v>5.5</v>
      </c>
      <c r="AA87" s="188">
        <v>2.2999999999999998</v>
      </c>
      <c r="AB87" s="188">
        <v>0</v>
      </c>
      <c r="AC87" s="18" t="s">
        <v>39</v>
      </c>
      <c r="AD87" s="20" t="s">
        <v>390</v>
      </c>
    </row>
    <row r="88" spans="1:30" ht="14.25" customHeight="1" x14ac:dyDescent="0.15">
      <c r="A88" s="33" t="s">
        <v>391</v>
      </c>
      <c r="B88" s="33" t="s">
        <v>391</v>
      </c>
      <c r="C88" s="32" t="s">
        <v>392</v>
      </c>
      <c r="D88" s="19"/>
      <c r="E88" s="33"/>
      <c r="F88" s="20" t="s">
        <v>393</v>
      </c>
      <c r="G88" s="32" t="s">
        <v>394</v>
      </c>
      <c r="H88" s="18">
        <v>400</v>
      </c>
      <c r="I88" s="22" t="s">
        <v>35</v>
      </c>
      <c r="J88" s="20" t="s">
        <v>119</v>
      </c>
      <c r="K88" s="36">
        <v>500</v>
      </c>
      <c r="L88" s="18">
        <v>0.8</v>
      </c>
      <c r="M88" s="36">
        <v>50</v>
      </c>
      <c r="N88" s="36">
        <v>143</v>
      </c>
      <c r="O88" s="188">
        <v>11.1</v>
      </c>
      <c r="P88" s="188">
        <v>13</v>
      </c>
      <c r="Q88" s="188">
        <v>11.1</v>
      </c>
      <c r="R88" s="188">
        <v>7.2</v>
      </c>
      <c r="S88" s="188">
        <v>7.6</v>
      </c>
      <c r="T88" s="188">
        <v>7.2</v>
      </c>
      <c r="U88" s="188">
        <v>5.3</v>
      </c>
      <c r="V88" s="188" t="s">
        <v>37</v>
      </c>
      <c r="W88" s="188">
        <v>4.9000000000000004</v>
      </c>
      <c r="X88" s="188">
        <v>5.6</v>
      </c>
      <c r="Y88" s="188" t="s">
        <v>38</v>
      </c>
      <c r="Z88" s="188">
        <v>10.6</v>
      </c>
      <c r="AA88" s="188">
        <v>4.9000000000000004</v>
      </c>
      <c r="AB88" s="188">
        <v>0</v>
      </c>
      <c r="AC88" s="18" t="s">
        <v>39</v>
      </c>
      <c r="AD88" s="20" t="s">
        <v>393</v>
      </c>
    </row>
    <row r="89" spans="1:30" ht="14.25" customHeight="1" x14ac:dyDescent="0.15">
      <c r="A89" s="33" t="s">
        <v>395</v>
      </c>
      <c r="B89" s="33" t="s">
        <v>395</v>
      </c>
      <c r="C89" s="32" t="s">
        <v>396</v>
      </c>
      <c r="D89" s="19"/>
      <c r="E89" s="33"/>
      <c r="F89" s="20" t="s">
        <v>397</v>
      </c>
      <c r="G89" s="32"/>
      <c r="H89" s="18">
        <v>2700</v>
      </c>
      <c r="I89" s="22" t="s">
        <v>142</v>
      </c>
      <c r="J89" s="32" t="s">
        <v>212</v>
      </c>
      <c r="K89" s="36">
        <v>1000</v>
      </c>
      <c r="L89" s="18">
        <v>2.7</v>
      </c>
      <c r="M89" s="36">
        <v>9</v>
      </c>
      <c r="N89" s="36">
        <v>38</v>
      </c>
      <c r="O89" s="188">
        <v>1.8</v>
      </c>
      <c r="P89" s="188">
        <v>3.1</v>
      </c>
      <c r="Q89" s="188">
        <v>1.8</v>
      </c>
      <c r="R89" s="188">
        <v>0.2</v>
      </c>
      <c r="S89" s="188">
        <v>0.2</v>
      </c>
      <c r="T89" s="188">
        <v>0.2</v>
      </c>
      <c r="U89" s="188">
        <v>4.2</v>
      </c>
      <c r="V89" s="188" t="s">
        <v>38</v>
      </c>
      <c r="W89" s="188">
        <v>4.0999999999999996</v>
      </c>
      <c r="X89" s="188">
        <v>5.8</v>
      </c>
      <c r="Y89" s="188" t="s">
        <v>37</v>
      </c>
      <c r="Z89" s="188">
        <v>7.5</v>
      </c>
      <c r="AA89" s="188">
        <v>5.8</v>
      </c>
      <c r="AB89" s="188">
        <v>0</v>
      </c>
      <c r="AC89" s="18" t="s">
        <v>39</v>
      </c>
      <c r="AD89" s="20" t="s">
        <v>397</v>
      </c>
    </row>
    <row r="90" spans="1:30" ht="14.25" customHeight="1" x14ac:dyDescent="0.15">
      <c r="A90" s="33" t="s">
        <v>398</v>
      </c>
      <c r="B90" s="33" t="s">
        <v>398</v>
      </c>
      <c r="C90" s="32" t="s">
        <v>399</v>
      </c>
      <c r="D90" s="19"/>
      <c r="E90" s="33"/>
      <c r="F90" s="20" t="s">
        <v>400</v>
      </c>
      <c r="G90" s="32" t="s">
        <v>191</v>
      </c>
      <c r="H90" s="18">
        <v>378</v>
      </c>
      <c r="I90" s="22" t="s">
        <v>35</v>
      </c>
      <c r="J90" s="32" t="s">
        <v>119</v>
      </c>
      <c r="K90" s="36">
        <v>500</v>
      </c>
      <c r="L90" s="18">
        <v>0.75</v>
      </c>
      <c r="M90" s="36">
        <v>0</v>
      </c>
      <c r="N90" s="36">
        <v>36</v>
      </c>
      <c r="O90" s="188">
        <v>1.8</v>
      </c>
      <c r="P90" s="188">
        <v>3.2</v>
      </c>
      <c r="Q90" s="188">
        <v>1.8</v>
      </c>
      <c r="R90" s="188">
        <v>0.2</v>
      </c>
      <c r="S90" s="188">
        <v>0.2</v>
      </c>
      <c r="T90" s="188">
        <v>0.2</v>
      </c>
      <c r="U90" s="188">
        <v>4</v>
      </c>
      <c r="V90" s="188" t="s">
        <v>38</v>
      </c>
      <c r="W90" s="188">
        <v>3.9</v>
      </c>
      <c r="X90" s="188">
        <v>5.3</v>
      </c>
      <c r="Y90" s="188" t="s">
        <v>37</v>
      </c>
      <c r="Z90" s="188">
        <v>7</v>
      </c>
      <c r="AA90" s="188">
        <v>5.3</v>
      </c>
      <c r="AB90" s="188">
        <v>0</v>
      </c>
      <c r="AC90" s="18" t="s">
        <v>39</v>
      </c>
      <c r="AD90" s="20" t="s">
        <v>400</v>
      </c>
    </row>
    <row r="91" spans="1:30" ht="14.25" customHeight="1" x14ac:dyDescent="0.15">
      <c r="A91" s="33" t="s">
        <v>401</v>
      </c>
      <c r="B91" s="33" t="s">
        <v>401</v>
      </c>
      <c r="C91" s="32" t="s">
        <v>402</v>
      </c>
      <c r="D91" s="19"/>
      <c r="E91" s="33"/>
      <c r="F91" s="20" t="s">
        <v>403</v>
      </c>
      <c r="G91" s="32" t="s">
        <v>404</v>
      </c>
      <c r="H91" s="18">
        <v>410</v>
      </c>
      <c r="I91" s="22" t="s">
        <v>35</v>
      </c>
      <c r="J91" s="20" t="s">
        <v>44</v>
      </c>
      <c r="K91" s="36">
        <v>1000</v>
      </c>
      <c r="L91" s="18">
        <v>0.41</v>
      </c>
      <c r="M91" s="36">
        <v>0</v>
      </c>
      <c r="N91" s="36">
        <v>80</v>
      </c>
      <c r="O91" s="188">
        <v>4.5</v>
      </c>
      <c r="P91" s="188">
        <v>5.8</v>
      </c>
      <c r="Q91" s="188">
        <v>4.5</v>
      </c>
      <c r="R91" s="188">
        <v>0.5</v>
      </c>
      <c r="S91" s="188">
        <v>0.7</v>
      </c>
      <c r="T91" s="188">
        <v>0.5</v>
      </c>
      <c r="U91" s="188">
        <v>11.4</v>
      </c>
      <c r="V91" s="188" t="s">
        <v>37</v>
      </c>
      <c r="W91" s="188">
        <v>10.5</v>
      </c>
      <c r="X91" s="188">
        <v>9</v>
      </c>
      <c r="Y91" s="188" t="s">
        <v>38</v>
      </c>
      <c r="Z91" s="188">
        <v>17.100000000000001</v>
      </c>
      <c r="AA91" s="188">
        <v>10.5</v>
      </c>
      <c r="AB91" s="188">
        <v>0</v>
      </c>
      <c r="AC91" s="18" t="s">
        <v>39</v>
      </c>
      <c r="AD91" s="20" t="s">
        <v>403</v>
      </c>
    </row>
    <row r="92" spans="1:30" ht="14.25" customHeight="1" x14ac:dyDescent="0.15">
      <c r="A92" s="33" t="s">
        <v>405</v>
      </c>
      <c r="B92" s="33" t="s">
        <v>405</v>
      </c>
      <c r="C92" s="32" t="s">
        <v>406</v>
      </c>
      <c r="D92" s="19"/>
      <c r="E92" s="33"/>
      <c r="F92" s="20" t="s">
        <v>407</v>
      </c>
      <c r="G92" s="32"/>
      <c r="H92" s="18">
        <v>194</v>
      </c>
      <c r="I92" s="22" t="s">
        <v>35</v>
      </c>
      <c r="J92" s="32" t="s">
        <v>408</v>
      </c>
      <c r="K92" s="36">
        <v>100</v>
      </c>
      <c r="L92" s="18">
        <v>1.94</v>
      </c>
      <c r="M92" s="36">
        <v>15</v>
      </c>
      <c r="N92" s="36">
        <v>26</v>
      </c>
      <c r="O92" s="188">
        <v>1.5</v>
      </c>
      <c r="P92" s="188">
        <v>2.1</v>
      </c>
      <c r="Q92" s="188">
        <v>1.5</v>
      </c>
      <c r="R92" s="188">
        <v>0.1</v>
      </c>
      <c r="S92" s="188">
        <v>0.2</v>
      </c>
      <c r="T92" s="188">
        <v>0.1</v>
      </c>
      <c r="U92" s="188">
        <v>1.9</v>
      </c>
      <c r="V92" s="188" t="s">
        <v>38</v>
      </c>
      <c r="W92" s="188">
        <v>1.9</v>
      </c>
      <c r="X92" s="188">
        <v>2.2000000000000002</v>
      </c>
      <c r="Y92" s="188" t="s">
        <v>37</v>
      </c>
      <c r="Z92" s="188">
        <v>6.6</v>
      </c>
      <c r="AA92" s="188">
        <v>2.2000000000000002</v>
      </c>
      <c r="AB92" s="188">
        <v>0</v>
      </c>
      <c r="AC92" s="18" t="s">
        <v>39</v>
      </c>
      <c r="AD92" s="20" t="s">
        <v>407</v>
      </c>
    </row>
    <row r="93" spans="1:30" ht="14.25" customHeight="1" x14ac:dyDescent="0.15">
      <c r="A93" s="33" t="s">
        <v>409</v>
      </c>
      <c r="B93" s="33" t="s">
        <v>409</v>
      </c>
      <c r="C93" s="32" t="s">
        <v>410</v>
      </c>
      <c r="D93" s="19"/>
      <c r="E93" s="33"/>
      <c r="F93" s="20" t="s">
        <v>411</v>
      </c>
      <c r="G93" s="32"/>
      <c r="H93" s="18">
        <v>756</v>
      </c>
      <c r="I93" s="22" t="s">
        <v>142</v>
      </c>
      <c r="J93" s="32" t="s">
        <v>412</v>
      </c>
      <c r="K93" s="36">
        <v>1000</v>
      </c>
      <c r="L93" s="18">
        <v>0.75</v>
      </c>
      <c r="M93" s="36">
        <v>9</v>
      </c>
      <c r="N93" s="36">
        <v>18</v>
      </c>
      <c r="O93" s="188">
        <v>0.6</v>
      </c>
      <c r="P93" s="188">
        <v>0.7</v>
      </c>
      <c r="Q93" s="188">
        <v>0.6</v>
      </c>
      <c r="R93" s="188">
        <v>0.1</v>
      </c>
      <c r="S93" s="188">
        <v>0.1</v>
      </c>
      <c r="T93" s="188">
        <v>0.1</v>
      </c>
      <c r="U93" s="188">
        <v>3</v>
      </c>
      <c r="V93" s="188" t="s">
        <v>37</v>
      </c>
      <c r="W93" s="188">
        <v>3</v>
      </c>
      <c r="X93" s="188">
        <v>3.1</v>
      </c>
      <c r="Y93" s="188" t="s">
        <v>38</v>
      </c>
      <c r="Z93" s="188">
        <v>4.5999999999999996</v>
      </c>
      <c r="AA93" s="188">
        <v>3</v>
      </c>
      <c r="AB93" s="188">
        <v>0</v>
      </c>
      <c r="AC93" s="18" t="s">
        <v>39</v>
      </c>
      <c r="AD93" s="20" t="s">
        <v>411</v>
      </c>
    </row>
    <row r="94" spans="1:30" ht="14.25" customHeight="1" x14ac:dyDescent="0.15">
      <c r="A94" s="31" t="s">
        <v>413</v>
      </c>
      <c r="B94" s="31" t="s">
        <v>413</v>
      </c>
      <c r="C94" s="18" t="s">
        <v>414</v>
      </c>
      <c r="E94" s="18"/>
      <c r="F94" s="20" t="s">
        <v>415</v>
      </c>
      <c r="G94" s="32"/>
      <c r="H94" s="18">
        <v>378</v>
      </c>
      <c r="I94" s="22" t="s">
        <v>142</v>
      </c>
      <c r="J94" s="18" t="s">
        <v>416</v>
      </c>
      <c r="K94" s="36">
        <v>1000</v>
      </c>
      <c r="L94" s="18">
        <v>0.37</v>
      </c>
      <c r="M94" s="36">
        <v>10</v>
      </c>
      <c r="N94" s="36">
        <v>78</v>
      </c>
      <c r="O94" s="188">
        <v>1.2</v>
      </c>
      <c r="P94" s="188">
        <v>1.9</v>
      </c>
      <c r="Q94" s="188">
        <v>1.2</v>
      </c>
      <c r="R94" s="188">
        <v>0.2</v>
      </c>
      <c r="S94" s="188">
        <v>0.3</v>
      </c>
      <c r="T94" s="188">
        <v>0.2</v>
      </c>
      <c r="U94" s="188">
        <v>17</v>
      </c>
      <c r="V94" s="188" t="s">
        <v>37</v>
      </c>
      <c r="W94" s="188">
        <v>15.9</v>
      </c>
      <c r="X94" s="188">
        <v>17.600000000000001</v>
      </c>
      <c r="Y94" s="188" t="s">
        <v>38</v>
      </c>
      <c r="Z94" s="188">
        <v>20.6</v>
      </c>
      <c r="AA94" s="188">
        <v>15.9</v>
      </c>
      <c r="AB94" s="188">
        <v>0</v>
      </c>
      <c r="AC94" s="18" t="s">
        <v>39</v>
      </c>
      <c r="AD94" s="20" t="s">
        <v>415</v>
      </c>
    </row>
    <row r="95" spans="1:30" ht="14.25" customHeight="1" x14ac:dyDescent="0.15">
      <c r="A95" s="33" t="s">
        <v>417</v>
      </c>
      <c r="B95" s="33" t="s">
        <v>417</v>
      </c>
      <c r="C95" s="32" t="s">
        <v>418</v>
      </c>
      <c r="D95" s="19"/>
      <c r="E95" s="33"/>
      <c r="F95" s="20" t="s">
        <v>419</v>
      </c>
      <c r="G95" s="32"/>
      <c r="H95" s="18">
        <v>508</v>
      </c>
      <c r="I95" s="22" t="s">
        <v>420</v>
      </c>
      <c r="J95" s="32" t="s">
        <v>421</v>
      </c>
      <c r="K95" s="36">
        <v>500</v>
      </c>
      <c r="L95" s="18">
        <v>1.01</v>
      </c>
      <c r="M95" s="36">
        <v>50</v>
      </c>
      <c r="N95" s="36">
        <v>28</v>
      </c>
      <c r="O95" s="188">
        <v>2.1</v>
      </c>
      <c r="P95" s="188">
        <v>3</v>
      </c>
      <c r="Q95" s="188">
        <v>2.1</v>
      </c>
      <c r="R95" s="188">
        <v>0.1</v>
      </c>
      <c r="S95" s="188">
        <v>0.1</v>
      </c>
      <c r="T95" s="188">
        <v>0.1</v>
      </c>
      <c r="U95" s="188">
        <v>3.2</v>
      </c>
      <c r="V95" s="188" t="s">
        <v>37</v>
      </c>
      <c r="W95" s="188">
        <v>3.2</v>
      </c>
      <c r="X95" s="188">
        <v>2.9</v>
      </c>
      <c r="Y95" s="188" t="s">
        <v>38</v>
      </c>
      <c r="Z95" s="188">
        <v>5.2</v>
      </c>
      <c r="AA95" s="188">
        <v>3.2</v>
      </c>
      <c r="AB95" s="188">
        <v>0</v>
      </c>
      <c r="AC95" s="18" t="s">
        <v>39</v>
      </c>
      <c r="AD95" s="20" t="s">
        <v>419</v>
      </c>
    </row>
    <row r="96" spans="1:30" ht="14.25" customHeight="1" x14ac:dyDescent="0.15">
      <c r="A96" s="33" t="s">
        <v>422</v>
      </c>
      <c r="B96" s="33" t="s">
        <v>422</v>
      </c>
      <c r="C96" s="32" t="s">
        <v>423</v>
      </c>
      <c r="D96" s="19"/>
      <c r="E96" s="33"/>
      <c r="F96" s="20" t="s">
        <v>424</v>
      </c>
      <c r="G96" s="32" t="s">
        <v>191</v>
      </c>
      <c r="H96" s="18">
        <v>194</v>
      </c>
      <c r="I96" s="22" t="s">
        <v>35</v>
      </c>
      <c r="J96" s="32" t="s">
        <v>119</v>
      </c>
      <c r="K96" s="36">
        <v>500</v>
      </c>
      <c r="L96" s="18">
        <v>0.38</v>
      </c>
      <c r="M96" s="36">
        <v>0</v>
      </c>
      <c r="N96" s="36">
        <v>26</v>
      </c>
      <c r="O96" s="188">
        <v>1.9</v>
      </c>
      <c r="P96" s="188">
        <v>2.7</v>
      </c>
      <c r="Q96" s="188">
        <v>1.9</v>
      </c>
      <c r="R96" s="188">
        <v>0.1</v>
      </c>
      <c r="S96" s="188">
        <v>0.1</v>
      </c>
      <c r="T96" s="188">
        <v>0.1</v>
      </c>
      <c r="U96" s="188">
        <v>3</v>
      </c>
      <c r="V96" s="188" t="s">
        <v>37</v>
      </c>
      <c r="W96" s="188">
        <v>2.9</v>
      </c>
      <c r="X96" s="188">
        <v>2.4</v>
      </c>
      <c r="Y96" s="188" t="s">
        <v>38</v>
      </c>
      <c r="Z96" s="188">
        <v>5.0999999999999996</v>
      </c>
      <c r="AA96" s="188">
        <v>2.9</v>
      </c>
      <c r="AB96" s="188">
        <v>0</v>
      </c>
      <c r="AC96" s="18" t="s">
        <v>39</v>
      </c>
      <c r="AD96" s="20" t="s">
        <v>424</v>
      </c>
    </row>
    <row r="97" spans="1:30" ht="14.25" customHeight="1" x14ac:dyDescent="0.15">
      <c r="A97" s="33" t="s">
        <v>425</v>
      </c>
      <c r="B97" s="33" t="s">
        <v>425</v>
      </c>
      <c r="C97" s="32" t="s">
        <v>426</v>
      </c>
      <c r="D97" s="19"/>
      <c r="E97" s="33"/>
      <c r="F97" s="20" t="s">
        <v>427</v>
      </c>
      <c r="G97" s="32" t="s">
        <v>428</v>
      </c>
      <c r="H97" s="18">
        <v>386</v>
      </c>
      <c r="I97" s="22" t="s">
        <v>35</v>
      </c>
      <c r="J97" s="20" t="s">
        <v>324</v>
      </c>
      <c r="K97" s="36">
        <v>100</v>
      </c>
      <c r="L97" s="18">
        <v>3.86</v>
      </c>
      <c r="M97" s="36">
        <v>0</v>
      </c>
      <c r="N97" s="36">
        <v>239</v>
      </c>
      <c r="O97" s="188">
        <v>4.4000000000000004</v>
      </c>
      <c r="P97" s="188">
        <v>6.3</v>
      </c>
      <c r="Q97" s="188">
        <v>4.4000000000000004</v>
      </c>
      <c r="R97" s="188" t="s">
        <v>108</v>
      </c>
      <c r="S97" s="188">
        <v>0.2</v>
      </c>
      <c r="T97" s="188">
        <v>0.2</v>
      </c>
      <c r="U97" s="188">
        <v>33.299999999999997</v>
      </c>
      <c r="V97" s="188" t="s">
        <v>38</v>
      </c>
      <c r="W97" s="188">
        <v>33.200000000000003</v>
      </c>
      <c r="X97" s="188">
        <v>40</v>
      </c>
      <c r="Y97" s="188" t="s">
        <v>37</v>
      </c>
      <c r="Z97" s="188">
        <v>68.099999999999994</v>
      </c>
      <c r="AA97" s="188">
        <v>40</v>
      </c>
      <c r="AB97" s="188">
        <v>0</v>
      </c>
      <c r="AC97" s="18" t="s">
        <v>39</v>
      </c>
      <c r="AD97" s="20" t="s">
        <v>427</v>
      </c>
    </row>
    <row r="98" spans="1:30" ht="14.25" customHeight="1" x14ac:dyDescent="0.15">
      <c r="A98" s="33" t="s">
        <v>429</v>
      </c>
      <c r="B98" s="33" t="s">
        <v>429</v>
      </c>
      <c r="C98" s="32" t="s">
        <v>430</v>
      </c>
      <c r="D98" s="19"/>
      <c r="E98" s="33"/>
      <c r="F98" s="20" t="s">
        <v>431</v>
      </c>
      <c r="G98" s="32"/>
      <c r="H98" s="18">
        <v>885</v>
      </c>
      <c r="I98" s="22" t="s">
        <v>35</v>
      </c>
      <c r="J98" s="32" t="s">
        <v>432</v>
      </c>
      <c r="K98" s="36">
        <v>100</v>
      </c>
      <c r="L98" s="18">
        <v>8.85</v>
      </c>
      <c r="M98" s="36">
        <v>0</v>
      </c>
      <c r="N98" s="36">
        <v>283</v>
      </c>
      <c r="O98" s="188">
        <v>9.5</v>
      </c>
      <c r="P98" s="188">
        <v>11.6</v>
      </c>
      <c r="Q98" s="188">
        <v>9.5</v>
      </c>
      <c r="R98" s="188" t="s">
        <v>108</v>
      </c>
      <c r="S98" s="188">
        <v>0.2</v>
      </c>
      <c r="T98" s="188">
        <v>0.2</v>
      </c>
      <c r="U98" s="188" t="s">
        <v>108</v>
      </c>
      <c r="V98" s="188" t="s">
        <v>38</v>
      </c>
      <c r="W98" s="188" t="s">
        <v>108</v>
      </c>
      <c r="X98" s="188">
        <v>46</v>
      </c>
      <c r="Y98" s="188" t="s">
        <v>37</v>
      </c>
      <c r="Z98" s="188">
        <v>73.5</v>
      </c>
      <c r="AA98" s="188">
        <v>46</v>
      </c>
      <c r="AB98" s="188">
        <v>0</v>
      </c>
      <c r="AC98" s="18" t="s">
        <v>39</v>
      </c>
      <c r="AD98" s="20" t="s">
        <v>431</v>
      </c>
    </row>
    <row r="99" spans="1:30" ht="14.25" customHeight="1" x14ac:dyDescent="0.15">
      <c r="A99" s="31" t="s">
        <v>433</v>
      </c>
      <c r="B99" s="31" t="s">
        <v>433</v>
      </c>
      <c r="C99" s="18" t="s">
        <v>434</v>
      </c>
      <c r="E99" s="18"/>
      <c r="F99" s="18" t="s">
        <v>435</v>
      </c>
      <c r="H99" s="18">
        <v>216</v>
      </c>
      <c r="I99" s="22" t="s">
        <v>142</v>
      </c>
      <c r="J99" s="18" t="s">
        <v>416</v>
      </c>
      <c r="K99" s="18">
        <v>1000</v>
      </c>
      <c r="L99" s="18">
        <v>0.21</v>
      </c>
      <c r="M99" s="36">
        <v>15</v>
      </c>
      <c r="N99" s="36">
        <v>23</v>
      </c>
      <c r="O99" s="188">
        <v>0.8</v>
      </c>
      <c r="P99" s="188">
        <v>1.2</v>
      </c>
      <c r="Q99" s="188">
        <v>0.8</v>
      </c>
      <c r="R99" s="188">
        <v>0</v>
      </c>
      <c r="S99" s="188">
        <v>0.1</v>
      </c>
      <c r="T99" s="188">
        <v>0</v>
      </c>
      <c r="U99" s="188">
        <v>3.9</v>
      </c>
      <c r="V99" s="188" t="s">
        <v>37</v>
      </c>
      <c r="W99" s="188">
        <v>3.9</v>
      </c>
      <c r="X99" s="188">
        <v>3.7</v>
      </c>
      <c r="Y99" s="188" t="s">
        <v>38</v>
      </c>
      <c r="Z99" s="188">
        <v>5.2</v>
      </c>
      <c r="AA99" s="188">
        <v>3.9</v>
      </c>
      <c r="AB99" s="188">
        <v>0</v>
      </c>
      <c r="AC99" s="18" t="s">
        <v>39</v>
      </c>
      <c r="AD99" s="18" t="s">
        <v>435</v>
      </c>
    </row>
    <row r="100" spans="1:30" ht="14.25" customHeight="1" x14ac:dyDescent="0.15">
      <c r="A100" s="33" t="s">
        <v>436</v>
      </c>
      <c r="B100" s="33" t="s">
        <v>436</v>
      </c>
      <c r="C100" s="32" t="s">
        <v>437</v>
      </c>
      <c r="D100" s="19"/>
      <c r="E100" s="33"/>
      <c r="F100" s="20" t="s">
        <v>438</v>
      </c>
      <c r="G100" s="32"/>
      <c r="H100" s="18">
        <v>486</v>
      </c>
      <c r="I100" s="22" t="s">
        <v>142</v>
      </c>
      <c r="J100" s="32" t="s">
        <v>439</v>
      </c>
      <c r="K100" s="36">
        <v>1000</v>
      </c>
      <c r="L100" s="18">
        <v>0.48</v>
      </c>
      <c r="M100" s="36">
        <v>10</v>
      </c>
      <c r="N100" s="36">
        <v>30</v>
      </c>
      <c r="O100" s="188">
        <v>1.3</v>
      </c>
      <c r="P100" s="188">
        <v>2</v>
      </c>
      <c r="Q100" s="188">
        <v>1.3</v>
      </c>
      <c r="R100" s="188">
        <v>0</v>
      </c>
      <c r="S100" s="188">
        <v>0.1</v>
      </c>
      <c r="T100" s="188">
        <v>0</v>
      </c>
      <c r="U100" s="188">
        <v>3.5</v>
      </c>
      <c r="V100" s="188" t="s">
        <v>38</v>
      </c>
      <c r="W100" s="188">
        <v>3.5</v>
      </c>
      <c r="X100" s="188">
        <v>4.7</v>
      </c>
      <c r="Y100" s="188" t="s">
        <v>37</v>
      </c>
      <c r="Z100" s="188">
        <v>6.7</v>
      </c>
      <c r="AA100" s="188">
        <v>4.7</v>
      </c>
      <c r="AB100" s="188">
        <v>0</v>
      </c>
      <c r="AC100" s="18" t="s">
        <v>39</v>
      </c>
      <c r="AD100" s="20" t="s">
        <v>438</v>
      </c>
    </row>
    <row r="101" spans="1:30" ht="14.25" customHeight="1" x14ac:dyDescent="0.15">
      <c r="A101" s="33" t="s">
        <v>440</v>
      </c>
      <c r="B101" s="33" t="s">
        <v>440</v>
      </c>
      <c r="C101" s="32" t="s">
        <v>441</v>
      </c>
      <c r="D101" s="19"/>
      <c r="E101" s="33"/>
      <c r="F101" s="20" t="s">
        <v>442</v>
      </c>
      <c r="G101" s="32"/>
      <c r="H101" s="18">
        <v>648</v>
      </c>
      <c r="I101" s="22" t="s">
        <v>142</v>
      </c>
      <c r="J101" s="32" t="s">
        <v>443</v>
      </c>
      <c r="K101" s="36">
        <v>1000</v>
      </c>
      <c r="L101" s="18">
        <v>0.64</v>
      </c>
      <c r="M101" s="36">
        <v>2</v>
      </c>
      <c r="N101" s="36">
        <v>13</v>
      </c>
      <c r="O101" s="188">
        <v>0.7</v>
      </c>
      <c r="P101" s="188">
        <v>1</v>
      </c>
      <c r="Q101" s="188">
        <v>0.7</v>
      </c>
      <c r="R101" s="188">
        <v>0</v>
      </c>
      <c r="S101" s="188">
        <v>0.1</v>
      </c>
      <c r="T101" s="188">
        <v>0</v>
      </c>
      <c r="U101" s="188">
        <v>2</v>
      </c>
      <c r="V101" s="188" t="s">
        <v>37</v>
      </c>
      <c r="W101" s="188">
        <v>1.9</v>
      </c>
      <c r="X101" s="188">
        <v>2</v>
      </c>
      <c r="Y101" s="188" t="s">
        <v>38</v>
      </c>
      <c r="Z101" s="188">
        <v>3</v>
      </c>
      <c r="AA101" s="188">
        <v>1.9</v>
      </c>
      <c r="AB101" s="188">
        <v>0</v>
      </c>
      <c r="AC101" s="18" t="s">
        <v>39</v>
      </c>
      <c r="AD101" s="20" t="s">
        <v>442</v>
      </c>
    </row>
    <row r="102" spans="1:30" ht="14.25" customHeight="1" x14ac:dyDescent="0.15">
      <c r="A102" s="33" t="s">
        <v>444</v>
      </c>
      <c r="B102" s="33" t="s">
        <v>445</v>
      </c>
      <c r="C102" s="32" t="s">
        <v>446</v>
      </c>
      <c r="D102" s="19"/>
      <c r="E102" s="33"/>
      <c r="F102" s="20" t="s">
        <v>447</v>
      </c>
      <c r="G102" s="32" t="s">
        <v>448</v>
      </c>
      <c r="H102" s="18">
        <v>107</v>
      </c>
      <c r="I102" s="22" t="s">
        <v>35</v>
      </c>
      <c r="J102" s="32" t="s">
        <v>156</v>
      </c>
      <c r="K102" s="36">
        <v>300</v>
      </c>
      <c r="L102" s="18">
        <v>0.35</v>
      </c>
      <c r="M102" s="36">
        <v>0</v>
      </c>
      <c r="N102" s="36">
        <v>51</v>
      </c>
      <c r="O102" s="188" t="s">
        <v>108</v>
      </c>
      <c r="P102" s="188">
        <v>3.2</v>
      </c>
      <c r="Q102" s="188">
        <v>3.2</v>
      </c>
      <c r="R102" s="188">
        <v>0.1</v>
      </c>
      <c r="S102" s="188">
        <v>0.4</v>
      </c>
      <c r="T102" s="188">
        <v>0.1</v>
      </c>
      <c r="U102" s="188" t="s">
        <v>108</v>
      </c>
      <c r="V102" s="188" t="s">
        <v>38</v>
      </c>
      <c r="W102" s="188" t="s">
        <v>108</v>
      </c>
      <c r="X102" s="188">
        <v>7.7</v>
      </c>
      <c r="Y102" s="188" t="s">
        <v>37</v>
      </c>
      <c r="Z102" s="188">
        <v>10.8</v>
      </c>
      <c r="AA102" s="188">
        <v>7.7</v>
      </c>
      <c r="AB102" s="188">
        <v>4.0999999999999996</v>
      </c>
      <c r="AC102" s="18" t="s">
        <v>39</v>
      </c>
      <c r="AD102" s="20" t="s">
        <v>447</v>
      </c>
    </row>
    <row r="103" spans="1:30" ht="14.25" customHeight="1" x14ac:dyDescent="0.15">
      <c r="A103" s="33" t="s">
        <v>449</v>
      </c>
      <c r="B103" s="33" t="s">
        <v>445</v>
      </c>
      <c r="C103" s="32" t="s">
        <v>446</v>
      </c>
      <c r="D103" s="19"/>
      <c r="E103" s="33"/>
      <c r="F103" s="20" t="s">
        <v>450</v>
      </c>
      <c r="G103" s="32" t="s">
        <v>448</v>
      </c>
      <c r="H103" s="18">
        <v>113</v>
      </c>
      <c r="I103" s="22" t="s">
        <v>35</v>
      </c>
      <c r="J103" s="32" t="s">
        <v>451</v>
      </c>
      <c r="K103" s="36">
        <v>210</v>
      </c>
      <c r="L103" s="18">
        <v>0.53</v>
      </c>
      <c r="M103" s="36">
        <v>0</v>
      </c>
      <c r="N103" s="36">
        <v>51</v>
      </c>
      <c r="O103" s="188" t="s">
        <v>108</v>
      </c>
      <c r="P103" s="188">
        <v>3.2</v>
      </c>
      <c r="Q103" s="188">
        <v>3.2</v>
      </c>
      <c r="R103" s="188">
        <v>0.1</v>
      </c>
      <c r="S103" s="188">
        <v>0.4</v>
      </c>
      <c r="T103" s="188">
        <v>0.1</v>
      </c>
      <c r="U103" s="188" t="s">
        <v>108</v>
      </c>
      <c r="V103" s="188" t="s">
        <v>38</v>
      </c>
      <c r="W103" s="188" t="s">
        <v>108</v>
      </c>
      <c r="X103" s="188">
        <v>7.7</v>
      </c>
      <c r="Y103" s="188" t="s">
        <v>37</v>
      </c>
      <c r="Z103" s="188">
        <v>10.8</v>
      </c>
      <c r="AA103" s="188">
        <v>7.7</v>
      </c>
      <c r="AB103" s="188">
        <v>4.0999999999999996</v>
      </c>
      <c r="AC103" s="18" t="s">
        <v>39</v>
      </c>
      <c r="AD103" s="20" t="s">
        <v>450</v>
      </c>
    </row>
    <row r="104" spans="1:30" ht="14.25" customHeight="1" x14ac:dyDescent="0.15">
      <c r="A104" s="33" t="s">
        <v>452</v>
      </c>
      <c r="B104" s="33" t="s">
        <v>452</v>
      </c>
      <c r="C104" s="32" t="s">
        <v>453</v>
      </c>
      <c r="E104" s="18"/>
      <c r="F104" s="20" t="s">
        <v>454</v>
      </c>
      <c r="G104" s="32"/>
      <c r="H104" s="18">
        <v>248</v>
      </c>
      <c r="I104" s="22" t="s">
        <v>35</v>
      </c>
      <c r="J104" s="18" t="s">
        <v>455</v>
      </c>
      <c r="K104" s="36">
        <v>200</v>
      </c>
      <c r="L104" s="18">
        <v>1.24</v>
      </c>
      <c r="M104" s="36">
        <v>15</v>
      </c>
      <c r="N104" s="36">
        <v>23</v>
      </c>
      <c r="O104" s="188">
        <v>1.9</v>
      </c>
      <c r="P104" s="188">
        <v>2.2000000000000002</v>
      </c>
      <c r="Q104" s="188">
        <v>1.9</v>
      </c>
      <c r="R104" s="188" t="s">
        <v>108</v>
      </c>
      <c r="S104" s="188">
        <v>0.1</v>
      </c>
      <c r="T104" s="188">
        <v>0.1</v>
      </c>
      <c r="U104" s="188" t="s">
        <v>108</v>
      </c>
      <c r="V104" s="188" t="s">
        <v>38</v>
      </c>
      <c r="W104" s="188" t="s">
        <v>108</v>
      </c>
      <c r="X104" s="188">
        <v>2.1</v>
      </c>
      <c r="Y104" s="188" t="s">
        <v>37</v>
      </c>
      <c r="Z104" s="188">
        <v>4.8</v>
      </c>
      <c r="AA104" s="188">
        <v>2.1</v>
      </c>
      <c r="AB104" s="188">
        <v>0.1</v>
      </c>
      <c r="AC104" s="18" t="s">
        <v>39</v>
      </c>
      <c r="AD104" s="20" t="s">
        <v>454</v>
      </c>
    </row>
    <row r="105" spans="1:30" ht="14.25" customHeight="1" x14ac:dyDescent="0.15">
      <c r="A105" s="33" t="s">
        <v>456</v>
      </c>
      <c r="B105" s="33" t="s">
        <v>456</v>
      </c>
      <c r="C105" s="32" t="s">
        <v>457</v>
      </c>
      <c r="D105" s="19"/>
      <c r="E105" s="33"/>
      <c r="F105" s="20" t="s">
        <v>458</v>
      </c>
      <c r="G105" s="32"/>
      <c r="H105" s="18">
        <v>204</v>
      </c>
      <c r="I105" s="22" t="s">
        <v>378</v>
      </c>
      <c r="J105" s="32" t="s">
        <v>459</v>
      </c>
      <c r="K105" s="36">
        <v>30</v>
      </c>
      <c r="L105" s="18">
        <v>6.8</v>
      </c>
      <c r="M105" s="36">
        <v>15</v>
      </c>
      <c r="N105" s="36">
        <v>13</v>
      </c>
      <c r="O105" s="188">
        <v>1.5</v>
      </c>
      <c r="P105" s="188">
        <v>2.1</v>
      </c>
      <c r="Q105" s="188">
        <v>1.5</v>
      </c>
      <c r="R105" s="188">
        <v>0.1</v>
      </c>
      <c r="S105" s="188">
        <v>0.1</v>
      </c>
      <c r="T105" s="188">
        <v>0.1</v>
      </c>
      <c r="U105" s="188">
        <v>0.5</v>
      </c>
      <c r="V105" s="188" t="s">
        <v>37</v>
      </c>
      <c r="W105" s="188">
        <v>0.5</v>
      </c>
      <c r="X105" s="188">
        <v>0.7</v>
      </c>
      <c r="Y105" s="188" t="s">
        <v>38</v>
      </c>
      <c r="Z105" s="188">
        <v>2.5</v>
      </c>
      <c r="AA105" s="188">
        <v>0.5</v>
      </c>
      <c r="AB105" s="188">
        <v>0.1</v>
      </c>
      <c r="AC105" s="18" t="s">
        <v>39</v>
      </c>
      <c r="AD105" s="20" t="s">
        <v>458</v>
      </c>
    </row>
    <row r="106" spans="1:30" ht="14.25" customHeight="1" x14ac:dyDescent="0.15">
      <c r="A106" s="33" t="s">
        <v>460</v>
      </c>
      <c r="B106" s="33" t="s">
        <v>460</v>
      </c>
      <c r="C106" s="32" t="s">
        <v>461</v>
      </c>
      <c r="D106" s="19"/>
      <c r="E106" s="33"/>
      <c r="F106" s="20" t="s">
        <v>462</v>
      </c>
      <c r="G106" s="32"/>
      <c r="H106" s="18">
        <v>540</v>
      </c>
      <c r="I106" s="22" t="s">
        <v>142</v>
      </c>
      <c r="J106" s="32" t="s">
        <v>463</v>
      </c>
      <c r="K106" s="36">
        <v>1000</v>
      </c>
      <c r="L106" s="18">
        <v>0.54</v>
      </c>
      <c r="M106" s="36">
        <v>10</v>
      </c>
      <c r="N106" s="36">
        <v>58</v>
      </c>
      <c r="O106" s="188">
        <v>1.1000000000000001</v>
      </c>
      <c r="P106" s="188">
        <v>1.8</v>
      </c>
      <c r="Q106" s="188">
        <v>1.1000000000000001</v>
      </c>
      <c r="R106" s="188">
        <v>0.1</v>
      </c>
      <c r="S106" s="188">
        <v>0.1</v>
      </c>
      <c r="T106" s="188">
        <v>0.1</v>
      </c>
      <c r="U106" s="188">
        <v>1.1000000000000001</v>
      </c>
      <c r="V106" s="188" t="s">
        <v>38</v>
      </c>
      <c r="W106" s="188">
        <v>1</v>
      </c>
      <c r="X106" s="188">
        <v>10.4</v>
      </c>
      <c r="Y106" s="188" t="s">
        <v>37</v>
      </c>
      <c r="Z106" s="188">
        <v>15.4</v>
      </c>
      <c r="AA106" s="188">
        <v>10.4</v>
      </c>
      <c r="AB106" s="188">
        <v>0</v>
      </c>
      <c r="AC106" s="18" t="s">
        <v>39</v>
      </c>
      <c r="AD106" s="20" t="s">
        <v>462</v>
      </c>
    </row>
    <row r="107" spans="1:30" ht="14.25" customHeight="1" x14ac:dyDescent="0.15">
      <c r="A107" s="33" t="s">
        <v>464</v>
      </c>
      <c r="B107" s="33" t="s">
        <v>464</v>
      </c>
      <c r="C107" s="32" t="s">
        <v>465</v>
      </c>
      <c r="D107" s="19"/>
      <c r="E107" s="33"/>
      <c r="F107" s="20" t="s">
        <v>466</v>
      </c>
      <c r="G107" s="32"/>
      <c r="H107" s="18">
        <v>1134</v>
      </c>
      <c r="I107" s="22" t="s">
        <v>142</v>
      </c>
      <c r="J107" s="32" t="s">
        <v>467</v>
      </c>
      <c r="K107" s="36">
        <v>1000</v>
      </c>
      <c r="L107" s="18">
        <v>1.1299999999999999</v>
      </c>
      <c r="M107" s="36">
        <v>15</v>
      </c>
      <c r="N107" s="36">
        <v>13</v>
      </c>
      <c r="O107" s="188">
        <v>1.3</v>
      </c>
      <c r="P107" s="188">
        <v>1.5</v>
      </c>
      <c r="Q107" s="188">
        <v>1.3</v>
      </c>
      <c r="R107" s="188">
        <v>0.1</v>
      </c>
      <c r="S107" s="188">
        <v>0.2</v>
      </c>
      <c r="T107" s="188">
        <v>0.1</v>
      </c>
      <c r="U107" s="188">
        <v>0.3</v>
      </c>
      <c r="V107" s="188" t="s">
        <v>38</v>
      </c>
      <c r="W107" s="188">
        <v>0.3</v>
      </c>
      <c r="X107" s="188">
        <v>0.8</v>
      </c>
      <c r="Y107" s="188" t="s">
        <v>37</v>
      </c>
      <c r="Z107" s="188">
        <v>2.4</v>
      </c>
      <c r="AA107" s="188">
        <v>0.8</v>
      </c>
      <c r="AB107" s="188">
        <v>0</v>
      </c>
      <c r="AC107" s="18" t="s">
        <v>39</v>
      </c>
      <c r="AD107" s="20" t="s">
        <v>466</v>
      </c>
    </row>
    <row r="108" spans="1:30" ht="14.25" customHeight="1" x14ac:dyDescent="0.15">
      <c r="A108" s="33" t="s">
        <v>468</v>
      </c>
      <c r="B108" s="33" t="s">
        <v>468</v>
      </c>
      <c r="C108" s="32" t="s">
        <v>469</v>
      </c>
      <c r="D108" s="19"/>
      <c r="E108" s="33"/>
      <c r="F108" s="20" t="s">
        <v>470</v>
      </c>
      <c r="G108" s="32"/>
      <c r="H108" s="18">
        <v>367</v>
      </c>
      <c r="I108" s="22" t="s">
        <v>35</v>
      </c>
      <c r="J108" s="32" t="s">
        <v>471</v>
      </c>
      <c r="K108" s="36">
        <v>100</v>
      </c>
      <c r="L108" s="18">
        <v>3.67</v>
      </c>
      <c r="M108" s="36">
        <v>10</v>
      </c>
      <c r="N108" s="36">
        <v>24</v>
      </c>
      <c r="O108" s="188">
        <v>1.3</v>
      </c>
      <c r="P108" s="188">
        <v>1.9</v>
      </c>
      <c r="Q108" s="188">
        <v>1.3</v>
      </c>
      <c r="R108" s="188">
        <v>0.1</v>
      </c>
      <c r="S108" s="188">
        <v>0.3</v>
      </c>
      <c r="T108" s="188">
        <v>0.1</v>
      </c>
      <c r="U108" s="188">
        <v>1.2</v>
      </c>
      <c r="V108" s="188" t="s">
        <v>38</v>
      </c>
      <c r="W108" s="188">
        <v>1.2</v>
      </c>
      <c r="X108" s="188">
        <v>2.6</v>
      </c>
      <c r="Y108" s="188" t="s">
        <v>37</v>
      </c>
      <c r="Z108" s="188">
        <v>5.7</v>
      </c>
      <c r="AA108" s="188">
        <v>2.6</v>
      </c>
      <c r="AB108" s="188">
        <v>0</v>
      </c>
      <c r="AC108" s="18" t="s">
        <v>39</v>
      </c>
      <c r="AD108" s="20" t="s">
        <v>470</v>
      </c>
    </row>
    <row r="109" spans="1:30" ht="14.25" customHeight="1" x14ac:dyDescent="0.15">
      <c r="A109" s="33" t="s">
        <v>472</v>
      </c>
      <c r="B109" s="33" t="s">
        <v>473</v>
      </c>
      <c r="C109" s="32" t="s">
        <v>474</v>
      </c>
      <c r="D109" s="19"/>
      <c r="E109" s="33"/>
      <c r="F109" s="20" t="s">
        <v>475</v>
      </c>
      <c r="G109" s="32"/>
      <c r="H109" s="18">
        <v>80</v>
      </c>
      <c r="I109" s="22" t="s">
        <v>378</v>
      </c>
      <c r="J109" s="32" t="s">
        <v>476</v>
      </c>
      <c r="K109" s="36">
        <v>8</v>
      </c>
      <c r="L109" s="18">
        <v>10</v>
      </c>
      <c r="M109" s="36">
        <v>0</v>
      </c>
      <c r="N109" s="36">
        <v>32</v>
      </c>
      <c r="O109" s="188">
        <v>3.1</v>
      </c>
      <c r="P109" s="188">
        <v>3.9</v>
      </c>
      <c r="Q109" s="188">
        <v>3.1</v>
      </c>
      <c r="R109" s="188">
        <v>0</v>
      </c>
      <c r="S109" s="188">
        <v>0.1</v>
      </c>
      <c r="T109" s="188">
        <v>0</v>
      </c>
      <c r="U109" s="188" t="s">
        <v>108</v>
      </c>
      <c r="V109" s="188" t="s">
        <v>38</v>
      </c>
      <c r="W109" s="188" t="s">
        <v>108</v>
      </c>
      <c r="X109" s="188">
        <v>1</v>
      </c>
      <c r="Y109" s="188" t="s">
        <v>37</v>
      </c>
      <c r="Z109" s="188">
        <v>7.5</v>
      </c>
      <c r="AA109" s="188">
        <v>1</v>
      </c>
      <c r="AB109" s="188">
        <v>0</v>
      </c>
      <c r="AC109" s="18" t="s">
        <v>39</v>
      </c>
      <c r="AD109" s="20" t="s">
        <v>475</v>
      </c>
    </row>
    <row r="110" spans="1:30" ht="14.25" customHeight="1" x14ac:dyDescent="0.15">
      <c r="A110" s="33" t="s">
        <v>477</v>
      </c>
      <c r="B110" s="33" t="s">
        <v>473</v>
      </c>
      <c r="C110" s="32" t="s">
        <v>478</v>
      </c>
      <c r="D110" s="19"/>
      <c r="E110" s="33"/>
      <c r="F110" s="20" t="s">
        <v>479</v>
      </c>
      <c r="G110" s="32"/>
      <c r="H110" s="18">
        <v>454</v>
      </c>
      <c r="I110" s="22" t="s">
        <v>378</v>
      </c>
      <c r="J110" s="32" t="s">
        <v>455</v>
      </c>
      <c r="K110" s="36">
        <v>200</v>
      </c>
      <c r="L110" s="18">
        <v>2.27</v>
      </c>
      <c r="M110" s="36">
        <v>0</v>
      </c>
      <c r="N110" s="36">
        <v>32</v>
      </c>
      <c r="O110" s="188">
        <v>3.1</v>
      </c>
      <c r="P110" s="188">
        <v>3.9</v>
      </c>
      <c r="Q110" s="188">
        <v>3.1</v>
      </c>
      <c r="R110" s="188">
        <v>0</v>
      </c>
      <c r="S110" s="188">
        <v>0.1</v>
      </c>
      <c r="T110" s="188">
        <v>0</v>
      </c>
      <c r="U110" s="188" t="s">
        <v>108</v>
      </c>
      <c r="V110" s="188" t="s">
        <v>38</v>
      </c>
      <c r="W110" s="188" t="s">
        <v>108</v>
      </c>
      <c r="X110" s="188">
        <v>1</v>
      </c>
      <c r="Y110" s="188" t="s">
        <v>37</v>
      </c>
      <c r="Z110" s="188">
        <v>7.5</v>
      </c>
      <c r="AA110" s="188">
        <v>1</v>
      </c>
      <c r="AB110" s="188">
        <v>0</v>
      </c>
      <c r="AC110" s="18" t="s">
        <v>39</v>
      </c>
      <c r="AD110" s="20" t="s">
        <v>479</v>
      </c>
    </row>
    <row r="111" spans="1:30" ht="14.25" customHeight="1" x14ac:dyDescent="0.15">
      <c r="A111" s="31" t="s">
        <v>480</v>
      </c>
      <c r="B111" s="31" t="s">
        <v>480</v>
      </c>
      <c r="C111" s="18" t="s">
        <v>481</v>
      </c>
      <c r="F111" s="20" t="s">
        <v>482</v>
      </c>
      <c r="G111" s="32"/>
      <c r="H111" s="18">
        <v>1361</v>
      </c>
      <c r="I111" s="22" t="s">
        <v>142</v>
      </c>
      <c r="J111" s="32" t="s">
        <v>483</v>
      </c>
      <c r="K111" s="36">
        <v>1000</v>
      </c>
      <c r="L111" s="18">
        <v>1.36</v>
      </c>
      <c r="M111" s="36">
        <v>1</v>
      </c>
      <c r="N111" s="36">
        <v>20</v>
      </c>
      <c r="O111" s="188">
        <v>1.9</v>
      </c>
      <c r="P111" s="188">
        <v>2.2999999999999998</v>
      </c>
      <c r="Q111" s="188">
        <v>1.9</v>
      </c>
      <c r="R111" s="188">
        <v>0.1</v>
      </c>
      <c r="S111" s="188">
        <v>0.3</v>
      </c>
      <c r="T111" s="188">
        <v>0.1</v>
      </c>
      <c r="U111" s="188">
        <v>0.4</v>
      </c>
      <c r="V111" s="188" t="s">
        <v>38</v>
      </c>
      <c r="W111" s="188">
        <v>0.4</v>
      </c>
      <c r="X111" s="188">
        <v>1.3</v>
      </c>
      <c r="Y111" s="188" t="s">
        <v>37</v>
      </c>
      <c r="Z111" s="188">
        <v>3.9</v>
      </c>
      <c r="AA111" s="188">
        <v>1.3</v>
      </c>
      <c r="AB111" s="188">
        <v>0.2</v>
      </c>
      <c r="AC111" s="18" t="s">
        <v>39</v>
      </c>
      <c r="AD111" s="20" t="s">
        <v>482</v>
      </c>
    </row>
    <row r="112" spans="1:30" ht="14.25" customHeight="1" x14ac:dyDescent="0.15">
      <c r="A112" s="33" t="s">
        <v>484</v>
      </c>
      <c r="B112" s="33" t="s">
        <v>484</v>
      </c>
      <c r="C112" s="32" t="s">
        <v>485</v>
      </c>
      <c r="D112" s="19"/>
      <c r="E112" s="33"/>
      <c r="F112" s="20" t="s">
        <v>486</v>
      </c>
      <c r="G112" s="32"/>
      <c r="H112" s="18">
        <v>890</v>
      </c>
      <c r="I112" s="22" t="s">
        <v>142</v>
      </c>
      <c r="J112" s="32" t="s">
        <v>212</v>
      </c>
      <c r="K112" s="36">
        <v>1000</v>
      </c>
      <c r="L112" s="18">
        <v>0.89</v>
      </c>
      <c r="M112" s="36">
        <v>20</v>
      </c>
      <c r="N112" s="36">
        <v>28</v>
      </c>
      <c r="O112" s="188">
        <v>0.7</v>
      </c>
      <c r="P112" s="188">
        <v>0.9</v>
      </c>
      <c r="Q112" s="188">
        <v>0.7</v>
      </c>
      <c r="R112" s="188">
        <v>0.2</v>
      </c>
      <c r="S112" s="188">
        <v>0.3</v>
      </c>
      <c r="T112" s="188">
        <v>0.2</v>
      </c>
      <c r="U112" s="188">
        <v>4.2</v>
      </c>
      <c r="V112" s="188" t="s">
        <v>38</v>
      </c>
      <c r="W112" s="188">
        <v>4</v>
      </c>
      <c r="X112" s="188">
        <v>4.5999999999999996</v>
      </c>
      <c r="Y112" s="188" t="s">
        <v>37</v>
      </c>
      <c r="Z112" s="188">
        <v>6.6</v>
      </c>
      <c r="AA112" s="188">
        <v>4.5999999999999996</v>
      </c>
      <c r="AB112" s="188">
        <v>0</v>
      </c>
      <c r="AC112" s="18" t="s">
        <v>39</v>
      </c>
      <c r="AD112" s="20" t="s">
        <v>486</v>
      </c>
    </row>
    <row r="113" spans="1:30" ht="14.25" customHeight="1" x14ac:dyDescent="0.15">
      <c r="A113" s="33" t="s">
        <v>487</v>
      </c>
      <c r="B113" s="33" t="s">
        <v>488</v>
      </c>
      <c r="C113" s="32" t="s">
        <v>489</v>
      </c>
      <c r="D113" s="19"/>
      <c r="E113" s="33"/>
      <c r="F113" s="20" t="s">
        <v>490</v>
      </c>
      <c r="G113" s="32" t="s">
        <v>491</v>
      </c>
      <c r="H113" s="18">
        <v>942</v>
      </c>
      <c r="I113" s="22" t="s">
        <v>35</v>
      </c>
      <c r="J113" s="32" t="s">
        <v>492</v>
      </c>
      <c r="K113" s="36">
        <v>210</v>
      </c>
      <c r="L113" s="18">
        <v>4.4800000000000004</v>
      </c>
      <c r="M113" s="36">
        <v>0</v>
      </c>
      <c r="N113" s="36">
        <v>15</v>
      </c>
      <c r="O113" s="188">
        <v>0.3</v>
      </c>
      <c r="P113" s="188">
        <v>0.3</v>
      </c>
      <c r="Q113" s="188">
        <v>0.3</v>
      </c>
      <c r="R113" s="188">
        <v>0.1</v>
      </c>
      <c r="S113" s="188">
        <v>0.2</v>
      </c>
      <c r="T113" s="188">
        <v>0.1</v>
      </c>
      <c r="U113" s="188">
        <v>0</v>
      </c>
      <c r="V113" s="188" t="s">
        <v>38</v>
      </c>
      <c r="W113" s="188" t="s">
        <v>108</v>
      </c>
      <c r="X113" s="188">
        <v>1.2</v>
      </c>
      <c r="Y113" s="188" t="s">
        <v>37</v>
      </c>
      <c r="Z113" s="188">
        <v>3.9</v>
      </c>
      <c r="AA113" s="188">
        <v>1.2</v>
      </c>
      <c r="AB113" s="188">
        <v>5.6</v>
      </c>
      <c r="AC113" s="18" t="s">
        <v>39</v>
      </c>
      <c r="AD113" s="20" t="s">
        <v>490</v>
      </c>
    </row>
    <row r="114" spans="1:30" ht="14.25" customHeight="1" x14ac:dyDescent="0.15">
      <c r="A114" s="33" t="s">
        <v>493</v>
      </c>
      <c r="B114" s="33" t="s">
        <v>488</v>
      </c>
      <c r="C114" s="32" t="s">
        <v>494</v>
      </c>
      <c r="D114" s="19"/>
      <c r="E114" s="33"/>
      <c r="F114" s="20" t="s">
        <v>495</v>
      </c>
      <c r="G114" s="32" t="s">
        <v>496</v>
      </c>
      <c r="H114" s="18">
        <v>544</v>
      </c>
      <c r="I114" s="22" t="s">
        <v>35</v>
      </c>
      <c r="J114" s="32" t="s">
        <v>44</v>
      </c>
      <c r="K114" s="36">
        <v>1000</v>
      </c>
      <c r="L114" s="18">
        <v>0.54</v>
      </c>
      <c r="M114" s="36">
        <v>0</v>
      </c>
      <c r="N114" s="36">
        <v>15</v>
      </c>
      <c r="O114" s="188">
        <v>0.3</v>
      </c>
      <c r="P114" s="188">
        <v>0.3</v>
      </c>
      <c r="Q114" s="188">
        <v>0.3</v>
      </c>
      <c r="R114" s="188">
        <v>0.1</v>
      </c>
      <c r="S114" s="188">
        <v>0.2</v>
      </c>
      <c r="T114" s="188">
        <v>0.1</v>
      </c>
      <c r="U114" s="188">
        <v>0</v>
      </c>
      <c r="V114" s="188" t="s">
        <v>38</v>
      </c>
      <c r="W114" s="188" t="s">
        <v>108</v>
      </c>
      <c r="X114" s="188">
        <v>1.2</v>
      </c>
      <c r="Y114" s="188" t="s">
        <v>37</v>
      </c>
      <c r="Z114" s="188">
        <v>3.9</v>
      </c>
      <c r="AA114" s="188">
        <v>1.2</v>
      </c>
      <c r="AB114" s="188">
        <v>5.6</v>
      </c>
      <c r="AC114" s="18" t="s">
        <v>39</v>
      </c>
      <c r="AD114" s="20" t="s">
        <v>495</v>
      </c>
    </row>
    <row r="115" spans="1:30" ht="14.25" customHeight="1" x14ac:dyDescent="0.15">
      <c r="A115" s="31" t="s">
        <v>497</v>
      </c>
      <c r="B115" s="31" t="s">
        <v>497</v>
      </c>
      <c r="C115" s="18" t="s">
        <v>498</v>
      </c>
      <c r="E115" s="18"/>
      <c r="F115" s="20" t="s">
        <v>499</v>
      </c>
      <c r="G115" s="32" t="s">
        <v>496</v>
      </c>
      <c r="H115" s="18">
        <v>624</v>
      </c>
      <c r="I115" s="22" t="s">
        <v>35</v>
      </c>
      <c r="J115" s="18" t="s">
        <v>44</v>
      </c>
      <c r="K115" s="36">
        <v>1000</v>
      </c>
      <c r="L115" s="18">
        <v>0.62</v>
      </c>
      <c r="M115" s="36">
        <v>0</v>
      </c>
      <c r="N115" s="36">
        <v>44</v>
      </c>
      <c r="O115" s="188">
        <v>0.2</v>
      </c>
      <c r="P115" s="188">
        <v>0.2</v>
      </c>
      <c r="Q115" s="188">
        <v>0.2</v>
      </c>
      <c r="R115" s="188">
        <v>0.3</v>
      </c>
      <c r="S115" s="188">
        <v>0.4</v>
      </c>
      <c r="T115" s="188">
        <v>0.3</v>
      </c>
      <c r="U115" s="188">
        <v>0</v>
      </c>
      <c r="V115" s="188" t="s">
        <v>38</v>
      </c>
      <c r="W115" s="188" t="s">
        <v>108</v>
      </c>
      <c r="X115" s="188">
        <v>8.6</v>
      </c>
      <c r="Y115" s="188" t="s">
        <v>37</v>
      </c>
      <c r="Z115" s="188">
        <v>10.7</v>
      </c>
      <c r="AA115" s="188">
        <v>8.6</v>
      </c>
      <c r="AB115" s="188">
        <v>2</v>
      </c>
      <c r="AC115" s="18" t="s">
        <v>39</v>
      </c>
      <c r="AD115" s="20" t="s">
        <v>499</v>
      </c>
    </row>
    <row r="116" spans="1:30" ht="14.25" customHeight="1" x14ac:dyDescent="0.15">
      <c r="A116" s="33" t="s">
        <v>500</v>
      </c>
      <c r="B116" s="33" t="s">
        <v>500</v>
      </c>
      <c r="C116" s="32" t="s">
        <v>501</v>
      </c>
      <c r="D116" s="19"/>
      <c r="E116" s="33"/>
      <c r="F116" s="20" t="s">
        <v>502</v>
      </c>
      <c r="G116" s="32"/>
      <c r="H116" s="18">
        <v>284</v>
      </c>
      <c r="I116" s="22" t="s">
        <v>106</v>
      </c>
      <c r="J116" s="32" t="s">
        <v>503</v>
      </c>
      <c r="K116" s="36">
        <v>160</v>
      </c>
      <c r="L116" s="18">
        <v>1.77</v>
      </c>
      <c r="M116" s="36">
        <v>4</v>
      </c>
      <c r="N116" s="36">
        <v>16</v>
      </c>
      <c r="O116" s="188">
        <v>0.9</v>
      </c>
      <c r="P116" s="188">
        <v>1.3</v>
      </c>
      <c r="Q116" s="188">
        <v>0.9</v>
      </c>
      <c r="R116" s="188">
        <v>0.1</v>
      </c>
      <c r="S116" s="188">
        <v>0.1</v>
      </c>
      <c r="T116" s="188">
        <v>0.1</v>
      </c>
      <c r="U116" s="188">
        <v>2.2999999999999998</v>
      </c>
      <c r="V116" s="188" t="s">
        <v>37</v>
      </c>
      <c r="W116" s="188">
        <v>2.2999999999999998</v>
      </c>
      <c r="X116" s="188">
        <v>1.9</v>
      </c>
      <c r="Y116" s="188" t="s">
        <v>38</v>
      </c>
      <c r="Z116" s="188">
        <v>2.8</v>
      </c>
      <c r="AA116" s="188">
        <v>2.2999999999999998</v>
      </c>
      <c r="AB116" s="188">
        <v>0</v>
      </c>
      <c r="AC116" s="18" t="s">
        <v>39</v>
      </c>
      <c r="AD116" s="20" t="s">
        <v>502</v>
      </c>
    </row>
    <row r="117" spans="1:30" ht="14.25" customHeight="1" x14ac:dyDescent="0.15">
      <c r="A117" s="33" t="s">
        <v>504</v>
      </c>
      <c r="B117" s="33" t="s">
        <v>504</v>
      </c>
      <c r="C117" s="32" t="s">
        <v>505</v>
      </c>
      <c r="D117" s="19"/>
      <c r="E117" s="33"/>
      <c r="F117" s="20" t="s">
        <v>506</v>
      </c>
      <c r="G117" s="32"/>
      <c r="H117" s="18">
        <v>864</v>
      </c>
      <c r="I117" s="22" t="s">
        <v>142</v>
      </c>
      <c r="J117" s="32" t="s">
        <v>507</v>
      </c>
      <c r="K117" s="36">
        <v>1000</v>
      </c>
      <c r="L117" s="18">
        <v>0.86</v>
      </c>
      <c r="M117" s="36">
        <v>35</v>
      </c>
      <c r="N117" s="36">
        <v>12</v>
      </c>
      <c r="O117" s="188">
        <v>0.4</v>
      </c>
      <c r="P117" s="188">
        <v>0.4</v>
      </c>
      <c r="Q117" s="188">
        <v>0.4</v>
      </c>
      <c r="R117" s="188">
        <v>0.1</v>
      </c>
      <c r="S117" s="188">
        <v>0.1</v>
      </c>
      <c r="T117" s="188">
        <v>0.1</v>
      </c>
      <c r="U117" s="188">
        <v>1.4</v>
      </c>
      <c r="V117" s="188" t="s">
        <v>37</v>
      </c>
      <c r="W117" s="188">
        <v>1.3</v>
      </c>
      <c r="X117" s="188">
        <v>1.1000000000000001</v>
      </c>
      <c r="Y117" s="188" t="s">
        <v>38</v>
      </c>
      <c r="Z117" s="188">
        <v>3.6</v>
      </c>
      <c r="AA117" s="188">
        <v>1.3</v>
      </c>
      <c r="AB117" s="188">
        <v>0.1</v>
      </c>
      <c r="AC117" s="18" t="s">
        <v>39</v>
      </c>
      <c r="AD117" s="20" t="s">
        <v>506</v>
      </c>
    </row>
    <row r="118" spans="1:30" ht="14.25" customHeight="1" x14ac:dyDescent="0.15">
      <c r="A118" s="33" t="s">
        <v>508</v>
      </c>
      <c r="B118" s="33" t="s">
        <v>508</v>
      </c>
      <c r="C118" s="32" t="s">
        <v>509</v>
      </c>
      <c r="D118" s="19"/>
      <c r="E118" s="33"/>
      <c r="F118" s="20" t="s">
        <v>510</v>
      </c>
      <c r="G118" s="32" t="s">
        <v>511</v>
      </c>
      <c r="H118" s="18">
        <v>1015</v>
      </c>
      <c r="I118" s="22" t="s">
        <v>35</v>
      </c>
      <c r="J118" s="32" t="s">
        <v>512</v>
      </c>
      <c r="K118" s="36">
        <v>1000</v>
      </c>
      <c r="L118" s="18">
        <v>1.01</v>
      </c>
      <c r="M118" s="36">
        <v>0</v>
      </c>
      <c r="N118" s="36">
        <v>17</v>
      </c>
      <c r="O118" s="188">
        <v>0.8</v>
      </c>
      <c r="P118" s="188">
        <v>1.1000000000000001</v>
      </c>
      <c r="Q118" s="188">
        <v>0.8</v>
      </c>
      <c r="R118" s="188" t="s">
        <v>108</v>
      </c>
      <c r="S118" s="188">
        <v>0.4</v>
      </c>
      <c r="T118" s="188">
        <v>0.4</v>
      </c>
      <c r="U118" s="188" t="s">
        <v>108</v>
      </c>
      <c r="V118" s="188" t="s">
        <v>38</v>
      </c>
      <c r="W118" s="188" t="s">
        <v>108</v>
      </c>
      <c r="X118" s="188">
        <v>0.9</v>
      </c>
      <c r="Y118" s="188" t="s">
        <v>37</v>
      </c>
      <c r="Z118" s="188">
        <v>4.0999999999999996</v>
      </c>
      <c r="AA118" s="188">
        <v>0.9</v>
      </c>
      <c r="AB118" s="188">
        <v>0</v>
      </c>
      <c r="AC118" s="18" t="s">
        <v>39</v>
      </c>
      <c r="AD118" s="20" t="s">
        <v>510</v>
      </c>
    </row>
    <row r="119" spans="1:30" ht="14.25" customHeight="1" x14ac:dyDescent="0.15">
      <c r="A119" s="33" t="s">
        <v>513</v>
      </c>
      <c r="B119" s="33" t="s">
        <v>513</v>
      </c>
      <c r="C119" s="32" t="s">
        <v>514</v>
      </c>
      <c r="D119" s="19"/>
      <c r="E119" s="33"/>
      <c r="F119" s="20" t="s">
        <v>515</v>
      </c>
      <c r="G119" s="32" t="s">
        <v>394</v>
      </c>
      <c r="H119" s="18">
        <v>386</v>
      </c>
      <c r="I119" s="22" t="s">
        <v>35</v>
      </c>
      <c r="J119" s="32" t="s">
        <v>516</v>
      </c>
      <c r="K119" s="36">
        <v>500</v>
      </c>
      <c r="L119" s="18">
        <v>0.77</v>
      </c>
      <c r="M119" s="36">
        <v>25</v>
      </c>
      <c r="N119" s="36">
        <v>103</v>
      </c>
      <c r="O119" s="188">
        <v>7.8</v>
      </c>
      <c r="P119" s="188">
        <v>10.5</v>
      </c>
      <c r="Q119" s="188">
        <v>7.8</v>
      </c>
      <c r="R119" s="188">
        <v>0.1</v>
      </c>
      <c r="S119" s="188">
        <v>0.2</v>
      </c>
      <c r="T119" s="188">
        <v>0.1</v>
      </c>
      <c r="U119" s="188">
        <v>13.7</v>
      </c>
      <c r="V119" s="188" t="s">
        <v>38</v>
      </c>
      <c r="W119" s="188">
        <v>12.5</v>
      </c>
      <c r="X119" s="188">
        <v>15.7</v>
      </c>
      <c r="Y119" s="188" t="s">
        <v>37</v>
      </c>
      <c r="Z119" s="188">
        <v>16.899999999999999</v>
      </c>
      <c r="AA119" s="188">
        <v>15.7</v>
      </c>
      <c r="AB119" s="188">
        <v>0</v>
      </c>
      <c r="AC119" s="18" t="s">
        <v>39</v>
      </c>
      <c r="AD119" s="20" t="s">
        <v>515</v>
      </c>
    </row>
    <row r="120" spans="1:30" ht="14.25" customHeight="1" x14ac:dyDescent="0.15">
      <c r="A120" s="33" t="s">
        <v>517</v>
      </c>
      <c r="B120" s="33" t="s">
        <v>517</v>
      </c>
      <c r="C120" s="32" t="s">
        <v>518</v>
      </c>
      <c r="D120" s="19"/>
      <c r="E120" s="33"/>
      <c r="F120" s="20" t="s">
        <v>519</v>
      </c>
      <c r="G120" s="32"/>
      <c r="H120" s="18">
        <v>1080</v>
      </c>
      <c r="I120" s="22" t="s">
        <v>142</v>
      </c>
      <c r="J120" s="20" t="s">
        <v>212</v>
      </c>
      <c r="K120" s="36">
        <v>1000</v>
      </c>
      <c r="L120" s="18">
        <v>1.08</v>
      </c>
      <c r="M120" s="36">
        <v>6</v>
      </c>
      <c r="N120" s="36">
        <v>12</v>
      </c>
      <c r="O120" s="188">
        <v>1.1000000000000001</v>
      </c>
      <c r="P120" s="188">
        <v>1.3</v>
      </c>
      <c r="Q120" s="188">
        <v>1.1000000000000001</v>
      </c>
      <c r="R120" s="188">
        <v>0.1</v>
      </c>
      <c r="S120" s="188">
        <v>0.2</v>
      </c>
      <c r="T120" s="188">
        <v>0.1</v>
      </c>
      <c r="U120" s="188" t="s">
        <v>108</v>
      </c>
      <c r="V120" s="188" t="s">
        <v>38</v>
      </c>
      <c r="W120" s="188" t="s">
        <v>108</v>
      </c>
      <c r="X120" s="188">
        <v>0.6</v>
      </c>
      <c r="Y120" s="188" t="s">
        <v>37</v>
      </c>
      <c r="Z120" s="188">
        <v>2.2000000000000002</v>
      </c>
      <c r="AA120" s="188">
        <v>0.6</v>
      </c>
      <c r="AB120" s="188">
        <v>0.1</v>
      </c>
      <c r="AC120" s="18" t="s">
        <v>39</v>
      </c>
      <c r="AD120" s="20" t="s">
        <v>519</v>
      </c>
    </row>
    <row r="121" spans="1:30" ht="14.25" customHeight="1" x14ac:dyDescent="0.15">
      <c r="A121" s="33" t="s">
        <v>520</v>
      </c>
      <c r="B121" s="33" t="s">
        <v>520</v>
      </c>
      <c r="C121" s="32" t="s">
        <v>521</v>
      </c>
      <c r="D121" s="19"/>
      <c r="E121" s="33"/>
      <c r="F121" s="20" t="s">
        <v>522</v>
      </c>
      <c r="G121" s="32"/>
      <c r="H121" s="18">
        <v>51</v>
      </c>
      <c r="I121" s="22" t="s">
        <v>35</v>
      </c>
      <c r="J121" s="32" t="s">
        <v>523</v>
      </c>
      <c r="K121" s="36">
        <v>85</v>
      </c>
      <c r="L121" s="18">
        <v>0.6</v>
      </c>
      <c r="M121" s="36">
        <v>0</v>
      </c>
      <c r="N121" s="36">
        <v>21</v>
      </c>
      <c r="O121" s="188">
        <v>1.8</v>
      </c>
      <c r="P121" s="188">
        <v>2.1</v>
      </c>
      <c r="Q121" s="188">
        <v>1.8</v>
      </c>
      <c r="R121" s="188">
        <v>0.2</v>
      </c>
      <c r="S121" s="188">
        <v>0.5</v>
      </c>
      <c r="T121" s="188">
        <v>0.2</v>
      </c>
      <c r="U121" s="188" t="s">
        <v>108</v>
      </c>
      <c r="V121" s="188" t="s">
        <v>38</v>
      </c>
      <c r="W121" s="188" t="s">
        <v>108</v>
      </c>
      <c r="X121" s="188">
        <v>2</v>
      </c>
      <c r="Y121" s="188" t="s">
        <v>37</v>
      </c>
      <c r="Z121" s="188">
        <v>3.3</v>
      </c>
      <c r="AA121" s="188">
        <v>2</v>
      </c>
      <c r="AB121" s="188">
        <v>0</v>
      </c>
      <c r="AC121" s="18" t="s">
        <v>39</v>
      </c>
      <c r="AD121" s="20" t="s">
        <v>522</v>
      </c>
    </row>
    <row r="122" spans="1:30" ht="14.25" customHeight="1" x14ac:dyDescent="0.15">
      <c r="A122" s="31" t="s">
        <v>524</v>
      </c>
      <c r="B122" s="31" t="s">
        <v>525</v>
      </c>
      <c r="C122" s="18" t="s">
        <v>526</v>
      </c>
      <c r="E122" s="18"/>
      <c r="F122" s="20" t="s">
        <v>527</v>
      </c>
      <c r="G122" s="32"/>
      <c r="H122" s="18">
        <v>232</v>
      </c>
      <c r="I122" s="22" t="s">
        <v>142</v>
      </c>
      <c r="J122" s="18" t="s">
        <v>528</v>
      </c>
      <c r="K122" s="36">
        <v>1000</v>
      </c>
      <c r="L122" s="18">
        <v>0.23</v>
      </c>
      <c r="M122" s="36">
        <v>10</v>
      </c>
      <c r="N122" s="36">
        <v>15</v>
      </c>
      <c r="O122" s="188">
        <v>0.4</v>
      </c>
      <c r="P122" s="188">
        <v>0.5</v>
      </c>
      <c r="Q122" s="188">
        <v>0.4</v>
      </c>
      <c r="R122" s="188">
        <v>0</v>
      </c>
      <c r="S122" s="188">
        <v>0.1</v>
      </c>
      <c r="T122" s="188">
        <v>0</v>
      </c>
      <c r="U122" s="188">
        <v>2.7</v>
      </c>
      <c r="V122" s="188" t="s">
        <v>37</v>
      </c>
      <c r="W122" s="188">
        <v>2.6</v>
      </c>
      <c r="X122" s="188">
        <v>2.9</v>
      </c>
      <c r="Y122" s="188" t="s">
        <v>38</v>
      </c>
      <c r="Z122" s="188">
        <v>4.0999999999999996</v>
      </c>
      <c r="AA122" s="188">
        <v>2.6</v>
      </c>
      <c r="AB122" s="188">
        <v>0</v>
      </c>
      <c r="AC122" s="18" t="s">
        <v>39</v>
      </c>
      <c r="AD122" s="20" t="s">
        <v>527</v>
      </c>
    </row>
    <row r="123" spans="1:30" ht="14.25" customHeight="1" x14ac:dyDescent="0.15">
      <c r="A123" s="33" t="s">
        <v>529</v>
      </c>
      <c r="B123" s="33" t="s">
        <v>525</v>
      </c>
      <c r="C123" s="32" t="s">
        <v>526</v>
      </c>
      <c r="D123" s="19"/>
      <c r="E123" s="33"/>
      <c r="F123" s="20" t="s">
        <v>530</v>
      </c>
      <c r="G123" s="32"/>
      <c r="H123" s="18">
        <v>405</v>
      </c>
      <c r="I123" s="22" t="s">
        <v>302</v>
      </c>
      <c r="J123" s="32" t="s">
        <v>531</v>
      </c>
      <c r="K123" s="36">
        <v>400</v>
      </c>
      <c r="L123" s="18">
        <v>1.01</v>
      </c>
      <c r="M123" s="36">
        <v>10</v>
      </c>
      <c r="N123" s="36">
        <v>15</v>
      </c>
      <c r="O123" s="188">
        <v>0.4</v>
      </c>
      <c r="P123" s="188">
        <v>0.5</v>
      </c>
      <c r="Q123" s="188">
        <v>0.4</v>
      </c>
      <c r="R123" s="188">
        <v>0</v>
      </c>
      <c r="S123" s="188">
        <v>0.1</v>
      </c>
      <c r="T123" s="188">
        <v>0</v>
      </c>
      <c r="U123" s="188">
        <v>2.7</v>
      </c>
      <c r="V123" s="188" t="s">
        <v>37</v>
      </c>
      <c r="W123" s="188">
        <v>2.6</v>
      </c>
      <c r="X123" s="188">
        <v>2.9</v>
      </c>
      <c r="Y123" s="188" t="s">
        <v>38</v>
      </c>
      <c r="Z123" s="188">
        <v>4.0999999999999996</v>
      </c>
      <c r="AA123" s="188">
        <v>2.6</v>
      </c>
      <c r="AB123" s="188">
        <v>0</v>
      </c>
      <c r="AC123" s="18" t="s">
        <v>39</v>
      </c>
      <c r="AD123" s="20" t="s">
        <v>530</v>
      </c>
    </row>
    <row r="124" spans="1:30" ht="14.25" customHeight="1" x14ac:dyDescent="0.15">
      <c r="A124" s="31" t="s">
        <v>532</v>
      </c>
      <c r="B124" s="31" t="s">
        <v>532</v>
      </c>
      <c r="C124" s="32" t="s">
        <v>533</v>
      </c>
      <c r="F124" s="20" t="s">
        <v>534</v>
      </c>
      <c r="G124" s="32" t="s">
        <v>535</v>
      </c>
      <c r="H124" s="18">
        <v>680</v>
      </c>
      <c r="I124" s="22" t="s">
        <v>35</v>
      </c>
      <c r="J124" s="18" t="s">
        <v>119</v>
      </c>
      <c r="K124" s="36">
        <v>500</v>
      </c>
      <c r="L124" s="18">
        <v>1.36</v>
      </c>
      <c r="M124" s="36">
        <v>0</v>
      </c>
      <c r="N124" s="36">
        <v>280</v>
      </c>
      <c r="O124" s="188">
        <v>7.3</v>
      </c>
      <c r="P124" s="188">
        <v>9.6999999999999993</v>
      </c>
      <c r="Q124" s="188">
        <v>7.3</v>
      </c>
      <c r="R124" s="188">
        <v>0.3</v>
      </c>
      <c r="S124" s="188">
        <v>0.8</v>
      </c>
      <c r="T124" s="188">
        <v>0.3</v>
      </c>
      <c r="U124" s="188" t="s">
        <v>108</v>
      </c>
      <c r="V124" s="188" t="s">
        <v>38</v>
      </c>
      <c r="W124" s="188" t="s">
        <v>108</v>
      </c>
      <c r="X124" s="188">
        <v>51.3</v>
      </c>
      <c r="Y124" s="188" t="s">
        <v>37</v>
      </c>
      <c r="Z124" s="188">
        <v>69.7</v>
      </c>
      <c r="AA124" s="188">
        <v>51.3</v>
      </c>
      <c r="AB124" s="188">
        <v>0.5</v>
      </c>
      <c r="AC124" s="18" t="s">
        <v>39</v>
      </c>
      <c r="AD124" s="20" t="s">
        <v>534</v>
      </c>
    </row>
    <row r="125" spans="1:30" ht="14.25" customHeight="1" x14ac:dyDescent="0.15">
      <c r="A125" s="33" t="s">
        <v>536</v>
      </c>
      <c r="B125" s="33" t="s">
        <v>536</v>
      </c>
      <c r="C125" s="32" t="s">
        <v>537</v>
      </c>
      <c r="D125" s="19"/>
      <c r="E125" s="33"/>
      <c r="F125" s="20" t="s">
        <v>538</v>
      </c>
      <c r="G125" s="32" t="s">
        <v>539</v>
      </c>
      <c r="H125" s="18">
        <v>261</v>
      </c>
      <c r="I125" s="22" t="s">
        <v>106</v>
      </c>
      <c r="J125" s="32" t="s">
        <v>540</v>
      </c>
      <c r="K125" s="36">
        <v>500</v>
      </c>
      <c r="L125" s="18">
        <v>0.52</v>
      </c>
      <c r="M125" s="36">
        <v>0</v>
      </c>
      <c r="N125" s="36">
        <v>43</v>
      </c>
      <c r="O125" s="188">
        <v>0.5</v>
      </c>
      <c r="P125" s="188">
        <v>0.6</v>
      </c>
      <c r="Q125" s="188">
        <v>0.5</v>
      </c>
      <c r="R125" s="188" t="s">
        <v>108</v>
      </c>
      <c r="S125" s="188">
        <v>0.3</v>
      </c>
      <c r="T125" s="188">
        <v>0.3</v>
      </c>
      <c r="U125" s="188">
        <v>0</v>
      </c>
      <c r="V125" s="188" t="s">
        <v>38</v>
      </c>
      <c r="W125" s="188" t="s">
        <v>108</v>
      </c>
      <c r="X125" s="188">
        <v>8.5</v>
      </c>
      <c r="Y125" s="188" t="s">
        <v>37</v>
      </c>
      <c r="Z125" s="188">
        <v>10.8</v>
      </c>
      <c r="AA125" s="188">
        <v>8.5</v>
      </c>
      <c r="AB125" s="188">
        <v>3.3</v>
      </c>
      <c r="AC125" s="18" t="s">
        <v>39</v>
      </c>
      <c r="AD125" s="20" t="s">
        <v>538</v>
      </c>
    </row>
    <row r="126" spans="1:30" ht="14.25" customHeight="1" x14ac:dyDescent="0.15">
      <c r="A126" s="33" t="s">
        <v>541</v>
      </c>
      <c r="B126" s="33" t="s">
        <v>542</v>
      </c>
      <c r="C126" s="32" t="s">
        <v>543</v>
      </c>
      <c r="D126" s="19"/>
      <c r="E126" s="33"/>
      <c r="F126" s="20" t="s">
        <v>544</v>
      </c>
      <c r="G126" s="32" t="s">
        <v>448</v>
      </c>
      <c r="H126" s="18">
        <v>113</v>
      </c>
      <c r="I126" s="22" t="s">
        <v>35</v>
      </c>
      <c r="J126" s="32" t="s">
        <v>451</v>
      </c>
      <c r="K126" s="36">
        <v>210</v>
      </c>
      <c r="L126" s="18">
        <v>0.53</v>
      </c>
      <c r="M126" s="36">
        <v>0</v>
      </c>
      <c r="N126" s="36">
        <v>23</v>
      </c>
      <c r="O126" s="188">
        <v>1.4</v>
      </c>
      <c r="P126" s="188">
        <v>1.9</v>
      </c>
      <c r="Q126" s="188">
        <v>1.4</v>
      </c>
      <c r="R126" s="188" t="s">
        <v>108</v>
      </c>
      <c r="S126" s="188">
        <v>0.1</v>
      </c>
      <c r="T126" s="188">
        <v>0.1</v>
      </c>
      <c r="U126" s="188" t="s">
        <v>108</v>
      </c>
      <c r="V126" s="188" t="s">
        <v>38</v>
      </c>
      <c r="W126" s="188" t="s">
        <v>108</v>
      </c>
      <c r="X126" s="188">
        <v>2.2999999999999998</v>
      </c>
      <c r="Y126" s="188" t="s">
        <v>37</v>
      </c>
      <c r="Z126" s="188">
        <v>5.5</v>
      </c>
      <c r="AA126" s="188">
        <v>2.2999999999999998</v>
      </c>
      <c r="AB126" s="188">
        <v>2.5</v>
      </c>
      <c r="AC126" s="18" t="s">
        <v>39</v>
      </c>
      <c r="AD126" s="20" t="s">
        <v>544</v>
      </c>
    </row>
    <row r="127" spans="1:30" ht="14.25" customHeight="1" x14ac:dyDescent="0.15">
      <c r="A127" s="33" t="s">
        <v>545</v>
      </c>
      <c r="B127" s="33" t="s">
        <v>542</v>
      </c>
      <c r="C127" s="32" t="s">
        <v>543</v>
      </c>
      <c r="D127" s="19"/>
      <c r="E127" s="33"/>
      <c r="F127" s="20" t="s">
        <v>546</v>
      </c>
      <c r="G127" s="32" t="s">
        <v>496</v>
      </c>
      <c r="H127" s="18">
        <v>375</v>
      </c>
      <c r="I127" s="22" t="s">
        <v>35</v>
      </c>
      <c r="J127" s="32" t="s">
        <v>44</v>
      </c>
      <c r="K127" s="36">
        <v>1000</v>
      </c>
      <c r="L127" s="18">
        <v>0.37</v>
      </c>
      <c r="M127" s="36">
        <v>0</v>
      </c>
      <c r="N127" s="36">
        <v>23</v>
      </c>
      <c r="O127" s="188">
        <v>1.4</v>
      </c>
      <c r="P127" s="188">
        <v>1.9</v>
      </c>
      <c r="Q127" s="188">
        <v>1.4</v>
      </c>
      <c r="R127" s="188" t="s">
        <v>108</v>
      </c>
      <c r="S127" s="188">
        <v>0.1</v>
      </c>
      <c r="T127" s="188">
        <v>0.1</v>
      </c>
      <c r="U127" s="188" t="s">
        <v>108</v>
      </c>
      <c r="V127" s="188" t="s">
        <v>38</v>
      </c>
      <c r="W127" s="188" t="s">
        <v>108</v>
      </c>
      <c r="X127" s="188">
        <v>2.2999999999999998</v>
      </c>
      <c r="Y127" s="188" t="s">
        <v>37</v>
      </c>
      <c r="Z127" s="188">
        <v>5.5</v>
      </c>
      <c r="AA127" s="188">
        <v>2.2999999999999998</v>
      </c>
      <c r="AB127" s="188">
        <v>2.5</v>
      </c>
      <c r="AC127" s="18" t="s">
        <v>39</v>
      </c>
      <c r="AD127" s="20" t="s">
        <v>546</v>
      </c>
    </row>
    <row r="128" spans="1:30" ht="14.25" customHeight="1" x14ac:dyDescent="0.15">
      <c r="A128" s="33" t="s">
        <v>547</v>
      </c>
      <c r="B128" s="33" t="s">
        <v>547</v>
      </c>
      <c r="C128" s="32" t="s">
        <v>548</v>
      </c>
      <c r="E128" s="18"/>
      <c r="F128" s="20" t="s">
        <v>549</v>
      </c>
      <c r="G128" s="32" t="s">
        <v>550</v>
      </c>
      <c r="H128" s="18">
        <v>420</v>
      </c>
      <c r="I128" s="22" t="s">
        <v>35</v>
      </c>
      <c r="J128" s="18" t="s">
        <v>551</v>
      </c>
      <c r="K128" s="36">
        <v>450</v>
      </c>
      <c r="L128" s="18">
        <v>0.93</v>
      </c>
      <c r="M128" s="36">
        <v>0</v>
      </c>
      <c r="N128" s="36">
        <v>31</v>
      </c>
      <c r="O128" s="188">
        <v>2.4</v>
      </c>
      <c r="P128" s="188">
        <v>3.5</v>
      </c>
      <c r="Q128" s="188">
        <v>2.4</v>
      </c>
      <c r="R128" s="188">
        <v>0.1</v>
      </c>
      <c r="S128" s="188">
        <v>0.2</v>
      </c>
      <c r="T128" s="188">
        <v>0.1</v>
      </c>
      <c r="U128" s="188">
        <v>1.6</v>
      </c>
      <c r="V128" s="188" t="s">
        <v>38</v>
      </c>
      <c r="W128" s="188">
        <v>1.5</v>
      </c>
      <c r="X128" s="188">
        <v>3.2</v>
      </c>
      <c r="Y128" s="188" t="s">
        <v>37</v>
      </c>
      <c r="Z128" s="188">
        <v>5.5</v>
      </c>
      <c r="AA128" s="188">
        <v>3.2</v>
      </c>
      <c r="AB128" s="188">
        <v>0</v>
      </c>
      <c r="AC128" s="18" t="s">
        <v>39</v>
      </c>
      <c r="AD128" s="20" t="s">
        <v>549</v>
      </c>
    </row>
    <row r="129" spans="1:30" ht="14.25" customHeight="1" x14ac:dyDescent="0.15">
      <c r="A129" s="33" t="s">
        <v>552</v>
      </c>
      <c r="B129" s="33" t="s">
        <v>552</v>
      </c>
      <c r="C129" s="32" t="s">
        <v>553</v>
      </c>
      <c r="D129" s="19"/>
      <c r="E129" s="33"/>
      <c r="F129" s="20" t="s">
        <v>554</v>
      </c>
      <c r="G129" s="32"/>
      <c r="H129" s="18">
        <v>216</v>
      </c>
      <c r="I129" s="22" t="s">
        <v>142</v>
      </c>
      <c r="J129" s="32" t="s">
        <v>555</v>
      </c>
      <c r="K129" s="36">
        <v>1000</v>
      </c>
      <c r="L129" s="18">
        <v>0.21</v>
      </c>
      <c r="M129" s="36">
        <v>6</v>
      </c>
      <c r="N129" s="36">
        <v>33</v>
      </c>
      <c r="O129" s="188">
        <v>0.7</v>
      </c>
      <c r="P129" s="188">
        <v>1</v>
      </c>
      <c r="Q129" s="188">
        <v>0.7</v>
      </c>
      <c r="R129" s="188">
        <v>0</v>
      </c>
      <c r="S129" s="188">
        <v>0.1</v>
      </c>
      <c r="T129" s="188">
        <v>0</v>
      </c>
      <c r="U129" s="188">
        <v>7</v>
      </c>
      <c r="V129" s="188" t="s">
        <v>37</v>
      </c>
      <c r="W129" s="188">
        <v>6.9</v>
      </c>
      <c r="X129" s="188">
        <v>7.1</v>
      </c>
      <c r="Y129" s="188" t="s">
        <v>38</v>
      </c>
      <c r="Z129" s="188">
        <v>8.4</v>
      </c>
      <c r="AA129" s="188">
        <v>6.9</v>
      </c>
      <c r="AB129" s="188">
        <v>0</v>
      </c>
      <c r="AC129" s="18" t="s">
        <v>39</v>
      </c>
      <c r="AD129" s="20" t="s">
        <v>554</v>
      </c>
    </row>
    <row r="130" spans="1:30" ht="14.25" customHeight="1" x14ac:dyDescent="0.15">
      <c r="A130" s="33" t="s">
        <v>556</v>
      </c>
      <c r="B130" s="33" t="s">
        <v>556</v>
      </c>
      <c r="C130" s="32" t="s">
        <v>557</v>
      </c>
      <c r="D130" s="19"/>
      <c r="E130" s="33"/>
      <c r="F130" s="20" t="s">
        <v>558</v>
      </c>
      <c r="G130" s="32"/>
      <c r="H130" s="18">
        <v>270</v>
      </c>
      <c r="I130" s="22" t="s">
        <v>142</v>
      </c>
      <c r="J130" s="32" t="s">
        <v>559</v>
      </c>
      <c r="K130" s="36">
        <v>1000</v>
      </c>
      <c r="L130" s="18">
        <v>0.27</v>
      </c>
      <c r="M130" s="36">
        <v>8</v>
      </c>
      <c r="N130" s="36">
        <v>34</v>
      </c>
      <c r="O130" s="188">
        <v>0.6</v>
      </c>
      <c r="P130" s="188">
        <v>0.9</v>
      </c>
      <c r="Q130" s="188">
        <v>0.6</v>
      </c>
      <c r="R130" s="188">
        <v>0</v>
      </c>
      <c r="S130" s="188">
        <v>0.1</v>
      </c>
      <c r="T130" s="188">
        <v>0</v>
      </c>
      <c r="U130" s="188">
        <v>7.3</v>
      </c>
      <c r="V130" s="188" t="s">
        <v>37</v>
      </c>
      <c r="W130" s="188">
        <v>7.2</v>
      </c>
      <c r="X130" s="188">
        <v>7.4</v>
      </c>
      <c r="Y130" s="188" t="s">
        <v>38</v>
      </c>
      <c r="Z130" s="188">
        <v>9</v>
      </c>
      <c r="AA130" s="188">
        <v>7.2</v>
      </c>
      <c r="AB130" s="188">
        <v>0</v>
      </c>
      <c r="AC130" s="18" t="s">
        <v>39</v>
      </c>
      <c r="AD130" s="20" t="s">
        <v>558</v>
      </c>
    </row>
    <row r="131" spans="1:30" ht="14.25" customHeight="1" x14ac:dyDescent="0.15">
      <c r="A131" s="33" t="s">
        <v>560</v>
      </c>
      <c r="B131" s="33" t="s">
        <v>560</v>
      </c>
      <c r="C131" s="32" t="s">
        <v>561</v>
      </c>
      <c r="D131" s="19"/>
      <c r="E131" s="33"/>
      <c r="F131" s="20" t="s">
        <v>562</v>
      </c>
      <c r="G131" s="32"/>
      <c r="H131" s="18">
        <v>1134</v>
      </c>
      <c r="I131" s="22" t="s">
        <v>142</v>
      </c>
      <c r="J131" s="32" t="s">
        <v>467</v>
      </c>
      <c r="K131" s="36">
        <v>1000</v>
      </c>
      <c r="L131" s="18">
        <v>1.1299999999999999</v>
      </c>
      <c r="M131" s="36">
        <v>15</v>
      </c>
      <c r="N131" s="36">
        <v>9</v>
      </c>
      <c r="O131" s="188">
        <v>0.7</v>
      </c>
      <c r="P131" s="188">
        <v>0.6</v>
      </c>
      <c r="Q131" s="188">
        <v>0.7</v>
      </c>
      <c r="R131" s="188">
        <v>0.1</v>
      </c>
      <c r="S131" s="188">
        <v>0.1</v>
      </c>
      <c r="T131" s="188">
        <v>0.1</v>
      </c>
      <c r="U131" s="188">
        <v>0.4</v>
      </c>
      <c r="V131" s="188" t="s">
        <v>38</v>
      </c>
      <c r="W131" s="188">
        <v>0.4</v>
      </c>
      <c r="X131" s="188">
        <v>0.7</v>
      </c>
      <c r="Y131" s="188" t="s">
        <v>37</v>
      </c>
      <c r="Z131" s="188">
        <v>2</v>
      </c>
      <c r="AA131" s="188">
        <v>0.7</v>
      </c>
      <c r="AB131" s="188">
        <v>0.1</v>
      </c>
      <c r="AC131" s="18" t="s">
        <v>39</v>
      </c>
      <c r="AD131" s="20" t="s">
        <v>562</v>
      </c>
    </row>
    <row r="132" spans="1:30" ht="14.25" customHeight="1" x14ac:dyDescent="0.15">
      <c r="A132" s="33" t="s">
        <v>563</v>
      </c>
      <c r="B132" s="33" t="s">
        <v>563</v>
      </c>
      <c r="C132" s="32" t="s">
        <v>564</v>
      </c>
      <c r="D132" s="19"/>
      <c r="E132" s="33"/>
      <c r="F132" s="20" t="s">
        <v>565</v>
      </c>
      <c r="G132" s="32"/>
      <c r="H132" s="18">
        <v>794</v>
      </c>
      <c r="I132" s="22" t="s">
        <v>142</v>
      </c>
      <c r="J132" s="32" t="s">
        <v>566</v>
      </c>
      <c r="K132" s="36">
        <v>1000</v>
      </c>
      <c r="L132" s="18">
        <v>0.79</v>
      </c>
      <c r="M132" s="36">
        <v>30</v>
      </c>
      <c r="N132" s="36">
        <v>15</v>
      </c>
      <c r="O132" s="188">
        <v>0.3</v>
      </c>
      <c r="P132" s="188">
        <v>0.5</v>
      </c>
      <c r="Q132" s="188">
        <v>0.3</v>
      </c>
      <c r="R132" s="188">
        <v>0.1</v>
      </c>
      <c r="S132" s="188">
        <v>0.1</v>
      </c>
      <c r="T132" s="188">
        <v>0.1</v>
      </c>
      <c r="U132" s="188" t="s">
        <v>108</v>
      </c>
      <c r="V132" s="188" t="s">
        <v>38</v>
      </c>
      <c r="W132" s="188" t="s">
        <v>108</v>
      </c>
      <c r="X132" s="188">
        <v>2.7</v>
      </c>
      <c r="Y132" s="188" t="s">
        <v>37</v>
      </c>
      <c r="Z132" s="188">
        <v>3.8</v>
      </c>
      <c r="AA132" s="188">
        <v>2.7</v>
      </c>
      <c r="AB132" s="188">
        <v>0</v>
      </c>
      <c r="AC132" s="18" t="s">
        <v>39</v>
      </c>
      <c r="AD132" s="20" t="s">
        <v>565</v>
      </c>
    </row>
    <row r="133" spans="1:30" ht="14.25" customHeight="1" x14ac:dyDescent="0.15">
      <c r="A133" s="33" t="s">
        <v>567</v>
      </c>
      <c r="B133" s="33" t="s">
        <v>567</v>
      </c>
      <c r="C133" s="32" t="s">
        <v>568</v>
      </c>
      <c r="D133" s="19"/>
      <c r="E133" s="33"/>
      <c r="F133" s="20" t="s">
        <v>569</v>
      </c>
      <c r="G133" s="32"/>
      <c r="H133" s="18">
        <v>216</v>
      </c>
      <c r="I133" s="22" t="s">
        <v>106</v>
      </c>
      <c r="J133" s="32" t="s">
        <v>455</v>
      </c>
      <c r="K133" s="36">
        <v>200</v>
      </c>
      <c r="L133" s="18">
        <v>1.08</v>
      </c>
      <c r="M133" s="36">
        <v>50</v>
      </c>
      <c r="N133" s="36">
        <v>89</v>
      </c>
      <c r="O133" s="188">
        <v>2.7</v>
      </c>
      <c r="P133" s="188">
        <v>3.6</v>
      </c>
      <c r="Q133" s="188">
        <v>2.7</v>
      </c>
      <c r="R133" s="188">
        <v>1.3</v>
      </c>
      <c r="S133" s="188">
        <v>1.7</v>
      </c>
      <c r="T133" s="188">
        <v>1.3</v>
      </c>
      <c r="U133" s="188">
        <v>12.5</v>
      </c>
      <c r="V133" s="188" t="s">
        <v>38</v>
      </c>
      <c r="W133" s="188">
        <v>12</v>
      </c>
      <c r="X133" s="188">
        <v>14.8</v>
      </c>
      <c r="Y133" s="188" t="s">
        <v>37</v>
      </c>
      <c r="Z133" s="188">
        <v>16.8</v>
      </c>
      <c r="AA133" s="188">
        <v>14.8</v>
      </c>
      <c r="AB133" s="188">
        <v>0</v>
      </c>
      <c r="AC133" s="18" t="s">
        <v>39</v>
      </c>
      <c r="AD133" s="20" t="s">
        <v>569</v>
      </c>
    </row>
    <row r="134" spans="1:30" ht="14.25" customHeight="1" x14ac:dyDescent="0.15">
      <c r="A134" s="33" t="s">
        <v>570</v>
      </c>
      <c r="B134" s="33" t="s">
        <v>570</v>
      </c>
      <c r="C134" s="32" t="s">
        <v>571</v>
      </c>
      <c r="D134" s="19"/>
      <c r="E134" s="33"/>
      <c r="F134" s="20" t="s">
        <v>572</v>
      </c>
      <c r="G134" s="32" t="s">
        <v>404</v>
      </c>
      <c r="H134" s="18">
        <v>432</v>
      </c>
      <c r="I134" s="22" t="s">
        <v>35</v>
      </c>
      <c r="J134" s="32" t="s">
        <v>44</v>
      </c>
      <c r="K134" s="36">
        <v>1000</v>
      </c>
      <c r="L134" s="18">
        <v>0.43</v>
      </c>
      <c r="M134" s="36">
        <v>0</v>
      </c>
      <c r="N134" s="36">
        <v>91</v>
      </c>
      <c r="O134" s="188">
        <v>2.4</v>
      </c>
      <c r="P134" s="188">
        <v>2.9</v>
      </c>
      <c r="Q134" s="188">
        <v>2.4</v>
      </c>
      <c r="R134" s="188">
        <v>1.1000000000000001</v>
      </c>
      <c r="S134" s="188">
        <v>1.3</v>
      </c>
      <c r="T134" s="188">
        <v>1.1000000000000001</v>
      </c>
      <c r="U134" s="188">
        <v>16.8</v>
      </c>
      <c r="V134" s="188" t="s">
        <v>37</v>
      </c>
      <c r="W134" s="188">
        <v>15.5</v>
      </c>
      <c r="X134" s="188">
        <v>15.6</v>
      </c>
      <c r="Y134" s="188" t="s">
        <v>38</v>
      </c>
      <c r="Z134" s="188">
        <v>19.8</v>
      </c>
      <c r="AA134" s="188">
        <v>15.5</v>
      </c>
      <c r="AB134" s="188">
        <v>0</v>
      </c>
      <c r="AC134" s="18" t="s">
        <v>39</v>
      </c>
      <c r="AD134" s="20" t="s">
        <v>572</v>
      </c>
    </row>
    <row r="135" spans="1:30" ht="14.25" customHeight="1" x14ac:dyDescent="0.15">
      <c r="A135" s="40" t="s">
        <v>573</v>
      </c>
      <c r="B135" s="40" t="s">
        <v>573</v>
      </c>
      <c r="C135" s="32" t="s">
        <v>574</v>
      </c>
      <c r="D135" s="19"/>
      <c r="E135" s="33"/>
      <c r="F135" s="20" t="s">
        <v>575</v>
      </c>
      <c r="G135" s="32" t="s">
        <v>271</v>
      </c>
      <c r="H135" s="18">
        <v>194</v>
      </c>
      <c r="I135" s="22" t="s">
        <v>266</v>
      </c>
      <c r="J135" s="32" t="s">
        <v>576</v>
      </c>
      <c r="K135" s="36">
        <v>410</v>
      </c>
      <c r="L135" s="18">
        <v>0.47</v>
      </c>
      <c r="M135" s="36">
        <v>0</v>
      </c>
      <c r="N135" s="36">
        <v>82</v>
      </c>
      <c r="O135" s="188">
        <v>1.5</v>
      </c>
      <c r="P135" s="188">
        <v>1.7</v>
      </c>
      <c r="Q135" s="188">
        <v>1.5</v>
      </c>
      <c r="R135" s="188">
        <v>0.5</v>
      </c>
      <c r="S135" s="188">
        <v>0.5</v>
      </c>
      <c r="T135" s="188">
        <v>0.5</v>
      </c>
      <c r="U135" s="188" t="s">
        <v>108</v>
      </c>
      <c r="V135" s="188" t="s">
        <v>38</v>
      </c>
      <c r="W135" s="188" t="s">
        <v>108</v>
      </c>
      <c r="X135" s="188">
        <v>17</v>
      </c>
      <c r="Y135" s="188" t="s">
        <v>37</v>
      </c>
      <c r="Z135" s="188">
        <v>18.600000000000001</v>
      </c>
      <c r="AA135" s="188">
        <v>17</v>
      </c>
      <c r="AB135" s="188">
        <v>0.7</v>
      </c>
      <c r="AC135" s="18" t="s">
        <v>39</v>
      </c>
      <c r="AD135" s="20" t="s">
        <v>575</v>
      </c>
    </row>
    <row r="136" spans="1:30" ht="14.25" customHeight="1" x14ac:dyDescent="0.15">
      <c r="A136" s="33" t="s">
        <v>577</v>
      </c>
      <c r="B136" s="33" t="s">
        <v>577</v>
      </c>
      <c r="C136" s="32" t="s">
        <v>578</v>
      </c>
      <c r="D136" s="19"/>
      <c r="E136" s="33"/>
      <c r="F136" s="20" t="s">
        <v>579</v>
      </c>
      <c r="G136" s="32"/>
      <c r="H136" s="18">
        <v>130</v>
      </c>
      <c r="I136" s="22" t="s">
        <v>302</v>
      </c>
      <c r="J136" s="32" t="s">
        <v>580</v>
      </c>
      <c r="K136" s="36">
        <v>125</v>
      </c>
      <c r="L136" s="18">
        <v>1.04</v>
      </c>
      <c r="M136" s="36">
        <v>3</v>
      </c>
      <c r="N136" s="36">
        <v>20</v>
      </c>
      <c r="O136" s="188">
        <v>0.5</v>
      </c>
      <c r="P136" s="188">
        <v>0.7</v>
      </c>
      <c r="Q136" s="188">
        <v>0.5</v>
      </c>
      <c r="R136" s="188">
        <v>0.1</v>
      </c>
      <c r="S136" s="188">
        <v>0.1</v>
      </c>
      <c r="T136" s="188">
        <v>0.1</v>
      </c>
      <c r="U136" s="188">
        <v>3.1</v>
      </c>
      <c r="V136" s="188" t="s">
        <v>38</v>
      </c>
      <c r="W136" s="188">
        <v>3.1</v>
      </c>
      <c r="X136" s="188">
        <v>3.5</v>
      </c>
      <c r="Y136" s="188" t="s">
        <v>37</v>
      </c>
      <c r="Z136" s="188">
        <v>4.7</v>
      </c>
      <c r="AA136" s="188">
        <v>3.5</v>
      </c>
      <c r="AB136" s="188">
        <v>0</v>
      </c>
      <c r="AC136" s="18" t="s">
        <v>39</v>
      </c>
      <c r="AD136" s="20" t="s">
        <v>579</v>
      </c>
    </row>
    <row r="137" spans="1:30" ht="14.25" customHeight="1" x14ac:dyDescent="0.15">
      <c r="A137" s="33" t="s">
        <v>581</v>
      </c>
      <c r="B137" s="33" t="s">
        <v>581</v>
      </c>
      <c r="C137" s="32" t="s">
        <v>582</v>
      </c>
      <c r="D137" s="19"/>
      <c r="E137" s="33"/>
      <c r="F137" s="20" t="s">
        <v>583</v>
      </c>
      <c r="G137" s="32"/>
      <c r="H137" s="18">
        <v>270</v>
      </c>
      <c r="I137" s="22" t="s">
        <v>35</v>
      </c>
      <c r="J137" s="32" t="s">
        <v>584</v>
      </c>
      <c r="K137" s="36">
        <v>200</v>
      </c>
      <c r="L137" s="18">
        <v>1.35</v>
      </c>
      <c r="M137" s="36">
        <v>2</v>
      </c>
      <c r="N137" s="36">
        <v>30</v>
      </c>
      <c r="O137" s="188">
        <v>0.8</v>
      </c>
      <c r="P137" s="188">
        <v>1.1000000000000001</v>
      </c>
      <c r="Q137" s="188">
        <v>0.8</v>
      </c>
      <c r="R137" s="188">
        <v>0.1</v>
      </c>
      <c r="S137" s="188">
        <v>0.1</v>
      </c>
      <c r="T137" s="188">
        <v>0.1</v>
      </c>
      <c r="U137" s="188">
        <v>4.5999999999999996</v>
      </c>
      <c r="V137" s="188" t="s">
        <v>38</v>
      </c>
      <c r="W137" s="188">
        <v>4.5</v>
      </c>
      <c r="X137" s="188">
        <v>5.6</v>
      </c>
      <c r="Y137" s="188" t="s">
        <v>37</v>
      </c>
      <c r="Z137" s="188">
        <v>7.2</v>
      </c>
      <c r="AA137" s="188">
        <v>5.6</v>
      </c>
      <c r="AB137" s="188">
        <v>0</v>
      </c>
      <c r="AC137" s="18" t="s">
        <v>39</v>
      </c>
      <c r="AD137" s="20" t="s">
        <v>583</v>
      </c>
    </row>
    <row r="138" spans="1:30" ht="14.25" customHeight="1" x14ac:dyDescent="0.15">
      <c r="A138" s="33" t="s">
        <v>585</v>
      </c>
      <c r="B138" s="33" t="s">
        <v>585</v>
      </c>
      <c r="C138" s="32" t="s">
        <v>586</v>
      </c>
      <c r="D138" s="19"/>
      <c r="E138" s="33"/>
      <c r="F138" s="20" t="s">
        <v>587</v>
      </c>
      <c r="G138" s="32" t="s">
        <v>588</v>
      </c>
      <c r="H138" s="18">
        <v>152</v>
      </c>
      <c r="I138" s="22" t="s">
        <v>589</v>
      </c>
      <c r="J138" s="32" t="s">
        <v>590</v>
      </c>
      <c r="K138" s="36">
        <v>400</v>
      </c>
      <c r="L138" s="18">
        <v>0.38</v>
      </c>
      <c r="M138" s="36">
        <v>0</v>
      </c>
      <c r="N138" s="36">
        <v>21</v>
      </c>
      <c r="O138" s="188">
        <v>0.9</v>
      </c>
      <c r="P138" s="188">
        <v>0.9</v>
      </c>
      <c r="Q138" s="188">
        <v>0.9</v>
      </c>
      <c r="R138" s="188">
        <v>0.1</v>
      </c>
      <c r="S138" s="188">
        <v>0.2</v>
      </c>
      <c r="T138" s="188">
        <v>0.1</v>
      </c>
      <c r="U138" s="188">
        <v>3.6</v>
      </c>
      <c r="V138" s="188" t="s">
        <v>37</v>
      </c>
      <c r="W138" s="188">
        <v>3.6</v>
      </c>
      <c r="X138" s="188">
        <v>3.2</v>
      </c>
      <c r="Y138" s="188" t="s">
        <v>38</v>
      </c>
      <c r="Z138" s="188">
        <v>4.4000000000000004</v>
      </c>
      <c r="AA138" s="188">
        <v>3.6</v>
      </c>
      <c r="AB138" s="188">
        <v>0</v>
      </c>
      <c r="AC138" s="18" t="s">
        <v>39</v>
      </c>
      <c r="AD138" s="20" t="s">
        <v>587</v>
      </c>
    </row>
    <row r="139" spans="1:30" ht="14.25" customHeight="1" x14ac:dyDescent="0.15">
      <c r="A139" s="33" t="s">
        <v>591</v>
      </c>
      <c r="B139" s="33" t="s">
        <v>591</v>
      </c>
      <c r="C139" s="32" t="s">
        <v>592</v>
      </c>
      <c r="D139" s="19"/>
      <c r="E139" s="33"/>
      <c r="F139" s="20" t="s">
        <v>593</v>
      </c>
      <c r="G139" s="32"/>
      <c r="H139" s="18">
        <v>1361</v>
      </c>
      <c r="I139" s="22" t="s">
        <v>142</v>
      </c>
      <c r="J139" s="32" t="s">
        <v>594</v>
      </c>
      <c r="K139" s="36">
        <v>1000</v>
      </c>
      <c r="L139" s="18">
        <v>1.36</v>
      </c>
      <c r="M139" s="36">
        <v>20</v>
      </c>
      <c r="N139" s="36">
        <v>17</v>
      </c>
      <c r="O139" s="188">
        <v>0.9</v>
      </c>
      <c r="P139" s="188">
        <v>1.1000000000000001</v>
      </c>
      <c r="Q139" s="188">
        <v>0.9</v>
      </c>
      <c r="R139" s="188">
        <v>0.1</v>
      </c>
      <c r="S139" s="188">
        <v>0.2</v>
      </c>
      <c r="T139" s="188">
        <v>0.1</v>
      </c>
      <c r="U139" s="188" t="s">
        <v>108</v>
      </c>
      <c r="V139" s="188" t="s">
        <v>38</v>
      </c>
      <c r="W139" s="188" t="s">
        <v>108</v>
      </c>
      <c r="X139" s="188">
        <v>2.2999999999999998</v>
      </c>
      <c r="Y139" s="188" t="s">
        <v>37</v>
      </c>
      <c r="Z139" s="188">
        <v>3.9</v>
      </c>
      <c r="AA139" s="188">
        <v>2.2999999999999998</v>
      </c>
      <c r="AB139" s="188">
        <v>0</v>
      </c>
      <c r="AC139" s="18" t="s">
        <v>39</v>
      </c>
      <c r="AD139" s="20" t="s">
        <v>593</v>
      </c>
    </row>
    <row r="140" spans="1:30" ht="14.25" customHeight="1" x14ac:dyDescent="0.15">
      <c r="A140" s="31" t="s">
        <v>595</v>
      </c>
      <c r="B140" s="31" t="s">
        <v>595</v>
      </c>
      <c r="C140" s="18" t="s">
        <v>596</v>
      </c>
      <c r="F140" s="20" t="s">
        <v>597</v>
      </c>
      <c r="G140" s="32"/>
      <c r="H140" s="18">
        <v>864</v>
      </c>
      <c r="I140" s="22" t="s">
        <v>142</v>
      </c>
      <c r="J140" s="18" t="s">
        <v>598</v>
      </c>
      <c r="K140" s="36">
        <v>1000</v>
      </c>
      <c r="L140" s="18">
        <v>0.86</v>
      </c>
      <c r="M140" s="36">
        <v>10</v>
      </c>
      <c r="N140" s="36">
        <v>18</v>
      </c>
      <c r="O140" s="188">
        <v>0.7</v>
      </c>
      <c r="P140" s="188">
        <v>1.1000000000000001</v>
      </c>
      <c r="Q140" s="188">
        <v>0.7</v>
      </c>
      <c r="R140" s="188">
        <v>0</v>
      </c>
      <c r="S140" s="188">
        <v>0.1</v>
      </c>
      <c r="T140" s="188">
        <v>0</v>
      </c>
      <c r="U140" s="188">
        <v>2.6</v>
      </c>
      <c r="V140" s="188" t="s">
        <v>37</v>
      </c>
      <c r="W140" s="188">
        <v>2.6</v>
      </c>
      <c r="X140" s="188">
        <v>3</v>
      </c>
      <c r="Y140" s="188" t="s">
        <v>38</v>
      </c>
      <c r="Z140" s="188">
        <v>5.0999999999999996</v>
      </c>
      <c r="AA140" s="188">
        <v>2.6</v>
      </c>
      <c r="AB140" s="188">
        <v>0</v>
      </c>
      <c r="AC140" s="18" t="s">
        <v>39</v>
      </c>
      <c r="AD140" s="20" t="s">
        <v>597</v>
      </c>
    </row>
    <row r="141" spans="1:30" ht="14.25" customHeight="1" x14ac:dyDescent="0.15">
      <c r="A141" s="40" t="s">
        <v>599</v>
      </c>
      <c r="B141" s="40" t="s">
        <v>599</v>
      </c>
      <c r="C141" s="32" t="s">
        <v>600</v>
      </c>
      <c r="D141" s="19"/>
      <c r="E141" s="33"/>
      <c r="F141" s="20" t="s">
        <v>601</v>
      </c>
      <c r="G141" s="32" t="s">
        <v>191</v>
      </c>
      <c r="H141" s="18">
        <v>270</v>
      </c>
      <c r="I141" s="22" t="s">
        <v>35</v>
      </c>
      <c r="J141" s="32" t="s">
        <v>119</v>
      </c>
      <c r="K141" s="36">
        <v>500</v>
      </c>
      <c r="L141" s="18">
        <v>0.54</v>
      </c>
      <c r="M141" s="36">
        <v>0</v>
      </c>
      <c r="N141" s="36">
        <v>28</v>
      </c>
      <c r="O141" s="188">
        <v>3.8</v>
      </c>
      <c r="P141" s="188">
        <v>4.7</v>
      </c>
      <c r="Q141" s="188">
        <v>3.8</v>
      </c>
      <c r="R141" s="188">
        <v>0.1</v>
      </c>
      <c r="S141" s="188">
        <v>0.1</v>
      </c>
      <c r="T141" s="188">
        <v>0.1</v>
      </c>
      <c r="U141" s="188" t="s">
        <v>108</v>
      </c>
      <c r="V141" s="188" t="s">
        <v>38</v>
      </c>
      <c r="W141" s="188" t="s">
        <v>108</v>
      </c>
      <c r="X141" s="188">
        <v>0.9</v>
      </c>
      <c r="Y141" s="188" t="s">
        <v>37</v>
      </c>
      <c r="Z141" s="188">
        <v>4.3</v>
      </c>
      <c r="AA141" s="188">
        <v>0.9</v>
      </c>
      <c r="AB141" s="188">
        <v>0</v>
      </c>
      <c r="AC141" s="18" t="s">
        <v>39</v>
      </c>
      <c r="AD141" s="20" t="s">
        <v>601</v>
      </c>
    </row>
    <row r="142" spans="1:30" ht="14.25" customHeight="1" x14ac:dyDescent="0.15">
      <c r="A142" s="31" t="s">
        <v>602</v>
      </c>
      <c r="B142" s="31" t="s">
        <v>602</v>
      </c>
      <c r="C142" s="18" t="s">
        <v>603</v>
      </c>
      <c r="E142" s="18"/>
      <c r="F142" s="20" t="s">
        <v>604</v>
      </c>
      <c r="G142" s="32"/>
      <c r="H142" s="18">
        <v>1588</v>
      </c>
      <c r="I142" s="22" t="s">
        <v>142</v>
      </c>
      <c r="J142" s="18" t="s">
        <v>605</v>
      </c>
      <c r="K142" s="36">
        <v>1000</v>
      </c>
      <c r="L142" s="18">
        <v>1.58</v>
      </c>
      <c r="M142" s="36">
        <v>15</v>
      </c>
      <c r="N142" s="36">
        <v>15</v>
      </c>
      <c r="O142" s="188">
        <v>0.7</v>
      </c>
      <c r="P142" s="188">
        <v>1</v>
      </c>
      <c r="Q142" s="188">
        <v>0.7</v>
      </c>
      <c r="R142" s="188">
        <v>0.1</v>
      </c>
      <c r="S142" s="188">
        <v>0.1</v>
      </c>
      <c r="T142" s="188">
        <v>0.1</v>
      </c>
      <c r="U142" s="188">
        <v>0.3</v>
      </c>
      <c r="V142" s="188" t="s">
        <v>38</v>
      </c>
      <c r="W142" s="188">
        <v>0.3</v>
      </c>
      <c r="X142" s="188">
        <v>1.6</v>
      </c>
      <c r="Y142" s="188" t="s">
        <v>37</v>
      </c>
      <c r="Z142" s="188">
        <v>3.9</v>
      </c>
      <c r="AA142" s="188">
        <v>1.6</v>
      </c>
      <c r="AB142" s="188">
        <v>0</v>
      </c>
      <c r="AC142" s="18" t="s">
        <v>39</v>
      </c>
      <c r="AD142" s="20" t="s">
        <v>604</v>
      </c>
    </row>
    <row r="143" spans="1:30" ht="14.25" customHeight="1" x14ac:dyDescent="0.15">
      <c r="A143" s="33" t="s">
        <v>606</v>
      </c>
      <c r="B143" s="33" t="s">
        <v>606</v>
      </c>
      <c r="C143" s="32" t="s">
        <v>607</v>
      </c>
      <c r="D143" s="19"/>
      <c r="E143" s="33"/>
      <c r="F143" s="20" t="s">
        <v>608</v>
      </c>
      <c r="G143" s="32"/>
      <c r="H143" s="18">
        <v>181</v>
      </c>
      <c r="I143" s="22" t="s">
        <v>378</v>
      </c>
      <c r="J143" s="32" t="s">
        <v>609</v>
      </c>
      <c r="K143" s="36">
        <v>100</v>
      </c>
      <c r="L143" s="18">
        <v>1.81</v>
      </c>
      <c r="M143" s="36">
        <v>5</v>
      </c>
      <c r="N143" s="36">
        <v>18</v>
      </c>
      <c r="O143" s="188">
        <v>1.3</v>
      </c>
      <c r="P143" s="188">
        <v>1.7</v>
      </c>
      <c r="Q143" s="188">
        <v>1.3</v>
      </c>
      <c r="R143" s="188">
        <v>0.1</v>
      </c>
      <c r="S143" s="188">
        <v>0.3</v>
      </c>
      <c r="T143" s="188">
        <v>0.1</v>
      </c>
      <c r="U143" s="188">
        <v>1.7</v>
      </c>
      <c r="V143" s="188" t="s">
        <v>37</v>
      </c>
      <c r="W143" s="188">
        <v>1.7</v>
      </c>
      <c r="X143" s="188">
        <v>1.9</v>
      </c>
      <c r="Y143" s="188" t="s">
        <v>38</v>
      </c>
      <c r="Z143" s="188">
        <v>4</v>
      </c>
      <c r="AA143" s="188">
        <v>1.7</v>
      </c>
      <c r="AB143" s="188">
        <v>0</v>
      </c>
      <c r="AC143" s="18" t="s">
        <v>39</v>
      </c>
      <c r="AD143" s="20" t="s">
        <v>608</v>
      </c>
    </row>
    <row r="144" spans="1:30" ht="14.25" customHeight="1" x14ac:dyDescent="0.15">
      <c r="A144" s="33" t="s">
        <v>610</v>
      </c>
      <c r="B144" s="33" t="s">
        <v>610</v>
      </c>
      <c r="C144" s="32" t="s">
        <v>611</v>
      </c>
      <c r="D144" s="19"/>
      <c r="E144" s="33"/>
      <c r="F144" s="20" t="s">
        <v>612</v>
      </c>
      <c r="G144" s="32"/>
      <c r="H144" s="18">
        <v>270</v>
      </c>
      <c r="I144" s="22" t="s">
        <v>142</v>
      </c>
      <c r="J144" s="32" t="s">
        <v>613</v>
      </c>
      <c r="K144" s="36">
        <v>1000</v>
      </c>
      <c r="L144" s="18">
        <v>0.27</v>
      </c>
      <c r="M144" s="36">
        <v>3</v>
      </c>
      <c r="N144" s="36">
        <v>35</v>
      </c>
      <c r="O144" s="188">
        <v>0.5</v>
      </c>
      <c r="P144" s="188">
        <v>0.7</v>
      </c>
      <c r="Q144" s="188">
        <v>0.5</v>
      </c>
      <c r="R144" s="188">
        <v>0.1</v>
      </c>
      <c r="S144" s="188">
        <v>0.2</v>
      </c>
      <c r="T144" s="188">
        <v>0.1</v>
      </c>
      <c r="U144" s="188">
        <v>5.9</v>
      </c>
      <c r="V144" s="188" t="s">
        <v>38</v>
      </c>
      <c r="W144" s="188">
        <v>5.8</v>
      </c>
      <c r="X144" s="188">
        <v>6.8</v>
      </c>
      <c r="Y144" s="188" t="s">
        <v>37</v>
      </c>
      <c r="Z144" s="188">
        <v>9.3000000000000007</v>
      </c>
      <c r="AA144" s="188">
        <v>6.8</v>
      </c>
      <c r="AB144" s="188">
        <v>0.1</v>
      </c>
      <c r="AC144" s="18" t="s">
        <v>39</v>
      </c>
      <c r="AD144" s="20" t="s">
        <v>612</v>
      </c>
    </row>
    <row r="145" spans="1:30" ht="14.25" customHeight="1" x14ac:dyDescent="0.15">
      <c r="A145" s="33" t="s">
        <v>614</v>
      </c>
      <c r="B145" s="33" t="s">
        <v>614</v>
      </c>
      <c r="C145" s="32" t="s">
        <v>615</v>
      </c>
      <c r="D145" s="19"/>
      <c r="E145" s="33"/>
      <c r="F145" s="20" t="s">
        <v>616</v>
      </c>
      <c r="G145" s="32"/>
      <c r="H145" s="18">
        <v>44</v>
      </c>
      <c r="I145" s="22" t="s">
        <v>302</v>
      </c>
      <c r="J145" s="32" t="s">
        <v>617</v>
      </c>
      <c r="K145" s="36">
        <v>80</v>
      </c>
      <c r="L145" s="18">
        <v>0.55000000000000004</v>
      </c>
      <c r="M145" s="36">
        <v>9</v>
      </c>
      <c r="N145" s="36">
        <v>129</v>
      </c>
      <c r="O145" s="188">
        <v>4</v>
      </c>
      <c r="P145" s="188">
        <v>6.4</v>
      </c>
      <c r="Q145" s="188">
        <v>4</v>
      </c>
      <c r="R145" s="188">
        <v>0.5</v>
      </c>
      <c r="S145" s="188">
        <v>0.9</v>
      </c>
      <c r="T145" s="188">
        <v>0.5</v>
      </c>
      <c r="U145" s="188">
        <v>1.1000000000000001</v>
      </c>
      <c r="V145" s="188" t="s">
        <v>38</v>
      </c>
      <c r="W145" s="188">
        <v>1</v>
      </c>
      <c r="X145" s="188">
        <v>24.1</v>
      </c>
      <c r="Y145" s="188" t="s">
        <v>37</v>
      </c>
      <c r="Z145" s="188">
        <v>27.5</v>
      </c>
      <c r="AA145" s="188">
        <v>24.1</v>
      </c>
      <c r="AB145" s="188">
        <v>0</v>
      </c>
      <c r="AC145" s="18" t="s">
        <v>39</v>
      </c>
      <c r="AD145" s="20" t="s">
        <v>616</v>
      </c>
    </row>
    <row r="146" spans="1:30" ht="14.25" customHeight="1" x14ac:dyDescent="0.15">
      <c r="A146" s="33" t="s">
        <v>618</v>
      </c>
      <c r="B146" s="33" t="s">
        <v>618</v>
      </c>
      <c r="C146" s="32" t="s">
        <v>619</v>
      </c>
      <c r="D146" s="19"/>
      <c r="E146" s="33"/>
      <c r="F146" s="20" t="s">
        <v>620</v>
      </c>
      <c r="G146" s="32" t="s">
        <v>191</v>
      </c>
      <c r="H146" s="18">
        <v>324</v>
      </c>
      <c r="I146" s="22" t="s">
        <v>35</v>
      </c>
      <c r="J146" s="32" t="s">
        <v>621</v>
      </c>
      <c r="K146" s="36">
        <v>500</v>
      </c>
      <c r="L146" s="18">
        <v>0.64</v>
      </c>
      <c r="M146" s="36">
        <v>0</v>
      </c>
      <c r="N146" s="36">
        <v>44</v>
      </c>
      <c r="O146" s="188">
        <v>1.4</v>
      </c>
      <c r="P146" s="188">
        <v>1.9</v>
      </c>
      <c r="Q146" s="188">
        <v>1.4</v>
      </c>
      <c r="R146" s="188">
        <v>0.1</v>
      </c>
      <c r="S146" s="188">
        <v>0.3</v>
      </c>
      <c r="T146" s="188">
        <v>0.1</v>
      </c>
      <c r="U146" s="188" t="s">
        <v>108</v>
      </c>
      <c r="V146" s="188" t="s">
        <v>38</v>
      </c>
      <c r="W146" s="188" t="s">
        <v>108</v>
      </c>
      <c r="X146" s="188">
        <v>7.5</v>
      </c>
      <c r="Y146" s="188" t="s">
        <v>37</v>
      </c>
      <c r="Z146" s="188">
        <v>10.6</v>
      </c>
      <c r="AA146" s="188">
        <v>7.5</v>
      </c>
      <c r="AB146" s="188">
        <v>0</v>
      </c>
      <c r="AC146" s="18" t="s">
        <v>39</v>
      </c>
      <c r="AD146" s="20" t="s">
        <v>620</v>
      </c>
    </row>
    <row r="147" spans="1:30" ht="14.25" customHeight="1" x14ac:dyDescent="0.15">
      <c r="A147" s="33" t="s">
        <v>622</v>
      </c>
      <c r="B147" s="33" t="s">
        <v>622</v>
      </c>
      <c r="C147" s="32" t="s">
        <v>623</v>
      </c>
      <c r="D147" s="19"/>
      <c r="E147" s="33"/>
      <c r="F147" s="20" t="s">
        <v>624</v>
      </c>
      <c r="G147" s="32"/>
      <c r="H147" s="18">
        <v>864</v>
      </c>
      <c r="I147" s="22" t="s">
        <v>142</v>
      </c>
      <c r="J147" s="32" t="s">
        <v>443</v>
      </c>
      <c r="K147" s="36">
        <v>1000</v>
      </c>
      <c r="L147" s="18">
        <v>0.86</v>
      </c>
      <c r="M147" s="36">
        <v>40</v>
      </c>
      <c r="N147" s="36">
        <v>35</v>
      </c>
      <c r="O147" s="188">
        <v>1</v>
      </c>
      <c r="P147" s="188">
        <v>1.4</v>
      </c>
      <c r="Q147" s="188">
        <v>1</v>
      </c>
      <c r="R147" s="188">
        <v>0</v>
      </c>
      <c r="S147" s="188">
        <v>0.1</v>
      </c>
      <c r="T147" s="188">
        <v>0</v>
      </c>
      <c r="U147" s="188">
        <v>3.6</v>
      </c>
      <c r="V147" s="188" t="s">
        <v>38</v>
      </c>
      <c r="W147" s="188">
        <v>3.6</v>
      </c>
      <c r="X147" s="188">
        <v>6.4</v>
      </c>
      <c r="Y147" s="188" t="s">
        <v>37</v>
      </c>
      <c r="Z147" s="188">
        <v>8.3000000000000007</v>
      </c>
      <c r="AA147" s="188">
        <v>6.4</v>
      </c>
      <c r="AB147" s="188">
        <v>0</v>
      </c>
      <c r="AC147" s="18" t="s">
        <v>39</v>
      </c>
      <c r="AD147" s="20" t="s">
        <v>624</v>
      </c>
    </row>
    <row r="148" spans="1:30" ht="14.25" customHeight="1" x14ac:dyDescent="0.15">
      <c r="A148" s="33" t="s">
        <v>625</v>
      </c>
      <c r="B148" s="33" t="s">
        <v>625</v>
      </c>
      <c r="C148" s="32" t="s">
        <v>626</v>
      </c>
      <c r="D148" s="19"/>
      <c r="E148" s="33"/>
      <c r="F148" s="20" t="s">
        <v>627</v>
      </c>
      <c r="G148" s="32"/>
      <c r="H148" s="18">
        <v>159</v>
      </c>
      <c r="I148" s="22" t="s">
        <v>378</v>
      </c>
      <c r="J148" s="32" t="s">
        <v>609</v>
      </c>
      <c r="K148" s="36">
        <v>100</v>
      </c>
      <c r="L148" s="18">
        <v>1.59</v>
      </c>
      <c r="M148" s="36">
        <v>7</v>
      </c>
      <c r="N148" s="36">
        <v>29</v>
      </c>
      <c r="O148" s="188">
        <v>1.3</v>
      </c>
      <c r="P148" s="188">
        <v>1.9</v>
      </c>
      <c r="Q148" s="188">
        <v>1.3</v>
      </c>
      <c r="R148" s="188">
        <v>0.1</v>
      </c>
      <c r="S148" s="188">
        <v>0.3</v>
      </c>
      <c r="T148" s="188">
        <v>0.1</v>
      </c>
      <c r="U148" s="188">
        <v>0</v>
      </c>
      <c r="V148" s="188" t="s">
        <v>38</v>
      </c>
      <c r="W148" s="188">
        <v>0</v>
      </c>
      <c r="X148" s="188">
        <v>4</v>
      </c>
      <c r="Y148" s="188" t="s">
        <v>37</v>
      </c>
      <c r="Z148" s="188">
        <v>6.5</v>
      </c>
      <c r="AA148" s="188">
        <v>4</v>
      </c>
      <c r="AB148" s="188">
        <v>0</v>
      </c>
      <c r="AC148" s="18" t="s">
        <v>39</v>
      </c>
      <c r="AD148" s="20" t="s">
        <v>627</v>
      </c>
    </row>
    <row r="149" spans="1:30" ht="14.25" customHeight="1" x14ac:dyDescent="0.15">
      <c r="A149" s="33" t="s">
        <v>628</v>
      </c>
      <c r="B149" s="33" t="s">
        <v>628</v>
      </c>
      <c r="C149" s="32" t="s">
        <v>629</v>
      </c>
      <c r="D149" s="19"/>
      <c r="E149" s="33"/>
      <c r="F149" s="20" t="s">
        <v>630</v>
      </c>
      <c r="G149" s="32"/>
      <c r="H149" s="18">
        <v>248</v>
      </c>
      <c r="I149" s="22" t="s">
        <v>142</v>
      </c>
      <c r="J149" s="32" t="s">
        <v>631</v>
      </c>
      <c r="K149" s="36">
        <v>1000</v>
      </c>
      <c r="L149" s="18">
        <v>0.24</v>
      </c>
      <c r="M149" s="36">
        <v>6</v>
      </c>
      <c r="N149" s="36">
        <v>13</v>
      </c>
      <c r="O149" s="188">
        <v>0.6</v>
      </c>
      <c r="P149" s="188">
        <v>0.8</v>
      </c>
      <c r="Q149" s="188">
        <v>0.6</v>
      </c>
      <c r="R149" s="188">
        <v>0</v>
      </c>
      <c r="S149" s="188">
        <v>0.1</v>
      </c>
      <c r="T149" s="188">
        <v>0</v>
      </c>
      <c r="U149" s="188">
        <v>2</v>
      </c>
      <c r="V149" s="188" t="s">
        <v>37</v>
      </c>
      <c r="W149" s="188">
        <v>2</v>
      </c>
      <c r="X149" s="188">
        <v>2.1</v>
      </c>
      <c r="Y149" s="188" t="s">
        <v>38</v>
      </c>
      <c r="Z149" s="188">
        <v>3.2</v>
      </c>
      <c r="AA149" s="188">
        <v>2</v>
      </c>
      <c r="AB149" s="188">
        <v>0</v>
      </c>
      <c r="AC149" s="18" t="s">
        <v>39</v>
      </c>
      <c r="AD149" s="20" t="s">
        <v>630</v>
      </c>
    </row>
    <row r="150" spans="1:30" ht="14.25" customHeight="1" x14ac:dyDescent="0.15">
      <c r="A150" s="33" t="s">
        <v>632</v>
      </c>
      <c r="B150" s="33" t="s">
        <v>632</v>
      </c>
      <c r="C150" s="32" t="s">
        <v>633</v>
      </c>
      <c r="D150" s="19"/>
      <c r="E150" s="33"/>
      <c r="F150" s="20" t="s">
        <v>634</v>
      </c>
      <c r="G150" s="32" t="s">
        <v>635</v>
      </c>
      <c r="H150" s="18">
        <v>213</v>
      </c>
      <c r="I150" s="22" t="s">
        <v>35</v>
      </c>
      <c r="J150" s="32" t="s">
        <v>636</v>
      </c>
      <c r="K150" s="36">
        <v>180</v>
      </c>
      <c r="L150" s="18">
        <v>1.18</v>
      </c>
      <c r="M150" s="36">
        <v>0</v>
      </c>
      <c r="N150" s="36">
        <v>27</v>
      </c>
      <c r="O150" s="188" t="s">
        <v>108</v>
      </c>
      <c r="P150" s="188">
        <v>2.2999999999999998</v>
      </c>
      <c r="Q150" s="188">
        <v>2.2999999999999998</v>
      </c>
      <c r="R150" s="188" t="s">
        <v>108</v>
      </c>
      <c r="S150" s="188">
        <v>0.1</v>
      </c>
      <c r="T150" s="188">
        <v>0.1</v>
      </c>
      <c r="U150" s="188">
        <v>0</v>
      </c>
      <c r="V150" s="188" t="s">
        <v>38</v>
      </c>
      <c r="W150" s="188" t="s">
        <v>108</v>
      </c>
      <c r="X150" s="188">
        <v>2.7</v>
      </c>
      <c r="Y150" s="188" t="s">
        <v>37</v>
      </c>
      <c r="Z150" s="188">
        <v>5.4</v>
      </c>
      <c r="AA150" s="188">
        <v>2.7</v>
      </c>
      <c r="AB150" s="188">
        <v>2.9</v>
      </c>
      <c r="AC150" s="18" t="s">
        <v>39</v>
      </c>
      <c r="AD150" s="20" t="s">
        <v>634</v>
      </c>
    </row>
    <row r="151" spans="1:30" ht="14.25" customHeight="1" x14ac:dyDescent="0.15">
      <c r="A151" s="31" t="s">
        <v>637</v>
      </c>
      <c r="B151" s="31" t="s">
        <v>637</v>
      </c>
      <c r="C151" s="18" t="s">
        <v>638</v>
      </c>
      <c r="E151" s="18"/>
      <c r="F151" s="18" t="s">
        <v>638</v>
      </c>
      <c r="H151" s="18">
        <v>284</v>
      </c>
      <c r="I151" s="22" t="s">
        <v>35</v>
      </c>
      <c r="J151" s="18" t="s">
        <v>639</v>
      </c>
      <c r="K151" s="18">
        <v>10</v>
      </c>
      <c r="L151" s="18">
        <v>28.4</v>
      </c>
      <c r="M151" s="36">
        <v>20</v>
      </c>
      <c r="N151" s="36">
        <v>21</v>
      </c>
      <c r="O151" s="188">
        <v>1.2</v>
      </c>
      <c r="P151" s="188">
        <v>2</v>
      </c>
      <c r="Q151" s="188">
        <v>1.2</v>
      </c>
      <c r="R151" s="188">
        <v>0.5</v>
      </c>
      <c r="S151" s="188">
        <v>0.6</v>
      </c>
      <c r="T151" s="188">
        <v>0.5</v>
      </c>
      <c r="U151" s="188">
        <v>0.3</v>
      </c>
      <c r="V151" s="188" t="s">
        <v>38</v>
      </c>
      <c r="W151" s="188">
        <v>0.3</v>
      </c>
      <c r="X151" s="188">
        <v>0.9</v>
      </c>
      <c r="Y151" s="188" t="s">
        <v>37</v>
      </c>
      <c r="Z151" s="188">
        <v>4</v>
      </c>
      <c r="AA151" s="188">
        <v>0.9</v>
      </c>
      <c r="AB151" s="188">
        <v>0</v>
      </c>
      <c r="AC151" s="18" t="s">
        <v>39</v>
      </c>
      <c r="AD151" s="18" t="s">
        <v>638</v>
      </c>
    </row>
    <row r="152" spans="1:30" ht="14.25" customHeight="1" x14ac:dyDescent="0.15">
      <c r="A152" s="33" t="s">
        <v>640</v>
      </c>
      <c r="B152" s="33" t="s">
        <v>640</v>
      </c>
      <c r="C152" s="32" t="s">
        <v>641</v>
      </c>
      <c r="D152" s="19"/>
      <c r="E152" s="33"/>
      <c r="F152" s="20" t="s">
        <v>642</v>
      </c>
      <c r="G152" s="32"/>
      <c r="H152" s="18">
        <v>162</v>
      </c>
      <c r="I152" s="22" t="s">
        <v>378</v>
      </c>
      <c r="J152" s="32" t="s">
        <v>643</v>
      </c>
      <c r="K152" s="36">
        <v>40</v>
      </c>
      <c r="L152" s="18">
        <v>4.05</v>
      </c>
      <c r="M152" s="36">
        <v>10</v>
      </c>
      <c r="N152" s="36">
        <v>34</v>
      </c>
      <c r="O152" s="188">
        <v>3.2</v>
      </c>
      <c r="P152" s="188">
        <v>4</v>
      </c>
      <c r="Q152" s="188">
        <v>3.2</v>
      </c>
      <c r="R152" s="188">
        <v>0.5</v>
      </c>
      <c r="S152" s="188">
        <v>0.7</v>
      </c>
      <c r="T152" s="188">
        <v>0.5</v>
      </c>
      <c r="U152" s="188">
        <v>0.9</v>
      </c>
      <c r="V152" s="188" t="s">
        <v>37</v>
      </c>
      <c r="W152" s="188">
        <v>0.9</v>
      </c>
      <c r="X152" s="188">
        <v>1.9</v>
      </c>
      <c r="Y152" s="188" t="s">
        <v>38</v>
      </c>
      <c r="Z152" s="188">
        <v>7.8</v>
      </c>
      <c r="AA152" s="188">
        <v>0.9</v>
      </c>
      <c r="AB152" s="188">
        <v>0</v>
      </c>
      <c r="AC152" s="18" t="s">
        <v>39</v>
      </c>
      <c r="AD152" s="20" t="s">
        <v>642</v>
      </c>
    </row>
    <row r="153" spans="1:30" ht="14.25" customHeight="1" x14ac:dyDescent="0.15">
      <c r="A153" s="33" t="s">
        <v>644</v>
      </c>
      <c r="B153" s="33" t="s">
        <v>644</v>
      </c>
      <c r="C153" s="32" t="s">
        <v>645</v>
      </c>
      <c r="D153" s="19"/>
      <c r="E153" s="33"/>
      <c r="F153" s="20" t="s">
        <v>646</v>
      </c>
      <c r="G153" s="32"/>
      <c r="H153" s="18">
        <v>162</v>
      </c>
      <c r="I153" s="22" t="s">
        <v>378</v>
      </c>
      <c r="J153" s="32" t="s">
        <v>647</v>
      </c>
      <c r="K153" s="36">
        <v>200</v>
      </c>
      <c r="L153" s="18">
        <v>0.81</v>
      </c>
      <c r="M153" s="36">
        <v>25</v>
      </c>
      <c r="N153" s="36">
        <v>13</v>
      </c>
      <c r="O153" s="188">
        <v>0.7</v>
      </c>
      <c r="P153" s="188">
        <v>0.8</v>
      </c>
      <c r="Q153" s="188">
        <v>0.7</v>
      </c>
      <c r="R153" s="188">
        <v>0.1</v>
      </c>
      <c r="S153" s="188">
        <v>0.1</v>
      </c>
      <c r="T153" s="188">
        <v>0.1</v>
      </c>
      <c r="U153" s="188">
        <v>1.9</v>
      </c>
      <c r="V153" s="188" t="s">
        <v>37</v>
      </c>
      <c r="W153" s="188">
        <v>1.9</v>
      </c>
      <c r="X153" s="188">
        <v>1.7</v>
      </c>
      <c r="Y153" s="188" t="s">
        <v>38</v>
      </c>
      <c r="Z153" s="188">
        <v>3.1</v>
      </c>
      <c r="AA153" s="188">
        <v>1.9</v>
      </c>
      <c r="AB153" s="188">
        <v>0</v>
      </c>
      <c r="AC153" s="18" t="s">
        <v>39</v>
      </c>
      <c r="AD153" s="20" t="s">
        <v>646</v>
      </c>
    </row>
    <row r="154" spans="1:30" ht="14.25" customHeight="1" x14ac:dyDescent="0.15">
      <c r="A154" s="33" t="s">
        <v>648</v>
      </c>
      <c r="B154" s="33" t="s">
        <v>648</v>
      </c>
      <c r="C154" s="32" t="s">
        <v>649</v>
      </c>
      <c r="D154" s="19"/>
      <c r="E154" s="33"/>
      <c r="F154" s="20" t="s">
        <v>650</v>
      </c>
      <c r="G154" s="32"/>
      <c r="H154" s="18">
        <v>1620</v>
      </c>
      <c r="I154" s="22" t="s">
        <v>142</v>
      </c>
      <c r="J154" s="32" t="s">
        <v>212</v>
      </c>
      <c r="K154" s="36">
        <v>1000</v>
      </c>
      <c r="L154" s="18">
        <v>1.62</v>
      </c>
      <c r="M154" s="36">
        <v>10</v>
      </c>
      <c r="N154" s="36">
        <v>38</v>
      </c>
      <c r="O154" s="188">
        <v>1</v>
      </c>
      <c r="P154" s="188">
        <v>1.6</v>
      </c>
      <c r="Q154" s="188">
        <v>1</v>
      </c>
      <c r="R154" s="188">
        <v>0.1</v>
      </c>
      <c r="S154" s="188">
        <v>0.1</v>
      </c>
      <c r="T154" s="188">
        <v>0.1</v>
      </c>
      <c r="U154" s="188">
        <v>7.3</v>
      </c>
      <c r="V154" s="188" t="s">
        <v>37</v>
      </c>
      <c r="W154" s="188">
        <v>6.9</v>
      </c>
      <c r="X154" s="188">
        <v>7.2</v>
      </c>
      <c r="Y154" s="188" t="s">
        <v>38</v>
      </c>
      <c r="Z154" s="188">
        <v>9.3000000000000007</v>
      </c>
      <c r="AA154" s="188">
        <v>6.9</v>
      </c>
      <c r="AB154" s="188">
        <v>0.1</v>
      </c>
      <c r="AC154" s="18" t="s">
        <v>39</v>
      </c>
      <c r="AD154" s="20" t="s">
        <v>650</v>
      </c>
    </row>
    <row r="155" spans="1:30" ht="14.25" customHeight="1" x14ac:dyDescent="0.15">
      <c r="A155" s="31" t="s">
        <v>651</v>
      </c>
      <c r="B155" s="31" t="s">
        <v>651</v>
      </c>
      <c r="C155" s="18" t="s">
        <v>652</v>
      </c>
      <c r="F155" s="20" t="s">
        <v>653</v>
      </c>
      <c r="G155" s="32"/>
      <c r="H155" s="18">
        <v>194</v>
      </c>
      <c r="I155" s="22" t="s">
        <v>35</v>
      </c>
      <c r="J155" s="18" t="s">
        <v>654</v>
      </c>
      <c r="K155" s="36">
        <v>150</v>
      </c>
      <c r="L155" s="18">
        <v>1.29</v>
      </c>
      <c r="M155" s="36">
        <v>15</v>
      </c>
      <c r="N155" s="36">
        <v>20</v>
      </c>
      <c r="O155" s="188">
        <v>0.7</v>
      </c>
      <c r="P155" s="188">
        <v>0.9</v>
      </c>
      <c r="Q155" s="188">
        <v>0.7</v>
      </c>
      <c r="R155" s="188">
        <v>0.1</v>
      </c>
      <c r="S155" s="188">
        <v>0.2</v>
      </c>
      <c r="T155" s="188">
        <v>0.1</v>
      </c>
      <c r="U155" s="188">
        <v>2.2999999999999998</v>
      </c>
      <c r="V155" s="188" t="s">
        <v>38</v>
      </c>
      <c r="W155" s="188">
        <v>2.2999999999999998</v>
      </c>
      <c r="X155" s="188">
        <v>3</v>
      </c>
      <c r="Y155" s="188" t="s">
        <v>37</v>
      </c>
      <c r="Z155" s="188">
        <v>5.0999999999999996</v>
      </c>
      <c r="AA155" s="188">
        <v>3</v>
      </c>
      <c r="AB155" s="188">
        <v>0</v>
      </c>
      <c r="AC155" s="18" t="s">
        <v>39</v>
      </c>
      <c r="AD155" s="20" t="s">
        <v>653</v>
      </c>
    </row>
    <row r="156" spans="1:30" ht="14.25" customHeight="1" x14ac:dyDescent="0.15">
      <c r="A156" s="33" t="s">
        <v>655</v>
      </c>
      <c r="B156" s="33" t="s">
        <v>655</v>
      </c>
      <c r="C156" s="32" t="s">
        <v>656</v>
      </c>
      <c r="D156" s="19"/>
      <c r="E156" s="33"/>
      <c r="F156" s="20" t="s">
        <v>657</v>
      </c>
      <c r="G156" s="32"/>
      <c r="H156" s="18">
        <v>216</v>
      </c>
      <c r="I156" s="22" t="s">
        <v>302</v>
      </c>
      <c r="J156" s="32" t="s">
        <v>658</v>
      </c>
      <c r="K156" s="36">
        <v>175</v>
      </c>
      <c r="L156" s="18">
        <v>1.23</v>
      </c>
      <c r="M156" s="36">
        <v>10</v>
      </c>
      <c r="N156" s="36">
        <v>28</v>
      </c>
      <c r="O156" s="188">
        <v>0.8</v>
      </c>
      <c r="P156" s="188">
        <v>1</v>
      </c>
      <c r="Q156" s="188">
        <v>0.8</v>
      </c>
      <c r="R156" s="188">
        <v>0.2</v>
      </c>
      <c r="S156" s="188">
        <v>0.2</v>
      </c>
      <c r="T156" s="188">
        <v>0.2</v>
      </c>
      <c r="U156" s="188">
        <v>5.3</v>
      </c>
      <c r="V156" s="188" t="s">
        <v>37</v>
      </c>
      <c r="W156" s="188">
        <v>5.3</v>
      </c>
      <c r="X156" s="188">
        <v>5.8</v>
      </c>
      <c r="Y156" s="188" t="s">
        <v>38</v>
      </c>
      <c r="Z156" s="188">
        <v>7.2</v>
      </c>
      <c r="AA156" s="188">
        <v>5.3</v>
      </c>
      <c r="AB156" s="188">
        <v>0</v>
      </c>
      <c r="AC156" s="18" t="s">
        <v>39</v>
      </c>
      <c r="AD156" s="20" t="s">
        <v>657</v>
      </c>
    </row>
    <row r="157" spans="1:30" ht="14.25" customHeight="1" x14ac:dyDescent="0.15">
      <c r="A157" s="33" t="s">
        <v>659</v>
      </c>
      <c r="B157" s="33" t="s">
        <v>659</v>
      </c>
      <c r="C157" s="32" t="s">
        <v>660</v>
      </c>
      <c r="D157" s="19"/>
      <c r="E157" s="33"/>
      <c r="F157" s="20" t="s">
        <v>661</v>
      </c>
      <c r="G157" s="32"/>
      <c r="H157" s="18">
        <v>216</v>
      </c>
      <c r="I157" s="22" t="s">
        <v>302</v>
      </c>
      <c r="J157" s="32" t="s">
        <v>658</v>
      </c>
      <c r="K157" s="36">
        <v>175</v>
      </c>
      <c r="L157" s="18">
        <v>1.23</v>
      </c>
      <c r="M157" s="36">
        <v>10</v>
      </c>
      <c r="N157" s="36">
        <v>28</v>
      </c>
      <c r="O157" s="188">
        <v>0.6</v>
      </c>
      <c r="P157" s="188">
        <v>0.8</v>
      </c>
      <c r="Q157" s="188">
        <v>0.6</v>
      </c>
      <c r="R157" s="188">
        <v>0.1</v>
      </c>
      <c r="S157" s="188">
        <v>0.2</v>
      </c>
      <c r="T157" s="188">
        <v>0.1</v>
      </c>
      <c r="U157" s="188">
        <v>4.9000000000000004</v>
      </c>
      <c r="V157" s="188" t="s">
        <v>38</v>
      </c>
      <c r="W157" s="188">
        <v>4.9000000000000004</v>
      </c>
      <c r="X157" s="188">
        <v>5.7</v>
      </c>
      <c r="Y157" s="188" t="s">
        <v>37</v>
      </c>
      <c r="Z157" s="188">
        <v>6.6</v>
      </c>
      <c r="AA157" s="188">
        <v>5.7</v>
      </c>
      <c r="AB157" s="188">
        <v>0</v>
      </c>
      <c r="AC157" s="18" t="s">
        <v>39</v>
      </c>
      <c r="AD157" s="20" t="s">
        <v>661</v>
      </c>
    </row>
    <row r="158" spans="1:30" ht="14.25" customHeight="1" x14ac:dyDescent="0.15">
      <c r="A158" s="33" t="s">
        <v>662</v>
      </c>
      <c r="B158" s="33" t="s">
        <v>662</v>
      </c>
      <c r="C158" s="32" t="s">
        <v>663</v>
      </c>
      <c r="D158" s="19"/>
      <c r="E158" s="33"/>
      <c r="F158" s="20" t="s">
        <v>664</v>
      </c>
      <c r="G158" s="32" t="s">
        <v>665</v>
      </c>
      <c r="H158" s="18">
        <v>511</v>
      </c>
      <c r="I158" s="22" t="s">
        <v>266</v>
      </c>
      <c r="J158" s="32" t="s">
        <v>666</v>
      </c>
      <c r="K158" s="36">
        <v>530</v>
      </c>
      <c r="L158" s="18">
        <v>0.96</v>
      </c>
      <c r="M158" s="36">
        <v>10</v>
      </c>
      <c r="N158" s="36">
        <v>7</v>
      </c>
      <c r="O158" s="188" t="s">
        <v>108</v>
      </c>
      <c r="P158" s="188">
        <v>0.3</v>
      </c>
      <c r="Q158" s="188">
        <v>0.3</v>
      </c>
      <c r="R158" s="188" t="s">
        <v>108</v>
      </c>
      <c r="S158" s="188">
        <v>0</v>
      </c>
      <c r="T158" s="188">
        <v>0</v>
      </c>
      <c r="U158" s="188" t="s">
        <v>108</v>
      </c>
      <c r="V158" s="188" t="s">
        <v>38</v>
      </c>
      <c r="W158" s="188" t="s">
        <v>108</v>
      </c>
      <c r="X158" s="188">
        <v>0.8</v>
      </c>
      <c r="Y158" s="188" t="s">
        <v>37</v>
      </c>
      <c r="Z158" s="188">
        <v>1.9</v>
      </c>
      <c r="AA158" s="188">
        <v>0.8</v>
      </c>
      <c r="AB158" s="188">
        <v>0.1</v>
      </c>
      <c r="AC158" s="18" t="s">
        <v>39</v>
      </c>
      <c r="AD158" s="20" t="s">
        <v>664</v>
      </c>
    </row>
    <row r="159" spans="1:30" ht="14.25" customHeight="1" x14ac:dyDescent="0.15">
      <c r="A159" s="33" t="s">
        <v>667</v>
      </c>
      <c r="B159" s="33" t="s">
        <v>667</v>
      </c>
      <c r="C159" s="32" t="s">
        <v>668</v>
      </c>
      <c r="D159" s="19"/>
      <c r="E159" s="33"/>
      <c r="F159" s="20" t="s">
        <v>669</v>
      </c>
      <c r="G159" s="32"/>
      <c r="H159" s="18">
        <v>1080</v>
      </c>
      <c r="I159" s="22" t="s">
        <v>142</v>
      </c>
      <c r="J159" s="32" t="s">
        <v>670</v>
      </c>
      <c r="K159" s="36">
        <v>1000</v>
      </c>
      <c r="L159" s="18">
        <v>1.08</v>
      </c>
      <c r="M159" s="36">
        <v>35</v>
      </c>
      <c r="N159" s="36">
        <v>37</v>
      </c>
      <c r="O159" s="188">
        <v>3.8</v>
      </c>
      <c r="P159" s="188">
        <v>5.4</v>
      </c>
      <c r="Q159" s="188">
        <v>3.8</v>
      </c>
      <c r="R159" s="188">
        <v>0.3</v>
      </c>
      <c r="S159" s="188">
        <v>0.6</v>
      </c>
      <c r="T159" s="188">
        <v>0.3</v>
      </c>
      <c r="U159" s="188">
        <v>2.4</v>
      </c>
      <c r="V159" s="188" t="s">
        <v>37</v>
      </c>
      <c r="W159" s="188">
        <v>2.2999999999999998</v>
      </c>
      <c r="X159" s="188">
        <v>3.1</v>
      </c>
      <c r="Y159" s="188" t="s">
        <v>38</v>
      </c>
      <c r="Z159" s="188">
        <v>6.6</v>
      </c>
      <c r="AA159" s="188">
        <v>2.2999999999999998</v>
      </c>
      <c r="AB159" s="188">
        <v>0</v>
      </c>
      <c r="AC159" s="18" t="s">
        <v>39</v>
      </c>
      <c r="AD159" s="20" t="s">
        <v>669</v>
      </c>
    </row>
    <row r="160" spans="1:30" ht="14.25" customHeight="1" x14ac:dyDescent="0.15">
      <c r="A160" s="33" t="s">
        <v>671</v>
      </c>
      <c r="B160" s="33" t="s">
        <v>671</v>
      </c>
      <c r="C160" s="32" t="s">
        <v>672</v>
      </c>
      <c r="D160" s="19"/>
      <c r="E160" s="33"/>
      <c r="F160" s="20" t="s">
        <v>673</v>
      </c>
      <c r="G160" s="32" t="s">
        <v>394</v>
      </c>
      <c r="H160" s="18">
        <v>248</v>
      </c>
      <c r="I160" s="22" t="s">
        <v>35</v>
      </c>
      <c r="J160" s="32" t="s">
        <v>119</v>
      </c>
      <c r="K160" s="36">
        <v>500</v>
      </c>
      <c r="L160" s="18">
        <v>0.49</v>
      </c>
      <c r="M160" s="36">
        <v>0</v>
      </c>
      <c r="N160" s="36">
        <v>30</v>
      </c>
      <c r="O160" s="188">
        <v>2.6</v>
      </c>
      <c r="P160" s="188">
        <v>3.9</v>
      </c>
      <c r="Q160" s="188">
        <v>2.6</v>
      </c>
      <c r="R160" s="188">
        <v>0.2</v>
      </c>
      <c r="S160" s="188">
        <v>0.4</v>
      </c>
      <c r="T160" s="188">
        <v>0.2</v>
      </c>
      <c r="U160" s="188">
        <v>1.3</v>
      </c>
      <c r="V160" s="188" t="s">
        <v>38</v>
      </c>
      <c r="W160" s="188">
        <v>1.3</v>
      </c>
      <c r="X160" s="188">
        <v>2.2999999999999998</v>
      </c>
      <c r="Y160" s="188" t="s">
        <v>37</v>
      </c>
      <c r="Z160" s="188">
        <v>5.2</v>
      </c>
      <c r="AA160" s="188">
        <v>2.2999999999999998</v>
      </c>
      <c r="AB160" s="188">
        <v>0</v>
      </c>
      <c r="AC160" s="18" t="s">
        <v>39</v>
      </c>
      <c r="AD160" s="20" t="s">
        <v>673</v>
      </c>
    </row>
    <row r="161" spans="1:30" ht="14.25" customHeight="1" x14ac:dyDescent="0.15">
      <c r="A161" s="33" t="s">
        <v>674</v>
      </c>
      <c r="B161" s="33" t="s">
        <v>674</v>
      </c>
      <c r="C161" s="32" t="s">
        <v>675</v>
      </c>
      <c r="D161" s="19"/>
      <c r="E161" s="33"/>
      <c r="F161" s="20" t="s">
        <v>676</v>
      </c>
      <c r="G161" s="32"/>
      <c r="H161" s="18">
        <v>961</v>
      </c>
      <c r="I161" s="22" t="s">
        <v>142</v>
      </c>
      <c r="J161" s="32" t="s">
        <v>677</v>
      </c>
      <c r="K161" s="36">
        <v>1000</v>
      </c>
      <c r="L161" s="18">
        <v>0.96</v>
      </c>
      <c r="M161" s="36">
        <v>10</v>
      </c>
      <c r="N161" s="36">
        <v>18</v>
      </c>
      <c r="O161" s="188">
        <v>1.7</v>
      </c>
      <c r="P161" s="188">
        <v>2.2000000000000002</v>
      </c>
      <c r="Q161" s="188">
        <v>1.7</v>
      </c>
      <c r="R161" s="188">
        <v>0.2</v>
      </c>
      <c r="S161" s="188">
        <v>0.4</v>
      </c>
      <c r="T161" s="188">
        <v>0.2</v>
      </c>
      <c r="U161" s="188">
        <v>0.3</v>
      </c>
      <c r="V161" s="188" t="s">
        <v>37</v>
      </c>
      <c r="W161" s="188">
        <v>0.3</v>
      </c>
      <c r="X161" s="188">
        <v>0.1</v>
      </c>
      <c r="Y161" s="188" t="s">
        <v>38</v>
      </c>
      <c r="Z161" s="188">
        <v>3.1</v>
      </c>
      <c r="AA161" s="188">
        <v>0.3</v>
      </c>
      <c r="AB161" s="188">
        <v>0</v>
      </c>
      <c r="AC161" s="18" t="s">
        <v>39</v>
      </c>
      <c r="AD161" s="20" t="s">
        <v>676</v>
      </c>
    </row>
    <row r="162" spans="1:30" ht="14.25" customHeight="1" x14ac:dyDescent="0.15">
      <c r="A162" s="33" t="s">
        <v>678</v>
      </c>
      <c r="B162" s="33" t="s">
        <v>678</v>
      </c>
      <c r="C162" s="32" t="s">
        <v>679</v>
      </c>
      <c r="D162" s="19"/>
      <c r="E162" s="33"/>
      <c r="F162" s="20" t="s">
        <v>680</v>
      </c>
      <c r="G162" s="32"/>
      <c r="H162" s="18">
        <v>130</v>
      </c>
      <c r="I162" s="22" t="s">
        <v>378</v>
      </c>
      <c r="J162" s="32" t="s">
        <v>681</v>
      </c>
      <c r="K162" s="36">
        <v>30</v>
      </c>
      <c r="L162" s="18">
        <v>4.33</v>
      </c>
      <c r="M162" s="36">
        <v>35</v>
      </c>
      <c r="N162" s="36">
        <v>19</v>
      </c>
      <c r="O162" s="188">
        <v>1.8</v>
      </c>
      <c r="P162" s="188">
        <v>1.9</v>
      </c>
      <c r="Q162" s="188">
        <v>1.8</v>
      </c>
      <c r="R162" s="188" t="s">
        <v>108</v>
      </c>
      <c r="S162" s="188">
        <v>0.1</v>
      </c>
      <c r="T162" s="188">
        <v>0.1</v>
      </c>
      <c r="U162" s="188" t="s">
        <v>108</v>
      </c>
      <c r="V162" s="188" t="s">
        <v>38</v>
      </c>
      <c r="W162" s="188" t="s">
        <v>108</v>
      </c>
      <c r="X162" s="188">
        <v>1.3</v>
      </c>
      <c r="Y162" s="188" t="s">
        <v>37</v>
      </c>
      <c r="Z162" s="188">
        <v>4.0999999999999996</v>
      </c>
      <c r="AA162" s="188">
        <v>1.3</v>
      </c>
      <c r="AB162" s="188">
        <v>0</v>
      </c>
      <c r="AC162" s="18" t="s">
        <v>39</v>
      </c>
      <c r="AD162" s="20" t="s">
        <v>680</v>
      </c>
    </row>
    <row r="163" spans="1:30" ht="14.25" customHeight="1" x14ac:dyDescent="0.15">
      <c r="A163" s="33" t="s">
        <v>682</v>
      </c>
      <c r="B163" s="33" t="s">
        <v>682</v>
      </c>
      <c r="C163" s="32" t="s">
        <v>683</v>
      </c>
      <c r="D163" s="19"/>
      <c r="E163" s="33"/>
      <c r="F163" s="20" t="s">
        <v>684</v>
      </c>
      <c r="G163" s="32"/>
      <c r="H163" s="18">
        <v>227</v>
      </c>
      <c r="I163" s="22" t="s">
        <v>35</v>
      </c>
      <c r="J163" s="32" t="s">
        <v>685</v>
      </c>
      <c r="K163" s="36">
        <v>50</v>
      </c>
      <c r="L163" s="18">
        <v>4.54</v>
      </c>
      <c r="M163" s="36">
        <v>3</v>
      </c>
      <c r="N163" s="36">
        <v>11</v>
      </c>
      <c r="O163" s="188">
        <v>0.7</v>
      </c>
      <c r="P163" s="188">
        <v>0.9</v>
      </c>
      <c r="Q163" s="188">
        <v>0.7</v>
      </c>
      <c r="R163" s="188" t="s">
        <v>108</v>
      </c>
      <c r="S163" s="188">
        <v>0.1</v>
      </c>
      <c r="T163" s="188">
        <v>0.1</v>
      </c>
      <c r="U163" s="188" t="s">
        <v>108</v>
      </c>
      <c r="V163" s="188" t="s">
        <v>38</v>
      </c>
      <c r="W163" s="188" t="s">
        <v>108</v>
      </c>
      <c r="X163" s="188">
        <v>0.7</v>
      </c>
      <c r="Y163" s="188" t="s">
        <v>37</v>
      </c>
      <c r="Z163" s="188">
        <v>2.6</v>
      </c>
      <c r="AA163" s="188">
        <v>0.7</v>
      </c>
      <c r="AB163" s="188">
        <v>0</v>
      </c>
      <c r="AC163" s="18" t="s">
        <v>39</v>
      </c>
      <c r="AD163" s="20" t="s">
        <v>684</v>
      </c>
    </row>
    <row r="164" spans="1:30" ht="14.25" customHeight="1" x14ac:dyDescent="0.15">
      <c r="A164" s="33" t="s">
        <v>686</v>
      </c>
      <c r="B164" s="33" t="s">
        <v>686</v>
      </c>
      <c r="C164" s="32" t="s">
        <v>687</v>
      </c>
      <c r="D164" s="19"/>
      <c r="E164" s="33"/>
      <c r="F164" s="20" t="s">
        <v>688</v>
      </c>
      <c r="G164" s="32"/>
      <c r="H164" s="18">
        <v>76</v>
      </c>
      <c r="I164" s="22" t="s">
        <v>35</v>
      </c>
      <c r="J164" s="32" t="s">
        <v>77</v>
      </c>
      <c r="K164" s="36">
        <v>200</v>
      </c>
      <c r="L164" s="18">
        <v>0.38</v>
      </c>
      <c r="M164" s="36">
        <v>7</v>
      </c>
      <c r="N164" s="36">
        <v>29</v>
      </c>
      <c r="O164" s="188">
        <v>2.8</v>
      </c>
      <c r="P164" s="188">
        <v>3.6</v>
      </c>
      <c r="Q164" s="188">
        <v>2.8</v>
      </c>
      <c r="R164" s="188">
        <v>1.2</v>
      </c>
      <c r="S164" s="188">
        <v>1.4</v>
      </c>
      <c r="T164" s="188">
        <v>1.2</v>
      </c>
      <c r="U164" s="188">
        <v>0.6</v>
      </c>
      <c r="V164" s="188" t="s">
        <v>37</v>
      </c>
      <c r="W164" s="188">
        <v>0.6</v>
      </c>
      <c r="X164" s="188">
        <v>1.2</v>
      </c>
      <c r="Y164" s="188" t="s">
        <v>38</v>
      </c>
      <c r="Z164" s="188">
        <v>2.5</v>
      </c>
      <c r="AA164" s="188">
        <v>0.6</v>
      </c>
      <c r="AB164" s="188">
        <v>0</v>
      </c>
      <c r="AC164" s="18" t="s">
        <v>39</v>
      </c>
      <c r="AD164" s="20" t="s">
        <v>688</v>
      </c>
    </row>
    <row r="165" spans="1:30" ht="14.25" customHeight="1" x14ac:dyDescent="0.15">
      <c r="A165" s="33" t="s">
        <v>689</v>
      </c>
      <c r="B165" s="33" t="s">
        <v>689</v>
      </c>
      <c r="C165" s="32" t="s">
        <v>690</v>
      </c>
      <c r="D165" s="19"/>
      <c r="E165" s="33"/>
      <c r="F165" s="20" t="s">
        <v>691</v>
      </c>
      <c r="G165" s="32"/>
      <c r="H165" s="18">
        <v>324</v>
      </c>
      <c r="I165" s="22" t="s">
        <v>35</v>
      </c>
      <c r="J165" s="32" t="s">
        <v>692</v>
      </c>
      <c r="K165" s="36">
        <v>150</v>
      </c>
      <c r="L165" s="18">
        <v>2.16</v>
      </c>
      <c r="M165" s="36">
        <v>0</v>
      </c>
      <c r="N165" s="36">
        <v>36</v>
      </c>
      <c r="O165" s="188">
        <v>3.6</v>
      </c>
      <c r="P165" s="188">
        <v>4.8</v>
      </c>
      <c r="Q165" s="188">
        <v>3.6</v>
      </c>
      <c r="R165" s="188">
        <v>0.4</v>
      </c>
      <c r="S165" s="188">
        <v>0.5</v>
      </c>
      <c r="T165" s="188">
        <v>0.4</v>
      </c>
      <c r="U165" s="188">
        <v>0.1</v>
      </c>
      <c r="V165" s="188" t="s">
        <v>38</v>
      </c>
      <c r="W165" s="188">
        <v>0.1</v>
      </c>
      <c r="X165" s="188">
        <v>1.8</v>
      </c>
      <c r="Y165" s="188" t="s">
        <v>37</v>
      </c>
      <c r="Z165" s="188">
        <v>6.3</v>
      </c>
      <c r="AA165" s="188">
        <v>1.8</v>
      </c>
      <c r="AB165" s="188">
        <v>0</v>
      </c>
      <c r="AC165" s="18" t="s">
        <v>39</v>
      </c>
      <c r="AD165" s="20" t="s">
        <v>691</v>
      </c>
    </row>
    <row r="166" spans="1:30" ht="14.25" customHeight="1" x14ac:dyDescent="0.15">
      <c r="A166" s="33" t="s">
        <v>693</v>
      </c>
      <c r="B166" s="33" t="s">
        <v>693</v>
      </c>
      <c r="C166" s="32" t="s">
        <v>694</v>
      </c>
      <c r="D166" s="19"/>
      <c r="E166" s="33"/>
      <c r="F166" s="20" t="s">
        <v>694</v>
      </c>
      <c r="G166" s="32"/>
      <c r="H166" s="18">
        <v>216</v>
      </c>
      <c r="I166" s="22" t="s">
        <v>35</v>
      </c>
      <c r="J166" s="32" t="s">
        <v>695</v>
      </c>
      <c r="K166" s="36">
        <v>50</v>
      </c>
      <c r="L166" s="18">
        <v>4.32</v>
      </c>
      <c r="M166" s="36">
        <v>10</v>
      </c>
      <c r="N166" s="36">
        <v>23</v>
      </c>
      <c r="O166" s="188" t="s">
        <v>108</v>
      </c>
      <c r="P166" s="188">
        <v>0.7</v>
      </c>
      <c r="Q166" s="188">
        <v>0.7</v>
      </c>
      <c r="R166" s="188">
        <v>0.1</v>
      </c>
      <c r="S166" s="188">
        <v>0.1</v>
      </c>
      <c r="T166" s="188">
        <v>0.1</v>
      </c>
      <c r="U166" s="188">
        <v>1.9</v>
      </c>
      <c r="V166" s="188" t="s">
        <v>38</v>
      </c>
      <c r="W166" s="188">
        <v>1.9</v>
      </c>
      <c r="X166" s="188">
        <v>3.5</v>
      </c>
      <c r="Y166" s="188" t="s">
        <v>37</v>
      </c>
      <c r="Z166" s="188">
        <v>6</v>
      </c>
      <c r="AA166" s="188">
        <v>3.5</v>
      </c>
      <c r="AB166" s="188">
        <v>0</v>
      </c>
      <c r="AC166" s="18" t="s">
        <v>39</v>
      </c>
      <c r="AD166" s="20" t="s">
        <v>694</v>
      </c>
    </row>
    <row r="167" spans="1:30" ht="14.25" customHeight="1" x14ac:dyDescent="0.15">
      <c r="A167" s="33" t="s">
        <v>696</v>
      </c>
      <c r="B167" s="33" t="s">
        <v>696</v>
      </c>
      <c r="C167" s="32" t="s">
        <v>697</v>
      </c>
      <c r="D167" s="19"/>
      <c r="E167" s="33"/>
      <c r="F167" s="20" t="s">
        <v>698</v>
      </c>
      <c r="G167" s="32"/>
      <c r="H167" s="18">
        <v>188</v>
      </c>
      <c r="I167" s="22" t="s">
        <v>76</v>
      </c>
      <c r="J167" s="32" t="s">
        <v>699</v>
      </c>
      <c r="K167" s="36">
        <v>300</v>
      </c>
      <c r="L167" s="18">
        <v>0.62</v>
      </c>
      <c r="M167" s="36">
        <v>2</v>
      </c>
      <c r="N167" s="36">
        <v>11</v>
      </c>
      <c r="O167" s="188">
        <v>0.5</v>
      </c>
      <c r="P167" s="188">
        <v>0.6</v>
      </c>
      <c r="Q167" s="188">
        <v>0.5</v>
      </c>
      <c r="R167" s="188">
        <v>0</v>
      </c>
      <c r="S167" s="188">
        <v>0.1</v>
      </c>
      <c r="T167" s="188">
        <v>0</v>
      </c>
      <c r="U167" s="188">
        <v>1.7</v>
      </c>
      <c r="V167" s="188" t="s">
        <v>37</v>
      </c>
      <c r="W167" s="188">
        <v>1.7</v>
      </c>
      <c r="X167" s="188">
        <v>1.9</v>
      </c>
      <c r="Y167" s="188" t="s">
        <v>38</v>
      </c>
      <c r="Z167" s="188">
        <v>2.8</v>
      </c>
      <c r="AA167" s="188">
        <v>1.7</v>
      </c>
      <c r="AB167" s="188">
        <v>0</v>
      </c>
      <c r="AC167" s="18" t="s">
        <v>39</v>
      </c>
      <c r="AD167" s="20" t="s">
        <v>698</v>
      </c>
    </row>
    <row r="168" spans="1:30" ht="14.25" customHeight="1" x14ac:dyDescent="0.15">
      <c r="A168" s="33" t="s">
        <v>700</v>
      </c>
      <c r="B168" s="33" t="s">
        <v>700</v>
      </c>
      <c r="C168" s="32" t="s">
        <v>701</v>
      </c>
      <c r="D168" s="19"/>
      <c r="E168" s="33"/>
      <c r="F168" s="20" t="s">
        <v>702</v>
      </c>
      <c r="G168" s="32"/>
      <c r="H168" s="18">
        <v>173</v>
      </c>
      <c r="I168" s="22" t="s">
        <v>378</v>
      </c>
      <c r="J168" s="32" t="s">
        <v>703</v>
      </c>
      <c r="K168" s="36">
        <v>75</v>
      </c>
      <c r="L168" s="18">
        <v>2.2999999999999998</v>
      </c>
      <c r="M168" s="36">
        <v>10</v>
      </c>
      <c r="N168" s="36">
        <v>10</v>
      </c>
      <c r="O168" s="188">
        <v>0.8</v>
      </c>
      <c r="P168" s="188">
        <v>1</v>
      </c>
      <c r="Q168" s="188">
        <v>0.8</v>
      </c>
      <c r="R168" s="188">
        <v>0.1</v>
      </c>
      <c r="S168" s="188">
        <v>0.2</v>
      </c>
      <c r="T168" s="188">
        <v>0.1</v>
      </c>
      <c r="U168" s="188">
        <v>0.7</v>
      </c>
      <c r="V168" s="188" t="s">
        <v>37</v>
      </c>
      <c r="W168" s="188">
        <v>0.7</v>
      </c>
      <c r="X168" s="188">
        <v>1.1000000000000001</v>
      </c>
      <c r="Y168" s="188" t="s">
        <v>38</v>
      </c>
      <c r="Z168" s="188">
        <v>2.7</v>
      </c>
      <c r="AA168" s="188">
        <v>0.7</v>
      </c>
      <c r="AB168" s="188">
        <v>0</v>
      </c>
      <c r="AC168" s="18" t="s">
        <v>39</v>
      </c>
      <c r="AD168" s="20" t="s">
        <v>702</v>
      </c>
    </row>
    <row r="169" spans="1:30" ht="14.25" customHeight="1" x14ac:dyDescent="0.15">
      <c r="A169" s="33" t="s">
        <v>704</v>
      </c>
      <c r="B169" s="33" t="s">
        <v>704</v>
      </c>
      <c r="C169" s="32" t="s">
        <v>705</v>
      </c>
      <c r="D169" s="19"/>
      <c r="E169" s="33"/>
      <c r="F169" s="20" t="s">
        <v>706</v>
      </c>
      <c r="G169" s="32"/>
      <c r="H169" s="18">
        <v>188</v>
      </c>
      <c r="I169" s="22" t="s">
        <v>378</v>
      </c>
      <c r="J169" s="32" t="s">
        <v>455</v>
      </c>
      <c r="K169" s="36">
        <v>200</v>
      </c>
      <c r="L169" s="18">
        <v>0.94</v>
      </c>
      <c r="M169" s="36">
        <v>6</v>
      </c>
      <c r="N169" s="36">
        <v>16</v>
      </c>
      <c r="O169" s="188">
        <v>1</v>
      </c>
      <c r="P169" s="188">
        <v>1.4</v>
      </c>
      <c r="Q169" s="188">
        <v>1</v>
      </c>
      <c r="R169" s="188">
        <v>0.1</v>
      </c>
      <c r="S169" s="188">
        <v>0.1</v>
      </c>
      <c r="T169" s="188">
        <v>0.1</v>
      </c>
      <c r="U169" s="188">
        <v>0.9</v>
      </c>
      <c r="V169" s="188" t="s">
        <v>38</v>
      </c>
      <c r="W169" s="188">
        <v>0.9</v>
      </c>
      <c r="X169" s="188">
        <v>1.8</v>
      </c>
      <c r="Y169" s="188" t="s">
        <v>37</v>
      </c>
      <c r="Z169" s="188">
        <v>3.3</v>
      </c>
      <c r="AA169" s="188">
        <v>1.8</v>
      </c>
      <c r="AB169" s="188">
        <v>0</v>
      </c>
      <c r="AC169" s="18" t="s">
        <v>39</v>
      </c>
      <c r="AD169" s="20" t="s">
        <v>706</v>
      </c>
    </row>
    <row r="170" spans="1:30" ht="14.25" customHeight="1" x14ac:dyDescent="0.15">
      <c r="A170" s="33" t="s">
        <v>707</v>
      </c>
      <c r="B170" s="33" t="s">
        <v>707</v>
      </c>
      <c r="C170" s="32" t="s">
        <v>708</v>
      </c>
      <c r="D170" s="19"/>
      <c r="E170" s="33"/>
      <c r="F170" s="20" t="s">
        <v>709</v>
      </c>
      <c r="G170" s="32"/>
      <c r="H170" s="18">
        <v>626</v>
      </c>
      <c r="I170" s="22" t="s">
        <v>142</v>
      </c>
      <c r="J170" s="32" t="s">
        <v>710</v>
      </c>
      <c r="K170" s="36">
        <v>1000</v>
      </c>
      <c r="L170" s="18">
        <v>0.62</v>
      </c>
      <c r="M170" s="36">
        <v>6</v>
      </c>
      <c r="N170" s="36">
        <v>15</v>
      </c>
      <c r="O170" s="188">
        <v>0.7</v>
      </c>
      <c r="P170" s="188">
        <v>1.2</v>
      </c>
      <c r="Q170" s="188">
        <v>0.7</v>
      </c>
      <c r="R170" s="188">
        <v>0.1</v>
      </c>
      <c r="S170" s="188">
        <v>0.2</v>
      </c>
      <c r="T170" s="188">
        <v>0.1</v>
      </c>
      <c r="U170" s="188">
        <v>0.6</v>
      </c>
      <c r="V170" s="188" t="s">
        <v>38</v>
      </c>
      <c r="W170" s="188">
        <v>0.6</v>
      </c>
      <c r="X170" s="188">
        <v>1.7</v>
      </c>
      <c r="Y170" s="188" t="s">
        <v>37</v>
      </c>
      <c r="Z170" s="188">
        <v>3.2</v>
      </c>
      <c r="AA170" s="188">
        <v>1.7</v>
      </c>
      <c r="AB170" s="188">
        <v>0</v>
      </c>
      <c r="AC170" s="18" t="s">
        <v>39</v>
      </c>
      <c r="AD170" s="20" t="s">
        <v>709</v>
      </c>
    </row>
    <row r="171" spans="1:30" ht="14.25" customHeight="1" x14ac:dyDescent="0.15">
      <c r="A171" s="33" t="s">
        <v>711</v>
      </c>
      <c r="B171" s="33" t="s">
        <v>711</v>
      </c>
      <c r="C171" s="32" t="s">
        <v>712</v>
      </c>
      <c r="D171" s="19"/>
      <c r="E171" s="33"/>
      <c r="F171" s="20" t="s">
        <v>713</v>
      </c>
      <c r="G171" s="32"/>
      <c r="H171" s="18">
        <v>1701</v>
      </c>
      <c r="I171" s="22" t="s">
        <v>142</v>
      </c>
      <c r="J171" s="32" t="s">
        <v>212</v>
      </c>
      <c r="K171" s="36">
        <v>1000</v>
      </c>
      <c r="L171" s="18">
        <v>1.7</v>
      </c>
      <c r="M171" s="36">
        <v>20</v>
      </c>
      <c r="N171" s="36">
        <v>66</v>
      </c>
      <c r="O171" s="188">
        <v>1.3</v>
      </c>
      <c r="P171" s="188">
        <v>1.9</v>
      </c>
      <c r="Q171" s="188">
        <v>1.3</v>
      </c>
      <c r="R171" s="188">
        <v>0</v>
      </c>
      <c r="S171" s="188">
        <v>0.1</v>
      </c>
      <c r="T171" s="188">
        <v>0</v>
      </c>
      <c r="U171" s="188">
        <v>14.2</v>
      </c>
      <c r="V171" s="188" t="s">
        <v>38</v>
      </c>
      <c r="W171" s="188">
        <v>13</v>
      </c>
      <c r="X171" s="188">
        <v>14.1</v>
      </c>
      <c r="Y171" s="188" t="s">
        <v>37</v>
      </c>
      <c r="Z171" s="188">
        <v>15.5</v>
      </c>
      <c r="AA171" s="188">
        <v>14.1</v>
      </c>
      <c r="AB171" s="188">
        <v>0.1</v>
      </c>
      <c r="AC171" s="18" t="s">
        <v>39</v>
      </c>
      <c r="AD171" s="20" t="s">
        <v>713</v>
      </c>
    </row>
    <row r="172" spans="1:30" ht="14.25" customHeight="1" x14ac:dyDescent="0.15">
      <c r="A172" s="33" t="s">
        <v>714</v>
      </c>
      <c r="B172" s="33" t="s">
        <v>714</v>
      </c>
      <c r="C172" s="32" t="s">
        <v>715</v>
      </c>
      <c r="D172" s="19"/>
      <c r="E172" s="33"/>
      <c r="F172" s="20" t="s">
        <v>716</v>
      </c>
      <c r="G172" s="32" t="s">
        <v>717</v>
      </c>
      <c r="H172" s="18">
        <v>454</v>
      </c>
      <c r="I172" s="22" t="s">
        <v>35</v>
      </c>
      <c r="J172" s="32" t="s">
        <v>718</v>
      </c>
      <c r="K172" s="36">
        <v>500</v>
      </c>
      <c r="L172" s="18">
        <v>0.9</v>
      </c>
      <c r="M172" s="36">
        <v>0</v>
      </c>
      <c r="N172" s="36">
        <v>66</v>
      </c>
      <c r="O172" s="188">
        <v>0.9</v>
      </c>
      <c r="P172" s="188">
        <v>1.3</v>
      </c>
      <c r="Q172" s="188">
        <v>0.9</v>
      </c>
      <c r="R172" s="188">
        <v>0</v>
      </c>
      <c r="S172" s="188">
        <v>0.1</v>
      </c>
      <c r="T172" s="188">
        <v>0</v>
      </c>
      <c r="U172" s="188">
        <v>13.9</v>
      </c>
      <c r="V172" s="188" t="s">
        <v>38</v>
      </c>
      <c r="W172" s="188">
        <v>12.7</v>
      </c>
      <c r="X172" s="188">
        <v>14.3</v>
      </c>
      <c r="Y172" s="188" t="s">
        <v>37</v>
      </c>
      <c r="Z172" s="188">
        <v>16.100000000000001</v>
      </c>
      <c r="AA172" s="188">
        <v>14.3</v>
      </c>
      <c r="AB172" s="188">
        <v>0</v>
      </c>
      <c r="AC172" s="18" t="s">
        <v>39</v>
      </c>
      <c r="AD172" s="20" t="s">
        <v>716</v>
      </c>
    </row>
    <row r="173" spans="1:30" ht="14.25" customHeight="1" x14ac:dyDescent="0.15">
      <c r="A173" s="33" t="s">
        <v>719</v>
      </c>
      <c r="B173" s="33" t="s">
        <v>719</v>
      </c>
      <c r="C173" s="32" t="s">
        <v>720</v>
      </c>
      <c r="D173" s="19"/>
      <c r="E173" s="33"/>
      <c r="F173" s="20" t="s">
        <v>721</v>
      </c>
      <c r="G173" s="32" t="s">
        <v>404</v>
      </c>
      <c r="H173" s="18">
        <v>476</v>
      </c>
      <c r="I173" s="22" t="s">
        <v>35</v>
      </c>
      <c r="J173" s="32" t="s">
        <v>44</v>
      </c>
      <c r="K173" s="36">
        <v>1000</v>
      </c>
      <c r="L173" s="18">
        <v>0.47</v>
      </c>
      <c r="M173" s="36">
        <v>0</v>
      </c>
      <c r="N173" s="36">
        <v>67</v>
      </c>
      <c r="O173" s="188" t="s">
        <v>108</v>
      </c>
      <c r="P173" s="188">
        <v>3</v>
      </c>
      <c r="Q173" s="188">
        <v>3</v>
      </c>
      <c r="R173" s="188" t="s">
        <v>108</v>
      </c>
      <c r="S173" s="188">
        <v>0.7</v>
      </c>
      <c r="T173" s="188">
        <v>0.7</v>
      </c>
      <c r="U173" s="188" t="s">
        <v>108</v>
      </c>
      <c r="V173" s="188" t="s">
        <v>38</v>
      </c>
      <c r="W173" s="188" t="s">
        <v>108</v>
      </c>
      <c r="X173" s="188">
        <v>9.1999999999999993</v>
      </c>
      <c r="Y173" s="188" t="s">
        <v>37</v>
      </c>
      <c r="Z173" s="188">
        <v>15.1</v>
      </c>
      <c r="AA173" s="188">
        <v>9.1999999999999993</v>
      </c>
      <c r="AB173" s="188">
        <v>0.1</v>
      </c>
      <c r="AC173" s="18" t="s">
        <v>722</v>
      </c>
      <c r="AD173" s="20" t="s">
        <v>721</v>
      </c>
    </row>
    <row r="174" spans="1:30" ht="14.25" customHeight="1" x14ac:dyDescent="0.15">
      <c r="A174" s="31" t="s">
        <v>723</v>
      </c>
      <c r="B174" s="31" t="s">
        <v>473</v>
      </c>
      <c r="C174" s="18" t="s">
        <v>724</v>
      </c>
      <c r="E174" s="18"/>
      <c r="F174" s="20" t="s">
        <v>725</v>
      </c>
      <c r="G174" s="32"/>
      <c r="H174" s="18">
        <v>324</v>
      </c>
      <c r="I174" s="22" t="s">
        <v>35</v>
      </c>
      <c r="J174" s="18" t="s">
        <v>726</v>
      </c>
      <c r="K174" s="36">
        <v>3</v>
      </c>
      <c r="L174" s="18">
        <v>108</v>
      </c>
      <c r="M174" s="36">
        <v>0</v>
      </c>
      <c r="N174" s="36">
        <v>32</v>
      </c>
      <c r="O174" s="188">
        <v>3.1</v>
      </c>
      <c r="P174" s="188">
        <v>3.9</v>
      </c>
      <c r="Q174" s="188">
        <v>3.1</v>
      </c>
      <c r="R174" s="188">
        <v>0</v>
      </c>
      <c r="S174" s="188">
        <v>0.1</v>
      </c>
      <c r="T174" s="188">
        <v>0</v>
      </c>
      <c r="U174" s="188" t="s">
        <v>108</v>
      </c>
      <c r="V174" s="188" t="s">
        <v>38</v>
      </c>
      <c r="W174" s="188" t="s">
        <v>108</v>
      </c>
      <c r="X174" s="188">
        <v>1</v>
      </c>
      <c r="Y174" s="188" t="s">
        <v>37</v>
      </c>
      <c r="Z174" s="188">
        <v>7.5</v>
      </c>
      <c r="AA174" s="188">
        <v>1</v>
      </c>
      <c r="AB174" s="188">
        <v>0</v>
      </c>
      <c r="AC174" s="18" t="s">
        <v>39</v>
      </c>
      <c r="AD174" s="20" t="s">
        <v>725</v>
      </c>
    </row>
    <row r="175" spans="1:30" ht="14.25" customHeight="1" x14ac:dyDescent="0.15">
      <c r="A175" s="33" t="s">
        <v>727</v>
      </c>
      <c r="B175" s="33" t="s">
        <v>473</v>
      </c>
      <c r="C175" s="32" t="s">
        <v>728</v>
      </c>
      <c r="D175" s="19"/>
      <c r="E175" s="33"/>
      <c r="F175" s="20" t="s">
        <v>728</v>
      </c>
      <c r="G175" s="32"/>
      <c r="H175" s="18">
        <v>270</v>
      </c>
      <c r="I175" s="22" t="s">
        <v>35</v>
      </c>
      <c r="J175" s="32" t="s">
        <v>729</v>
      </c>
      <c r="K175" s="36">
        <v>20</v>
      </c>
      <c r="L175" s="18">
        <v>13.5</v>
      </c>
      <c r="M175" s="36">
        <v>0</v>
      </c>
      <c r="N175" s="36">
        <v>32</v>
      </c>
      <c r="O175" s="188">
        <v>3.1</v>
      </c>
      <c r="P175" s="188">
        <v>3.9</v>
      </c>
      <c r="Q175" s="188">
        <v>3.1</v>
      </c>
      <c r="R175" s="188">
        <v>0</v>
      </c>
      <c r="S175" s="188">
        <v>0.1</v>
      </c>
      <c r="T175" s="188">
        <v>0</v>
      </c>
      <c r="U175" s="188" t="s">
        <v>108</v>
      </c>
      <c r="V175" s="188" t="s">
        <v>38</v>
      </c>
      <c r="W175" s="188" t="s">
        <v>108</v>
      </c>
      <c r="X175" s="188">
        <v>1</v>
      </c>
      <c r="Y175" s="188" t="s">
        <v>37</v>
      </c>
      <c r="Z175" s="188">
        <v>7.5</v>
      </c>
      <c r="AA175" s="188">
        <v>1</v>
      </c>
      <c r="AB175" s="188">
        <v>0</v>
      </c>
      <c r="AC175" s="18" t="s">
        <v>39</v>
      </c>
      <c r="AD175" s="20" t="s">
        <v>728</v>
      </c>
    </row>
    <row r="176" spans="1:30" ht="14.25" customHeight="1" x14ac:dyDescent="0.15">
      <c r="A176" s="33" t="s">
        <v>730</v>
      </c>
      <c r="B176" s="33" t="s">
        <v>730</v>
      </c>
      <c r="C176" s="32" t="s">
        <v>731</v>
      </c>
      <c r="D176" s="19"/>
      <c r="E176" s="33"/>
      <c r="F176" s="20" t="s">
        <v>732</v>
      </c>
      <c r="G176" s="32"/>
      <c r="H176" s="18">
        <v>284</v>
      </c>
      <c r="I176" s="22" t="s">
        <v>302</v>
      </c>
      <c r="J176" s="32" t="s">
        <v>733</v>
      </c>
      <c r="K176" s="36">
        <v>130</v>
      </c>
      <c r="L176" s="18">
        <v>2.1800000000000002</v>
      </c>
      <c r="M176" s="36">
        <v>30</v>
      </c>
      <c r="N176" s="36">
        <v>176</v>
      </c>
      <c r="O176" s="188">
        <v>1.6</v>
      </c>
      <c r="P176" s="188">
        <v>2.1</v>
      </c>
      <c r="Q176" s="188">
        <v>1.6</v>
      </c>
      <c r="R176" s="188">
        <v>15.5</v>
      </c>
      <c r="S176" s="188">
        <v>17.5</v>
      </c>
      <c r="T176" s="188">
        <v>15.5</v>
      </c>
      <c r="U176" s="188">
        <v>0.8</v>
      </c>
      <c r="V176" s="188" t="s">
        <v>38</v>
      </c>
      <c r="W176" s="188">
        <v>0.8</v>
      </c>
      <c r="X176" s="188">
        <v>4.8</v>
      </c>
      <c r="Y176" s="188" t="s">
        <v>37</v>
      </c>
      <c r="Z176" s="188">
        <v>7.9</v>
      </c>
      <c r="AA176" s="188">
        <v>4.8</v>
      </c>
      <c r="AB176" s="188">
        <v>0</v>
      </c>
      <c r="AC176" s="18" t="s">
        <v>39</v>
      </c>
      <c r="AD176" s="20" t="s">
        <v>732</v>
      </c>
    </row>
    <row r="177" spans="1:30" ht="14.25" customHeight="1" x14ac:dyDescent="0.15">
      <c r="A177" s="33" t="s">
        <v>734</v>
      </c>
      <c r="B177" s="33" t="s">
        <v>735</v>
      </c>
      <c r="C177" s="32" t="s">
        <v>736</v>
      </c>
      <c r="D177" s="19"/>
      <c r="E177" s="33"/>
      <c r="F177" s="20" t="s">
        <v>737</v>
      </c>
      <c r="G177" s="32"/>
      <c r="H177" s="18">
        <v>864</v>
      </c>
      <c r="I177" s="22" t="s">
        <v>35</v>
      </c>
      <c r="J177" s="32" t="s">
        <v>738</v>
      </c>
      <c r="K177" s="36">
        <v>250</v>
      </c>
      <c r="L177" s="18">
        <v>3.45</v>
      </c>
      <c r="M177" s="36">
        <v>2</v>
      </c>
      <c r="N177" s="36">
        <v>31</v>
      </c>
      <c r="O177" s="188">
        <v>0.7</v>
      </c>
      <c r="P177" s="188">
        <v>0.9</v>
      </c>
      <c r="Q177" s="188">
        <v>0.7</v>
      </c>
      <c r="R177" s="188">
        <v>0.1</v>
      </c>
      <c r="S177" s="188">
        <v>0.1</v>
      </c>
      <c r="T177" s="188">
        <v>0.1</v>
      </c>
      <c r="U177" s="188">
        <v>6.1</v>
      </c>
      <c r="V177" s="188" t="s">
        <v>37</v>
      </c>
      <c r="W177" s="188">
        <v>5.9</v>
      </c>
      <c r="X177" s="188">
        <v>6.6</v>
      </c>
      <c r="Y177" s="188" t="s">
        <v>38</v>
      </c>
      <c r="Z177" s="188">
        <v>8.5</v>
      </c>
      <c r="AA177" s="188">
        <v>5.9</v>
      </c>
      <c r="AB177" s="188">
        <v>0</v>
      </c>
      <c r="AC177" s="18" t="s">
        <v>39</v>
      </c>
      <c r="AD177" s="20" t="s">
        <v>737</v>
      </c>
    </row>
    <row r="178" spans="1:30" ht="14.25" customHeight="1" x14ac:dyDescent="0.15">
      <c r="A178" s="31" t="s">
        <v>739</v>
      </c>
      <c r="B178" s="31" t="s">
        <v>735</v>
      </c>
      <c r="C178" s="18" t="s">
        <v>736</v>
      </c>
      <c r="F178" s="20" t="s">
        <v>740</v>
      </c>
      <c r="G178" s="32" t="s">
        <v>741</v>
      </c>
      <c r="H178" s="18">
        <v>713</v>
      </c>
      <c r="I178" s="22" t="s">
        <v>35</v>
      </c>
      <c r="J178" s="18" t="s">
        <v>119</v>
      </c>
      <c r="K178" s="36">
        <v>500</v>
      </c>
      <c r="L178" s="18">
        <v>1.42</v>
      </c>
      <c r="M178" s="36">
        <v>2</v>
      </c>
      <c r="N178" s="36">
        <v>31</v>
      </c>
      <c r="O178" s="188">
        <v>0.7</v>
      </c>
      <c r="P178" s="188">
        <v>0.9</v>
      </c>
      <c r="Q178" s="188">
        <v>0.7</v>
      </c>
      <c r="R178" s="188">
        <v>0.1</v>
      </c>
      <c r="S178" s="188">
        <v>0.1</v>
      </c>
      <c r="T178" s="188">
        <v>0.1</v>
      </c>
      <c r="U178" s="188">
        <v>6.1</v>
      </c>
      <c r="V178" s="188" t="s">
        <v>37</v>
      </c>
      <c r="W178" s="188">
        <v>5.9</v>
      </c>
      <c r="X178" s="188">
        <v>6.6</v>
      </c>
      <c r="Y178" s="188" t="s">
        <v>38</v>
      </c>
      <c r="Z178" s="188">
        <v>8.5</v>
      </c>
      <c r="AA178" s="188">
        <v>5.9</v>
      </c>
      <c r="AB178" s="188">
        <v>0</v>
      </c>
      <c r="AC178" s="18" t="s">
        <v>39</v>
      </c>
      <c r="AD178" s="20" t="s">
        <v>740</v>
      </c>
    </row>
    <row r="179" spans="1:30" ht="14.25" customHeight="1" x14ac:dyDescent="0.15">
      <c r="A179" s="31" t="s">
        <v>742</v>
      </c>
      <c r="B179" s="31" t="s">
        <v>742</v>
      </c>
      <c r="C179" s="18" t="s">
        <v>743</v>
      </c>
      <c r="E179" s="18"/>
      <c r="F179" s="20" t="s">
        <v>744</v>
      </c>
      <c r="G179" s="32" t="s">
        <v>741</v>
      </c>
      <c r="H179" s="18">
        <v>375</v>
      </c>
      <c r="I179" s="22" t="s">
        <v>302</v>
      </c>
      <c r="J179" s="18" t="s">
        <v>82</v>
      </c>
      <c r="K179" s="36">
        <v>250</v>
      </c>
      <c r="L179" s="18">
        <v>1.5</v>
      </c>
      <c r="M179" s="36">
        <v>0</v>
      </c>
      <c r="N179" s="36">
        <v>250</v>
      </c>
      <c r="O179" s="188">
        <v>0.3</v>
      </c>
      <c r="P179" s="188">
        <v>0.4</v>
      </c>
      <c r="Q179" s="188">
        <v>0.3</v>
      </c>
      <c r="R179" s="188">
        <v>0.1</v>
      </c>
      <c r="S179" s="188">
        <v>0.1</v>
      </c>
      <c r="T179" s="188">
        <v>0.1</v>
      </c>
      <c r="U179" s="188">
        <v>65.400000000000006</v>
      </c>
      <c r="V179" s="188" t="s">
        <v>37</v>
      </c>
      <c r="W179" s="188">
        <v>62.4</v>
      </c>
      <c r="X179" s="188">
        <v>62.1</v>
      </c>
      <c r="Y179" s="188" t="s">
        <v>38</v>
      </c>
      <c r="Z179" s="188">
        <v>63.3</v>
      </c>
      <c r="AA179" s="188">
        <v>62.4</v>
      </c>
      <c r="AB179" s="188">
        <v>0</v>
      </c>
      <c r="AC179" s="18" t="s">
        <v>39</v>
      </c>
      <c r="AD179" s="20" t="s">
        <v>744</v>
      </c>
    </row>
    <row r="180" spans="1:30" ht="14.25" customHeight="1" x14ac:dyDescent="0.15">
      <c r="A180" s="33" t="s">
        <v>745</v>
      </c>
      <c r="B180" s="33" t="s">
        <v>745</v>
      </c>
      <c r="C180" s="32" t="s">
        <v>746</v>
      </c>
      <c r="D180" s="19"/>
      <c r="E180" s="33"/>
      <c r="F180" s="20" t="s">
        <v>747</v>
      </c>
      <c r="G180" s="32" t="s">
        <v>748</v>
      </c>
      <c r="H180" s="18">
        <v>594</v>
      </c>
      <c r="I180" s="22" t="s">
        <v>35</v>
      </c>
      <c r="J180" s="32" t="s">
        <v>119</v>
      </c>
      <c r="K180" s="36">
        <v>500</v>
      </c>
      <c r="L180" s="18">
        <v>1.18</v>
      </c>
      <c r="M180" s="36">
        <v>0</v>
      </c>
      <c r="N180" s="36">
        <v>48</v>
      </c>
      <c r="O180" s="188">
        <v>0.3</v>
      </c>
      <c r="P180" s="188">
        <v>0.5</v>
      </c>
      <c r="Q180" s="188">
        <v>0.3</v>
      </c>
      <c r="R180" s="188">
        <v>0.1</v>
      </c>
      <c r="S180" s="188">
        <v>0.1</v>
      </c>
      <c r="T180" s="188">
        <v>0.1</v>
      </c>
      <c r="U180" s="188">
        <v>8.6</v>
      </c>
      <c r="V180" s="188" t="s">
        <v>38</v>
      </c>
      <c r="W180" s="188">
        <v>8.6</v>
      </c>
      <c r="X180" s="188">
        <v>9.8000000000000007</v>
      </c>
      <c r="Y180" s="188" t="s">
        <v>37</v>
      </c>
      <c r="Z180" s="188">
        <v>12.9</v>
      </c>
      <c r="AA180" s="188">
        <v>9.8000000000000007</v>
      </c>
      <c r="AB180" s="188">
        <v>0</v>
      </c>
      <c r="AC180" s="18" t="s">
        <v>39</v>
      </c>
      <c r="AD180" s="20" t="s">
        <v>747</v>
      </c>
    </row>
    <row r="181" spans="1:30" ht="14.25" customHeight="1" x14ac:dyDescent="0.15">
      <c r="A181" s="33" t="s">
        <v>749</v>
      </c>
      <c r="B181" s="33" t="s">
        <v>750</v>
      </c>
      <c r="C181" s="32" t="s">
        <v>751</v>
      </c>
      <c r="E181" s="18"/>
      <c r="F181" s="20" t="s">
        <v>752</v>
      </c>
      <c r="G181" s="32" t="s">
        <v>496</v>
      </c>
      <c r="H181" s="18">
        <v>1188</v>
      </c>
      <c r="I181" s="22" t="s">
        <v>35</v>
      </c>
      <c r="J181" s="18" t="s">
        <v>753</v>
      </c>
      <c r="K181" s="36">
        <v>700</v>
      </c>
      <c r="L181" s="18">
        <v>1.69</v>
      </c>
      <c r="M181" s="36">
        <v>25</v>
      </c>
      <c r="N181" s="36">
        <v>90</v>
      </c>
      <c r="O181" s="188" t="s">
        <v>108</v>
      </c>
      <c r="P181" s="188">
        <v>1.5</v>
      </c>
      <c r="Q181" s="188">
        <v>1.5</v>
      </c>
      <c r="R181" s="188">
        <v>0.4</v>
      </c>
      <c r="S181" s="188">
        <v>0.6</v>
      </c>
      <c r="T181" s="188">
        <v>0.4</v>
      </c>
      <c r="U181" s="188" t="s">
        <v>108</v>
      </c>
      <c r="V181" s="188" t="s">
        <v>38</v>
      </c>
      <c r="W181" s="188" t="s">
        <v>108</v>
      </c>
      <c r="X181" s="188">
        <v>18.8</v>
      </c>
      <c r="Y181" s="188" t="s">
        <v>37</v>
      </c>
      <c r="Z181" s="188">
        <v>21.1</v>
      </c>
      <c r="AA181" s="188">
        <v>18.8</v>
      </c>
      <c r="AB181" s="188">
        <v>7.6</v>
      </c>
      <c r="AC181" s="18" t="s">
        <v>39</v>
      </c>
      <c r="AD181" s="20" t="s">
        <v>752</v>
      </c>
    </row>
    <row r="182" spans="1:30" ht="14.25" customHeight="1" x14ac:dyDescent="0.15">
      <c r="A182" s="33" t="s">
        <v>754</v>
      </c>
      <c r="B182" s="33" t="s">
        <v>750</v>
      </c>
      <c r="C182" s="32" t="s">
        <v>751</v>
      </c>
      <c r="F182" s="18" t="s">
        <v>755</v>
      </c>
      <c r="G182" s="32" t="s">
        <v>496</v>
      </c>
      <c r="H182" s="18">
        <v>907</v>
      </c>
      <c r="I182" s="22" t="s">
        <v>35</v>
      </c>
      <c r="J182" s="18" t="s">
        <v>756</v>
      </c>
      <c r="K182" s="36">
        <v>1000</v>
      </c>
      <c r="L182" s="18">
        <v>0.9</v>
      </c>
      <c r="M182" s="36">
        <v>25</v>
      </c>
      <c r="N182" s="36">
        <v>90</v>
      </c>
      <c r="O182" s="188" t="s">
        <v>108</v>
      </c>
      <c r="P182" s="188">
        <v>1.5</v>
      </c>
      <c r="Q182" s="188">
        <v>1.5</v>
      </c>
      <c r="R182" s="188">
        <v>0.4</v>
      </c>
      <c r="S182" s="188">
        <v>0.6</v>
      </c>
      <c r="T182" s="188">
        <v>0.4</v>
      </c>
      <c r="U182" s="188" t="s">
        <v>108</v>
      </c>
      <c r="V182" s="188" t="s">
        <v>38</v>
      </c>
      <c r="W182" s="188" t="s">
        <v>108</v>
      </c>
      <c r="X182" s="188">
        <v>18.8</v>
      </c>
      <c r="Y182" s="188" t="s">
        <v>37</v>
      </c>
      <c r="Z182" s="188">
        <v>21.1</v>
      </c>
      <c r="AA182" s="188">
        <v>18.8</v>
      </c>
      <c r="AB182" s="188">
        <v>7.6</v>
      </c>
      <c r="AC182" s="18" t="s">
        <v>39</v>
      </c>
      <c r="AD182" s="18" t="s">
        <v>755</v>
      </c>
    </row>
    <row r="183" spans="1:30" ht="14.25" customHeight="1" x14ac:dyDescent="0.15">
      <c r="A183" s="33" t="s">
        <v>757</v>
      </c>
      <c r="B183" s="33" t="s">
        <v>757</v>
      </c>
      <c r="C183" s="32" t="s">
        <v>758</v>
      </c>
      <c r="F183" s="18" t="s">
        <v>759</v>
      </c>
      <c r="G183" s="32" t="s">
        <v>760</v>
      </c>
      <c r="H183" s="18">
        <v>810</v>
      </c>
      <c r="I183" s="22" t="s">
        <v>106</v>
      </c>
      <c r="J183" s="18" t="s">
        <v>761</v>
      </c>
      <c r="K183" s="36">
        <v>480</v>
      </c>
      <c r="L183" s="18">
        <v>1.68</v>
      </c>
      <c r="M183" s="36">
        <v>0</v>
      </c>
      <c r="N183" s="36">
        <v>196</v>
      </c>
      <c r="O183" s="188" t="s">
        <v>108</v>
      </c>
      <c r="P183" s="188">
        <v>0.7</v>
      </c>
      <c r="Q183" s="188">
        <v>0.7</v>
      </c>
      <c r="R183" s="188">
        <v>0.4</v>
      </c>
      <c r="S183" s="188">
        <v>0.5</v>
      </c>
      <c r="T183" s="188">
        <v>0.4</v>
      </c>
      <c r="U183" s="188" t="s">
        <v>108</v>
      </c>
      <c r="V183" s="188" t="s">
        <v>38</v>
      </c>
      <c r="W183" s="188" t="s">
        <v>108</v>
      </c>
      <c r="X183" s="188">
        <v>46.9</v>
      </c>
      <c r="Y183" s="188" t="s">
        <v>37</v>
      </c>
      <c r="Z183" s="188">
        <v>48.1</v>
      </c>
      <c r="AA183" s="188">
        <v>46.9</v>
      </c>
      <c r="AB183" s="188">
        <v>7.9</v>
      </c>
      <c r="AC183" s="18" t="s">
        <v>39</v>
      </c>
      <c r="AD183" s="18" t="s">
        <v>759</v>
      </c>
    </row>
    <row r="184" spans="1:30" ht="14.25" customHeight="1" x14ac:dyDescent="0.15">
      <c r="A184" s="31" t="s">
        <v>762</v>
      </c>
      <c r="B184" s="31" t="s">
        <v>762</v>
      </c>
      <c r="C184" s="18" t="s">
        <v>763</v>
      </c>
      <c r="E184" s="18"/>
      <c r="F184" s="20" t="s">
        <v>764</v>
      </c>
      <c r="G184" s="32" t="s">
        <v>765</v>
      </c>
      <c r="H184" s="18">
        <v>150</v>
      </c>
      <c r="I184" s="22" t="s">
        <v>266</v>
      </c>
      <c r="J184" s="18" t="s">
        <v>766</v>
      </c>
      <c r="K184" s="36">
        <v>235</v>
      </c>
      <c r="L184" s="18">
        <v>0.63</v>
      </c>
      <c r="M184" s="36">
        <v>0</v>
      </c>
      <c r="N184" s="36">
        <v>63</v>
      </c>
      <c r="O184" s="188" t="s">
        <v>108</v>
      </c>
      <c r="P184" s="188">
        <v>0.5</v>
      </c>
      <c r="Q184" s="188">
        <v>0.5</v>
      </c>
      <c r="R184" s="188">
        <v>0</v>
      </c>
      <c r="S184" s="188">
        <v>0.1</v>
      </c>
      <c r="T184" s="188">
        <v>0</v>
      </c>
      <c r="U184" s="188" t="s">
        <v>108</v>
      </c>
      <c r="V184" s="188" t="s">
        <v>38</v>
      </c>
      <c r="W184" s="188" t="s">
        <v>108</v>
      </c>
      <c r="X184" s="188">
        <v>14.9</v>
      </c>
      <c r="Y184" s="188" t="s">
        <v>37</v>
      </c>
      <c r="Z184" s="188">
        <v>15.3</v>
      </c>
      <c r="AA184" s="188">
        <v>14.9</v>
      </c>
      <c r="AB184" s="188">
        <v>0</v>
      </c>
      <c r="AC184" s="18" t="s">
        <v>39</v>
      </c>
      <c r="AD184" s="20" t="s">
        <v>764</v>
      </c>
    </row>
    <row r="185" spans="1:30" ht="14.25" customHeight="1" x14ac:dyDescent="0.15">
      <c r="A185" s="33" t="s">
        <v>767</v>
      </c>
      <c r="B185" s="33" t="s">
        <v>767</v>
      </c>
      <c r="C185" s="32" t="s">
        <v>768</v>
      </c>
      <c r="D185" s="19"/>
      <c r="E185" s="33"/>
      <c r="F185" s="20" t="s">
        <v>769</v>
      </c>
      <c r="G185" s="32"/>
      <c r="H185" s="18">
        <v>119</v>
      </c>
      <c r="I185" s="22" t="s">
        <v>302</v>
      </c>
      <c r="J185" s="32" t="s">
        <v>770</v>
      </c>
      <c r="K185" s="36">
        <v>180</v>
      </c>
      <c r="L185" s="18">
        <v>0.66</v>
      </c>
      <c r="M185" s="36">
        <v>35</v>
      </c>
      <c r="N185" s="36">
        <v>48</v>
      </c>
      <c r="O185" s="188">
        <v>0.5</v>
      </c>
      <c r="P185" s="188">
        <v>0.9</v>
      </c>
      <c r="Q185" s="188">
        <v>0.5</v>
      </c>
      <c r="R185" s="188">
        <v>0.1</v>
      </c>
      <c r="S185" s="188">
        <v>0.1</v>
      </c>
      <c r="T185" s="188">
        <v>0.1</v>
      </c>
      <c r="U185" s="188">
        <v>8.3000000000000007</v>
      </c>
      <c r="V185" s="188" t="s">
        <v>38</v>
      </c>
      <c r="W185" s="188">
        <v>8.1</v>
      </c>
      <c r="X185" s="188">
        <v>10.3</v>
      </c>
      <c r="Y185" s="188" t="s">
        <v>37</v>
      </c>
      <c r="Z185" s="188">
        <v>11.8</v>
      </c>
      <c r="AA185" s="188">
        <v>10.3</v>
      </c>
      <c r="AB185" s="188">
        <v>0</v>
      </c>
      <c r="AC185" s="18" t="s">
        <v>39</v>
      </c>
      <c r="AD185" s="20" t="s">
        <v>769</v>
      </c>
    </row>
    <row r="186" spans="1:30" ht="14.25" customHeight="1" x14ac:dyDescent="0.15">
      <c r="A186" s="33" t="s">
        <v>771</v>
      </c>
      <c r="B186" s="33" t="s">
        <v>771</v>
      </c>
      <c r="C186" s="32" t="s">
        <v>772</v>
      </c>
      <c r="D186" s="19"/>
      <c r="E186" s="33"/>
      <c r="F186" s="20" t="s">
        <v>773</v>
      </c>
      <c r="G186" s="32" t="s">
        <v>774</v>
      </c>
      <c r="H186" s="18">
        <v>278</v>
      </c>
      <c r="I186" s="22" t="s">
        <v>106</v>
      </c>
      <c r="J186" s="32" t="s">
        <v>257</v>
      </c>
      <c r="K186" s="36">
        <v>1000</v>
      </c>
      <c r="L186" s="18">
        <v>0.27</v>
      </c>
      <c r="M186" s="36">
        <v>0</v>
      </c>
      <c r="N186" s="36">
        <v>46</v>
      </c>
      <c r="O186" s="188">
        <v>0.3</v>
      </c>
      <c r="P186" s="188">
        <v>0.7</v>
      </c>
      <c r="Q186" s="188">
        <v>0.3</v>
      </c>
      <c r="R186" s="188">
        <v>0.1</v>
      </c>
      <c r="S186" s="188">
        <v>0.1</v>
      </c>
      <c r="T186" s="188">
        <v>0.1</v>
      </c>
      <c r="U186" s="188">
        <v>7.9</v>
      </c>
      <c r="V186" s="188" t="s">
        <v>38</v>
      </c>
      <c r="W186" s="188">
        <v>7.7</v>
      </c>
      <c r="X186" s="188">
        <v>11</v>
      </c>
      <c r="Y186" s="188" t="s">
        <v>37</v>
      </c>
      <c r="Z186" s="188">
        <v>10.7</v>
      </c>
      <c r="AA186" s="188">
        <v>11</v>
      </c>
      <c r="AB186" s="188">
        <v>0</v>
      </c>
      <c r="AC186" s="18" t="s">
        <v>39</v>
      </c>
      <c r="AD186" s="20" t="s">
        <v>773</v>
      </c>
    </row>
    <row r="187" spans="1:30" ht="14.25" customHeight="1" x14ac:dyDescent="0.15">
      <c r="A187" s="33" t="s">
        <v>775</v>
      </c>
      <c r="B187" s="33" t="s">
        <v>775</v>
      </c>
      <c r="C187" s="32" t="s">
        <v>776</v>
      </c>
      <c r="D187" s="19"/>
      <c r="E187" s="33"/>
      <c r="F187" s="20" t="s">
        <v>777</v>
      </c>
      <c r="G187" s="32" t="s">
        <v>778</v>
      </c>
      <c r="H187" s="18">
        <v>734</v>
      </c>
      <c r="I187" s="22" t="s">
        <v>779</v>
      </c>
      <c r="J187" s="32" t="s">
        <v>780</v>
      </c>
      <c r="K187" s="36">
        <v>455</v>
      </c>
      <c r="L187" s="18">
        <v>1.61</v>
      </c>
      <c r="M187" s="36">
        <v>0</v>
      </c>
      <c r="N187" s="36">
        <v>190</v>
      </c>
      <c r="O187" s="188">
        <v>0.2</v>
      </c>
      <c r="P187" s="188">
        <v>0.3</v>
      </c>
      <c r="Q187" s="188">
        <v>0.2</v>
      </c>
      <c r="R187" s="188" t="s">
        <v>108</v>
      </c>
      <c r="S187" s="188">
        <v>0.1</v>
      </c>
      <c r="T187" s="188">
        <v>0.1</v>
      </c>
      <c r="U187" s="188" t="s">
        <v>108</v>
      </c>
      <c r="V187" s="188" t="s">
        <v>38</v>
      </c>
      <c r="W187" s="188" t="s">
        <v>108</v>
      </c>
      <c r="X187" s="188">
        <v>46.5</v>
      </c>
      <c r="Y187" s="188" t="s">
        <v>37</v>
      </c>
      <c r="Z187" s="188">
        <v>47.7</v>
      </c>
      <c r="AA187" s="188">
        <v>46.5</v>
      </c>
      <c r="AB187" s="188">
        <v>0</v>
      </c>
      <c r="AC187" s="18" t="s">
        <v>39</v>
      </c>
      <c r="AD187" s="20" t="s">
        <v>777</v>
      </c>
    </row>
    <row r="188" spans="1:30" ht="14.25" customHeight="1" x14ac:dyDescent="0.15">
      <c r="A188" s="33" t="s">
        <v>781</v>
      </c>
      <c r="B188" s="33" t="s">
        <v>781</v>
      </c>
      <c r="C188" s="32" t="s">
        <v>782</v>
      </c>
      <c r="D188" s="19"/>
      <c r="E188" s="33"/>
      <c r="F188" s="20" t="s">
        <v>783</v>
      </c>
      <c r="G188" s="32"/>
      <c r="H188" s="18">
        <v>97</v>
      </c>
      <c r="I188" s="22" t="s">
        <v>302</v>
      </c>
      <c r="J188" s="32" t="s">
        <v>784</v>
      </c>
      <c r="K188" s="36">
        <v>110</v>
      </c>
      <c r="L188" s="18">
        <v>0.88</v>
      </c>
      <c r="M188" s="36">
        <v>15</v>
      </c>
      <c r="N188" s="36">
        <v>51</v>
      </c>
      <c r="O188" s="188">
        <v>0.8</v>
      </c>
      <c r="P188" s="188">
        <v>1</v>
      </c>
      <c r="Q188" s="188">
        <v>0.8</v>
      </c>
      <c r="R188" s="188">
        <v>0.2</v>
      </c>
      <c r="S188" s="188">
        <v>0.2</v>
      </c>
      <c r="T188" s="188">
        <v>0.2</v>
      </c>
      <c r="U188" s="188">
        <v>9.6</v>
      </c>
      <c r="V188" s="188" t="s">
        <v>37</v>
      </c>
      <c r="W188" s="188">
        <v>9.5</v>
      </c>
      <c r="X188" s="188">
        <v>9.1</v>
      </c>
      <c r="Y188" s="188" t="s">
        <v>38</v>
      </c>
      <c r="Z188" s="188">
        <v>13.4</v>
      </c>
      <c r="AA188" s="188">
        <v>9.5</v>
      </c>
      <c r="AB188" s="188">
        <v>0</v>
      </c>
      <c r="AC188" s="18" t="s">
        <v>39</v>
      </c>
      <c r="AD188" s="20" t="s">
        <v>783</v>
      </c>
    </row>
    <row r="189" spans="1:30" ht="14.25" customHeight="1" x14ac:dyDescent="0.15">
      <c r="A189" s="33" t="s">
        <v>785</v>
      </c>
      <c r="B189" s="33" t="s">
        <v>785</v>
      </c>
      <c r="C189" s="32" t="s">
        <v>786</v>
      </c>
      <c r="D189" s="19"/>
      <c r="E189" s="33"/>
      <c r="F189" s="20" t="s">
        <v>787</v>
      </c>
      <c r="G189" s="32"/>
      <c r="H189" s="18">
        <v>151</v>
      </c>
      <c r="I189" s="22" t="s">
        <v>302</v>
      </c>
      <c r="J189" s="32" t="s">
        <v>788</v>
      </c>
      <c r="K189" s="36">
        <v>330</v>
      </c>
      <c r="L189" s="18">
        <v>0.45</v>
      </c>
      <c r="M189" s="36">
        <v>30</v>
      </c>
      <c r="N189" s="36">
        <v>40</v>
      </c>
      <c r="O189" s="188">
        <v>0.5</v>
      </c>
      <c r="P189" s="188">
        <v>0.9</v>
      </c>
      <c r="Q189" s="188">
        <v>0.5</v>
      </c>
      <c r="R189" s="188">
        <v>0.1</v>
      </c>
      <c r="S189" s="188">
        <v>0.1</v>
      </c>
      <c r="T189" s="188">
        <v>0.1</v>
      </c>
      <c r="U189" s="188">
        <v>7.5</v>
      </c>
      <c r="V189" s="188" t="s">
        <v>38</v>
      </c>
      <c r="W189" s="188">
        <v>7.3</v>
      </c>
      <c r="X189" s="188">
        <v>8.3000000000000007</v>
      </c>
      <c r="Y189" s="188" t="s">
        <v>37</v>
      </c>
      <c r="Z189" s="188">
        <v>9.6</v>
      </c>
      <c r="AA189" s="188">
        <v>8.3000000000000007</v>
      </c>
      <c r="AB189" s="188">
        <v>0</v>
      </c>
      <c r="AC189" s="18" t="s">
        <v>39</v>
      </c>
      <c r="AD189" s="20" t="s">
        <v>787</v>
      </c>
    </row>
    <row r="190" spans="1:30" ht="14.25" customHeight="1" x14ac:dyDescent="0.15">
      <c r="A190" s="40" t="s">
        <v>789</v>
      </c>
      <c r="B190" s="40" t="s">
        <v>789</v>
      </c>
      <c r="C190" s="32" t="s">
        <v>790</v>
      </c>
      <c r="D190" s="19"/>
      <c r="E190" s="33"/>
      <c r="F190" s="20" t="s">
        <v>791</v>
      </c>
      <c r="G190" s="32"/>
      <c r="H190" s="18">
        <v>151</v>
      </c>
      <c r="I190" s="22" t="s">
        <v>302</v>
      </c>
      <c r="J190" s="32" t="s">
        <v>788</v>
      </c>
      <c r="K190" s="36">
        <v>330</v>
      </c>
      <c r="L190" s="18">
        <v>0.45</v>
      </c>
      <c r="M190" s="36">
        <v>30</v>
      </c>
      <c r="N190" s="36">
        <v>40</v>
      </c>
      <c r="O190" s="188">
        <v>0.7</v>
      </c>
      <c r="P190" s="188">
        <v>0.9</v>
      </c>
      <c r="Q190" s="188">
        <v>0.7</v>
      </c>
      <c r="R190" s="188">
        <v>0.1</v>
      </c>
      <c r="S190" s="188">
        <v>0.1</v>
      </c>
      <c r="T190" s="188">
        <v>0.1</v>
      </c>
      <c r="U190" s="188">
        <v>6.5</v>
      </c>
      <c r="V190" s="188" t="s">
        <v>38</v>
      </c>
      <c r="W190" s="188">
        <v>6.3</v>
      </c>
      <c r="X190" s="188">
        <v>8.1</v>
      </c>
      <c r="Y190" s="188" t="s">
        <v>37</v>
      </c>
      <c r="Z190" s="188">
        <v>9.6</v>
      </c>
      <c r="AA190" s="188">
        <v>8.1</v>
      </c>
      <c r="AB190" s="188">
        <v>0</v>
      </c>
      <c r="AC190" s="18" t="s">
        <v>39</v>
      </c>
      <c r="AD190" s="20" t="s">
        <v>791</v>
      </c>
    </row>
    <row r="191" spans="1:30" ht="14.25" customHeight="1" x14ac:dyDescent="0.15">
      <c r="A191" s="40" t="s">
        <v>792</v>
      </c>
      <c r="B191" s="40" t="s">
        <v>792</v>
      </c>
      <c r="C191" s="32" t="s">
        <v>793</v>
      </c>
      <c r="D191" s="19"/>
      <c r="E191" s="33"/>
      <c r="F191" s="20" t="s">
        <v>794</v>
      </c>
      <c r="G191" s="32" t="s">
        <v>774</v>
      </c>
      <c r="H191" s="18">
        <v>307</v>
      </c>
      <c r="I191" s="22" t="s">
        <v>106</v>
      </c>
      <c r="J191" s="32" t="s">
        <v>257</v>
      </c>
      <c r="K191" s="36">
        <v>1000</v>
      </c>
      <c r="L191" s="18">
        <v>0.3</v>
      </c>
      <c r="M191" s="36">
        <v>0</v>
      </c>
      <c r="N191" s="36">
        <v>38</v>
      </c>
      <c r="O191" s="188" t="s">
        <v>108</v>
      </c>
      <c r="P191" s="188">
        <v>0.7</v>
      </c>
      <c r="Q191" s="188">
        <v>0.7</v>
      </c>
      <c r="R191" s="188">
        <v>0.1</v>
      </c>
      <c r="S191" s="188">
        <v>0.1</v>
      </c>
      <c r="T191" s="188">
        <v>0.1</v>
      </c>
      <c r="U191" s="188">
        <v>7.8</v>
      </c>
      <c r="V191" s="188" t="s">
        <v>38</v>
      </c>
      <c r="W191" s="188">
        <v>7.7</v>
      </c>
      <c r="X191" s="188">
        <v>8.6</v>
      </c>
      <c r="Y191" s="188" t="s">
        <v>37</v>
      </c>
      <c r="Z191" s="188">
        <v>8.8000000000000007</v>
      </c>
      <c r="AA191" s="188">
        <v>8.6</v>
      </c>
      <c r="AB191" s="188">
        <v>0</v>
      </c>
      <c r="AC191" s="18" t="s">
        <v>39</v>
      </c>
      <c r="AD191" s="20" t="s">
        <v>794</v>
      </c>
    </row>
    <row r="192" spans="1:30" ht="14.25" customHeight="1" x14ac:dyDescent="0.15">
      <c r="A192" s="33" t="s">
        <v>795</v>
      </c>
      <c r="B192" s="33" t="s">
        <v>795</v>
      </c>
      <c r="C192" s="32" t="s">
        <v>796</v>
      </c>
      <c r="D192" s="19"/>
      <c r="E192" s="33"/>
      <c r="F192" s="20" t="s">
        <v>797</v>
      </c>
      <c r="G192" s="32" t="s">
        <v>798</v>
      </c>
      <c r="H192" s="18">
        <v>340</v>
      </c>
      <c r="I192" s="22" t="s">
        <v>266</v>
      </c>
      <c r="J192" s="32" t="s">
        <v>799</v>
      </c>
      <c r="K192" s="36">
        <v>230</v>
      </c>
      <c r="L192" s="18">
        <v>1.47</v>
      </c>
      <c r="M192" s="36">
        <v>15</v>
      </c>
      <c r="N192" s="36">
        <v>70</v>
      </c>
      <c r="O192" s="188" t="s">
        <v>108</v>
      </c>
      <c r="P192" s="188">
        <v>0.6</v>
      </c>
      <c r="Q192" s="188">
        <v>0.6</v>
      </c>
      <c r="R192" s="188">
        <v>0.1</v>
      </c>
      <c r="S192" s="188">
        <v>0.1</v>
      </c>
      <c r="T192" s="188">
        <v>0.1</v>
      </c>
      <c r="U192" s="188">
        <v>13.8</v>
      </c>
      <c r="V192" s="188" t="s">
        <v>38</v>
      </c>
      <c r="W192" s="188">
        <v>13.6</v>
      </c>
      <c r="X192" s="188">
        <v>15.8</v>
      </c>
      <c r="Y192" s="188" t="s">
        <v>37</v>
      </c>
      <c r="Z192" s="188">
        <v>17.600000000000001</v>
      </c>
      <c r="AA192" s="188">
        <v>15.8</v>
      </c>
      <c r="AB192" s="188">
        <v>0</v>
      </c>
      <c r="AC192" s="18" t="s">
        <v>39</v>
      </c>
      <c r="AD192" s="20" t="s">
        <v>797</v>
      </c>
    </row>
    <row r="193" spans="1:30" ht="14.25" customHeight="1" x14ac:dyDescent="0.15">
      <c r="A193" s="33" t="s">
        <v>800</v>
      </c>
      <c r="B193" s="33" t="s">
        <v>800</v>
      </c>
      <c r="C193" s="32" t="s">
        <v>801</v>
      </c>
      <c r="D193" s="19"/>
      <c r="E193" s="33"/>
      <c r="F193" s="20" t="s">
        <v>802</v>
      </c>
      <c r="G193" s="32"/>
      <c r="H193" s="18">
        <v>1836</v>
      </c>
      <c r="I193" s="22" t="s">
        <v>76</v>
      </c>
      <c r="J193" s="32" t="s">
        <v>803</v>
      </c>
      <c r="K193" s="36">
        <v>1800</v>
      </c>
      <c r="L193" s="18">
        <v>1.02</v>
      </c>
      <c r="M193" s="36">
        <v>40</v>
      </c>
      <c r="N193" s="36">
        <v>41</v>
      </c>
      <c r="O193" s="188">
        <v>0.3</v>
      </c>
      <c r="P193" s="188">
        <v>0.6</v>
      </c>
      <c r="Q193" s="188">
        <v>0.3</v>
      </c>
      <c r="R193" s="188">
        <v>0.1</v>
      </c>
      <c r="S193" s="188">
        <v>0.1</v>
      </c>
      <c r="T193" s="188">
        <v>0.1</v>
      </c>
      <c r="U193" s="188" t="s">
        <v>108</v>
      </c>
      <c r="V193" s="188" t="s">
        <v>38</v>
      </c>
      <c r="W193" s="188" t="s">
        <v>108</v>
      </c>
      <c r="X193" s="188">
        <v>9.5</v>
      </c>
      <c r="Y193" s="188" t="s">
        <v>37</v>
      </c>
      <c r="Z193" s="188">
        <v>9.5</v>
      </c>
      <c r="AA193" s="188">
        <v>9.5</v>
      </c>
      <c r="AB193" s="188">
        <v>0</v>
      </c>
      <c r="AC193" s="18" t="s">
        <v>39</v>
      </c>
      <c r="AD193" s="20" t="s">
        <v>802</v>
      </c>
    </row>
    <row r="194" spans="1:30" ht="14.25" customHeight="1" x14ac:dyDescent="0.15">
      <c r="A194" s="33" t="s">
        <v>804</v>
      </c>
      <c r="B194" s="33" t="s">
        <v>804</v>
      </c>
      <c r="C194" s="32" t="s">
        <v>805</v>
      </c>
      <c r="D194" s="19"/>
      <c r="E194" s="33"/>
      <c r="F194" s="20" t="s">
        <v>806</v>
      </c>
      <c r="G194" s="32" t="s">
        <v>798</v>
      </c>
      <c r="H194" s="18">
        <v>464</v>
      </c>
      <c r="I194" s="22" t="s">
        <v>266</v>
      </c>
      <c r="J194" s="32" t="s">
        <v>807</v>
      </c>
      <c r="K194" s="36">
        <v>460</v>
      </c>
      <c r="L194" s="18">
        <v>1</v>
      </c>
      <c r="M194" s="36">
        <v>0</v>
      </c>
      <c r="N194" s="36">
        <v>79</v>
      </c>
      <c r="O194" s="188">
        <v>0.1</v>
      </c>
      <c r="P194" s="188">
        <v>0.2</v>
      </c>
      <c r="Q194" s="188">
        <v>0.1</v>
      </c>
      <c r="R194" s="188">
        <v>0.1</v>
      </c>
      <c r="S194" s="188">
        <v>0.1</v>
      </c>
      <c r="T194" s="188">
        <v>0.1</v>
      </c>
      <c r="U194" s="188">
        <v>16.7</v>
      </c>
      <c r="V194" s="188" t="s">
        <v>38</v>
      </c>
      <c r="W194" s="188">
        <v>16.5</v>
      </c>
      <c r="X194" s="188">
        <v>17.2</v>
      </c>
      <c r="Y194" s="188" t="s">
        <v>37</v>
      </c>
      <c r="Z194" s="188">
        <v>20.7</v>
      </c>
      <c r="AA194" s="188">
        <v>17.2</v>
      </c>
      <c r="AB194" s="188">
        <v>0</v>
      </c>
      <c r="AC194" s="18" t="s">
        <v>39</v>
      </c>
      <c r="AD194" s="20" t="s">
        <v>806</v>
      </c>
    </row>
    <row r="195" spans="1:30" ht="14.25" customHeight="1" x14ac:dyDescent="0.15">
      <c r="A195" s="40" t="s">
        <v>808</v>
      </c>
      <c r="B195" s="40" t="s">
        <v>808</v>
      </c>
      <c r="C195" s="32" t="s">
        <v>809</v>
      </c>
      <c r="D195" s="19"/>
      <c r="E195" s="33"/>
      <c r="F195" s="20" t="s">
        <v>810</v>
      </c>
      <c r="G195" s="32"/>
      <c r="H195" s="18">
        <v>540</v>
      </c>
      <c r="I195" s="22" t="s">
        <v>302</v>
      </c>
      <c r="J195" s="32" t="s">
        <v>811</v>
      </c>
      <c r="K195" s="36">
        <v>1500</v>
      </c>
      <c r="L195" s="18">
        <v>0.36</v>
      </c>
      <c r="M195" s="36">
        <v>45</v>
      </c>
      <c r="N195" s="36">
        <v>54</v>
      </c>
      <c r="O195" s="188">
        <v>0.4</v>
      </c>
      <c r="P195" s="188">
        <v>0.6</v>
      </c>
      <c r="Q195" s="188">
        <v>0.4</v>
      </c>
      <c r="R195" s="188">
        <v>0.1</v>
      </c>
      <c r="S195" s="188">
        <v>0.1</v>
      </c>
      <c r="T195" s="188">
        <v>0.1</v>
      </c>
      <c r="U195" s="188">
        <v>12.6</v>
      </c>
      <c r="V195" s="188" t="s">
        <v>37</v>
      </c>
      <c r="W195" s="188">
        <v>12.2</v>
      </c>
      <c r="X195" s="188">
        <v>11.9</v>
      </c>
      <c r="Y195" s="188" t="s">
        <v>38</v>
      </c>
      <c r="Z195" s="188">
        <v>13.7</v>
      </c>
      <c r="AA195" s="188">
        <v>12.2</v>
      </c>
      <c r="AB195" s="188">
        <v>0</v>
      </c>
      <c r="AC195" s="18" t="s">
        <v>39</v>
      </c>
      <c r="AD195" s="20" t="s">
        <v>810</v>
      </c>
    </row>
    <row r="196" spans="1:30" ht="14.25" customHeight="1" x14ac:dyDescent="0.15">
      <c r="A196" s="33" t="s">
        <v>812</v>
      </c>
      <c r="B196" s="33" t="s">
        <v>812</v>
      </c>
      <c r="C196" s="32" t="s">
        <v>813</v>
      </c>
      <c r="D196" s="19"/>
      <c r="E196" s="33"/>
      <c r="F196" s="20" t="s">
        <v>814</v>
      </c>
      <c r="G196" s="32" t="s">
        <v>265</v>
      </c>
      <c r="H196" s="18">
        <v>193</v>
      </c>
      <c r="I196" s="22" t="s">
        <v>266</v>
      </c>
      <c r="J196" s="32" t="s">
        <v>815</v>
      </c>
      <c r="K196" s="36">
        <v>340</v>
      </c>
      <c r="L196" s="18">
        <v>0.56000000000000005</v>
      </c>
      <c r="M196" s="36">
        <v>0</v>
      </c>
      <c r="N196" s="36">
        <v>76</v>
      </c>
      <c r="O196" s="188">
        <v>0.3</v>
      </c>
      <c r="P196" s="188">
        <v>0.4</v>
      </c>
      <c r="Q196" s="188">
        <v>0.3</v>
      </c>
      <c r="R196" s="188">
        <v>0.1</v>
      </c>
      <c r="S196" s="188">
        <v>0.1</v>
      </c>
      <c r="T196" s="188">
        <v>0.1</v>
      </c>
      <c r="U196" s="188">
        <v>19.7</v>
      </c>
      <c r="V196" s="188" t="s">
        <v>37</v>
      </c>
      <c r="W196" s="188">
        <v>19.399999999999999</v>
      </c>
      <c r="X196" s="188">
        <v>20</v>
      </c>
      <c r="Y196" s="188" t="s">
        <v>38</v>
      </c>
      <c r="Z196" s="188">
        <v>20.3</v>
      </c>
      <c r="AA196" s="188">
        <v>19.399999999999999</v>
      </c>
      <c r="AB196" s="188">
        <v>0</v>
      </c>
      <c r="AC196" s="18" t="s">
        <v>39</v>
      </c>
      <c r="AD196" s="20" t="s">
        <v>814</v>
      </c>
    </row>
    <row r="197" spans="1:30" ht="14.25" customHeight="1" x14ac:dyDescent="0.15">
      <c r="A197" s="33" t="s">
        <v>816</v>
      </c>
      <c r="B197" s="33" t="s">
        <v>816</v>
      </c>
      <c r="C197" s="32" t="s">
        <v>817</v>
      </c>
      <c r="D197" s="19"/>
      <c r="E197" s="33"/>
      <c r="F197" s="20" t="s">
        <v>818</v>
      </c>
      <c r="G197" s="32"/>
      <c r="H197" s="18">
        <v>70</v>
      </c>
      <c r="I197" s="22" t="s">
        <v>106</v>
      </c>
      <c r="J197" s="32" t="s">
        <v>819</v>
      </c>
      <c r="K197" s="36">
        <v>110</v>
      </c>
      <c r="L197" s="18">
        <v>0.63</v>
      </c>
      <c r="M197" s="36">
        <v>40</v>
      </c>
      <c r="N197" s="36">
        <v>93</v>
      </c>
      <c r="O197" s="188">
        <v>0.7</v>
      </c>
      <c r="P197" s="188">
        <v>1.1000000000000001</v>
      </c>
      <c r="Q197" s="188">
        <v>0.7</v>
      </c>
      <c r="R197" s="188">
        <v>0.1</v>
      </c>
      <c r="S197" s="188">
        <v>0.2</v>
      </c>
      <c r="T197" s="188">
        <v>0.1</v>
      </c>
      <c r="U197" s="188">
        <v>19.399999999999999</v>
      </c>
      <c r="V197" s="188" t="s">
        <v>38</v>
      </c>
      <c r="W197" s="188">
        <v>18.5</v>
      </c>
      <c r="X197" s="188">
        <v>21.1</v>
      </c>
      <c r="Y197" s="188" t="s">
        <v>37</v>
      </c>
      <c r="Z197" s="188">
        <v>22.5</v>
      </c>
      <c r="AA197" s="188">
        <v>21.1</v>
      </c>
      <c r="AB197" s="188">
        <v>0</v>
      </c>
      <c r="AC197" s="18" t="s">
        <v>39</v>
      </c>
      <c r="AD197" s="20" t="s">
        <v>818</v>
      </c>
    </row>
    <row r="198" spans="1:30" ht="14.25" customHeight="1" x14ac:dyDescent="0.15">
      <c r="A198" s="33" t="s">
        <v>820</v>
      </c>
      <c r="B198" s="33" t="s">
        <v>820</v>
      </c>
      <c r="C198" s="32" t="s">
        <v>821</v>
      </c>
      <c r="D198" s="19"/>
      <c r="E198" s="33"/>
      <c r="F198" s="20" t="s">
        <v>822</v>
      </c>
      <c r="G198" s="32"/>
      <c r="H198" s="18">
        <v>648</v>
      </c>
      <c r="I198" s="22" t="s">
        <v>35</v>
      </c>
      <c r="J198" s="32" t="s">
        <v>823</v>
      </c>
      <c r="K198" s="36">
        <v>300</v>
      </c>
      <c r="L198" s="18">
        <v>2.16</v>
      </c>
      <c r="M198" s="36">
        <v>15</v>
      </c>
      <c r="N198" s="36">
        <v>58</v>
      </c>
      <c r="O198" s="188">
        <v>0.2</v>
      </c>
      <c r="P198" s="188">
        <v>0.4</v>
      </c>
      <c r="Q198" s="188">
        <v>0.2</v>
      </c>
      <c r="R198" s="188">
        <v>0</v>
      </c>
      <c r="S198" s="188">
        <v>0.1</v>
      </c>
      <c r="T198" s="188">
        <v>0</v>
      </c>
      <c r="U198" s="188">
        <v>14.4</v>
      </c>
      <c r="V198" s="188" t="s">
        <v>37</v>
      </c>
      <c r="W198" s="188">
        <v>14.4</v>
      </c>
      <c r="X198" s="188">
        <v>14.8</v>
      </c>
      <c r="Y198" s="188" t="s">
        <v>38</v>
      </c>
      <c r="Z198" s="188">
        <v>15.7</v>
      </c>
      <c r="AA198" s="188">
        <v>14.4</v>
      </c>
      <c r="AB198" s="188">
        <v>0</v>
      </c>
      <c r="AC198" s="18" t="s">
        <v>39</v>
      </c>
      <c r="AD198" s="20" t="s">
        <v>822</v>
      </c>
    </row>
    <row r="199" spans="1:30" ht="14.25" customHeight="1" x14ac:dyDescent="0.15">
      <c r="A199" s="33" t="s">
        <v>824</v>
      </c>
      <c r="B199" s="33" t="s">
        <v>824</v>
      </c>
      <c r="C199" s="32" t="s">
        <v>825</v>
      </c>
      <c r="D199" s="19"/>
      <c r="E199" s="33"/>
      <c r="F199" s="20" t="s">
        <v>826</v>
      </c>
      <c r="G199" s="32" t="s">
        <v>827</v>
      </c>
      <c r="H199" s="18">
        <v>153</v>
      </c>
      <c r="I199" s="22" t="s">
        <v>35</v>
      </c>
      <c r="J199" s="32" t="s">
        <v>324</v>
      </c>
      <c r="K199" s="36">
        <v>100</v>
      </c>
      <c r="L199" s="18">
        <v>1.53</v>
      </c>
      <c r="M199" s="36">
        <v>0</v>
      </c>
      <c r="N199" s="36">
        <v>324</v>
      </c>
      <c r="O199" s="188">
        <v>2</v>
      </c>
      <c r="P199" s="188">
        <v>2.7</v>
      </c>
      <c r="Q199" s="188">
        <v>2</v>
      </c>
      <c r="R199" s="188">
        <v>0.1</v>
      </c>
      <c r="S199" s="188">
        <v>0.2</v>
      </c>
      <c r="T199" s="188">
        <v>0.1</v>
      </c>
      <c r="U199" s="188">
        <v>60.3</v>
      </c>
      <c r="V199" s="188" t="s">
        <v>38</v>
      </c>
      <c r="W199" s="188">
        <v>60.3</v>
      </c>
      <c r="X199" s="188">
        <v>75.900000000000006</v>
      </c>
      <c r="Y199" s="188" t="s">
        <v>37</v>
      </c>
      <c r="Z199" s="188">
        <v>80.3</v>
      </c>
      <c r="AA199" s="188">
        <v>75.900000000000006</v>
      </c>
      <c r="AB199" s="188">
        <v>0</v>
      </c>
      <c r="AC199" s="18" t="s">
        <v>39</v>
      </c>
      <c r="AD199" s="20" t="s">
        <v>826</v>
      </c>
    </row>
    <row r="200" spans="1:30" ht="14.25" customHeight="1" x14ac:dyDescent="0.15">
      <c r="A200" s="33" t="s">
        <v>828</v>
      </c>
      <c r="B200" s="33" t="s">
        <v>828</v>
      </c>
      <c r="C200" s="32" t="s">
        <v>829</v>
      </c>
      <c r="D200" s="19"/>
      <c r="E200" s="33"/>
      <c r="F200" s="20" t="s">
        <v>830</v>
      </c>
      <c r="G200" s="32" t="s">
        <v>271</v>
      </c>
      <c r="H200" s="18">
        <v>184</v>
      </c>
      <c r="I200" s="22" t="s">
        <v>266</v>
      </c>
      <c r="J200" s="32" t="s">
        <v>831</v>
      </c>
      <c r="K200" s="36">
        <v>140</v>
      </c>
      <c r="L200" s="18">
        <v>1.31</v>
      </c>
      <c r="M200" s="36">
        <v>35</v>
      </c>
      <c r="N200" s="36">
        <v>68</v>
      </c>
      <c r="O200" s="188">
        <v>0.5</v>
      </c>
      <c r="P200" s="188">
        <v>0.6</v>
      </c>
      <c r="Q200" s="188">
        <v>0.5</v>
      </c>
      <c r="R200" s="188">
        <v>0.1</v>
      </c>
      <c r="S200" s="188">
        <v>0.1</v>
      </c>
      <c r="T200" s="188">
        <v>0.1</v>
      </c>
      <c r="U200" s="188">
        <v>13.8</v>
      </c>
      <c r="V200" s="188" t="s">
        <v>38</v>
      </c>
      <c r="W200" s="188">
        <v>13.4</v>
      </c>
      <c r="X200" s="188">
        <v>15.7</v>
      </c>
      <c r="Y200" s="188" t="s">
        <v>37</v>
      </c>
      <c r="Z200" s="188">
        <v>16.899999999999999</v>
      </c>
      <c r="AA200" s="188">
        <v>15.7</v>
      </c>
      <c r="AB200" s="188">
        <v>0</v>
      </c>
      <c r="AC200" s="18" t="s">
        <v>39</v>
      </c>
      <c r="AD200" s="20" t="s">
        <v>830</v>
      </c>
    </row>
    <row r="201" spans="1:30" ht="14.25" customHeight="1" x14ac:dyDescent="0.15">
      <c r="A201" s="31" t="s">
        <v>832</v>
      </c>
      <c r="B201" s="31" t="s">
        <v>832</v>
      </c>
      <c r="C201" s="18" t="s">
        <v>833</v>
      </c>
      <c r="F201" s="20" t="s">
        <v>834</v>
      </c>
      <c r="G201" s="32"/>
      <c r="H201" s="18">
        <v>1728</v>
      </c>
      <c r="I201" s="22" t="s">
        <v>76</v>
      </c>
      <c r="J201" s="18" t="s">
        <v>835</v>
      </c>
      <c r="K201" s="36">
        <v>1200</v>
      </c>
      <c r="L201" s="18">
        <v>1.44</v>
      </c>
      <c r="M201" s="36">
        <v>45</v>
      </c>
      <c r="N201" s="36">
        <v>45</v>
      </c>
      <c r="O201" s="188">
        <v>0.6</v>
      </c>
      <c r="P201" s="188">
        <v>1</v>
      </c>
      <c r="Q201" s="188">
        <v>0.6</v>
      </c>
      <c r="R201" s="188">
        <v>0.1</v>
      </c>
      <c r="S201" s="188">
        <v>0.1</v>
      </c>
      <c r="T201" s="188">
        <v>0.1</v>
      </c>
      <c r="U201" s="188">
        <v>9.5</v>
      </c>
      <c r="V201" s="188" t="s">
        <v>38</v>
      </c>
      <c r="W201" s="188">
        <v>9.1999999999999993</v>
      </c>
      <c r="X201" s="188">
        <v>10.3</v>
      </c>
      <c r="Y201" s="188" t="s">
        <v>37</v>
      </c>
      <c r="Z201" s="188">
        <v>10.4</v>
      </c>
      <c r="AA201" s="188">
        <v>10.3</v>
      </c>
      <c r="AB201" s="188">
        <v>0</v>
      </c>
      <c r="AC201" s="18" t="s">
        <v>39</v>
      </c>
      <c r="AD201" s="20" t="s">
        <v>834</v>
      </c>
    </row>
    <row r="202" spans="1:30" ht="14.25" customHeight="1" x14ac:dyDescent="0.15">
      <c r="A202" s="31" t="s">
        <v>836</v>
      </c>
      <c r="B202" s="31" t="s">
        <v>836</v>
      </c>
      <c r="C202" s="18" t="s">
        <v>837</v>
      </c>
      <c r="F202" s="20" t="s">
        <v>838</v>
      </c>
      <c r="G202" s="32"/>
      <c r="H202" s="18">
        <v>1080</v>
      </c>
      <c r="I202" s="22" t="s">
        <v>76</v>
      </c>
      <c r="J202" s="18" t="s">
        <v>839</v>
      </c>
      <c r="K202" s="36">
        <v>1000</v>
      </c>
      <c r="L202" s="18">
        <v>1.08</v>
      </c>
      <c r="M202" s="36">
        <v>45</v>
      </c>
      <c r="N202" s="36">
        <v>45</v>
      </c>
      <c r="O202" s="188">
        <v>0.6</v>
      </c>
      <c r="P202" s="188">
        <v>1</v>
      </c>
      <c r="Q202" s="188">
        <v>0.6</v>
      </c>
      <c r="R202" s="188">
        <v>0.1</v>
      </c>
      <c r="S202" s="188">
        <v>0.1</v>
      </c>
      <c r="T202" s="188">
        <v>0.1</v>
      </c>
      <c r="U202" s="188">
        <v>9.5</v>
      </c>
      <c r="V202" s="188" t="s">
        <v>38</v>
      </c>
      <c r="W202" s="188">
        <v>9.1999999999999993</v>
      </c>
      <c r="X202" s="188">
        <v>10.3</v>
      </c>
      <c r="Y202" s="188" t="s">
        <v>37</v>
      </c>
      <c r="Z202" s="188">
        <v>10.4</v>
      </c>
      <c r="AA202" s="188">
        <v>10.3</v>
      </c>
      <c r="AB202" s="188">
        <v>0</v>
      </c>
      <c r="AC202" s="18" t="s">
        <v>39</v>
      </c>
      <c r="AD202" s="20" t="s">
        <v>838</v>
      </c>
    </row>
    <row r="203" spans="1:30" ht="14.25" customHeight="1" x14ac:dyDescent="0.15">
      <c r="A203" s="31" t="s">
        <v>840</v>
      </c>
      <c r="B203" s="31" t="s">
        <v>840</v>
      </c>
      <c r="C203" s="18" t="s">
        <v>841</v>
      </c>
      <c r="F203" s="20" t="s">
        <v>842</v>
      </c>
      <c r="G203" s="32" t="s">
        <v>843</v>
      </c>
      <c r="H203" s="18">
        <v>227</v>
      </c>
      <c r="I203" s="22" t="s">
        <v>266</v>
      </c>
      <c r="J203" s="18" t="s">
        <v>844</v>
      </c>
      <c r="K203" s="36">
        <v>250</v>
      </c>
      <c r="L203" s="18">
        <v>0.9</v>
      </c>
      <c r="M203" s="36">
        <v>0</v>
      </c>
      <c r="N203" s="36">
        <v>82</v>
      </c>
      <c r="O203" s="188">
        <v>0.3</v>
      </c>
      <c r="P203" s="188">
        <v>0.5</v>
      </c>
      <c r="Q203" s="188">
        <v>0.3</v>
      </c>
      <c r="R203" s="188">
        <v>0.1</v>
      </c>
      <c r="S203" s="188">
        <v>0.1</v>
      </c>
      <c r="T203" s="188">
        <v>0.1</v>
      </c>
      <c r="U203" s="188">
        <v>16.600000000000001</v>
      </c>
      <c r="V203" s="188" t="s">
        <v>38</v>
      </c>
      <c r="W203" s="188">
        <v>16.3</v>
      </c>
      <c r="X203" s="188">
        <v>19.399999999999999</v>
      </c>
      <c r="Y203" s="188" t="s">
        <v>37</v>
      </c>
      <c r="Z203" s="188">
        <v>20.6</v>
      </c>
      <c r="AA203" s="188">
        <v>19.399999999999999</v>
      </c>
      <c r="AB203" s="188">
        <v>0</v>
      </c>
      <c r="AC203" s="18" t="s">
        <v>39</v>
      </c>
      <c r="AD203" s="20" t="s">
        <v>842</v>
      </c>
    </row>
    <row r="204" spans="1:30" ht="14.25" customHeight="1" x14ac:dyDescent="0.15">
      <c r="A204" s="40" t="s">
        <v>845</v>
      </c>
      <c r="B204" s="40" t="s">
        <v>845</v>
      </c>
      <c r="C204" s="32" t="s">
        <v>846</v>
      </c>
      <c r="D204" s="19"/>
      <c r="E204" s="33"/>
      <c r="F204" s="20" t="s">
        <v>847</v>
      </c>
      <c r="G204" s="32" t="s">
        <v>843</v>
      </c>
      <c r="H204" s="18">
        <v>227</v>
      </c>
      <c r="I204" s="22" t="s">
        <v>266</v>
      </c>
      <c r="J204" s="32" t="s">
        <v>766</v>
      </c>
      <c r="K204" s="36">
        <v>235</v>
      </c>
      <c r="L204" s="18">
        <v>0.96</v>
      </c>
      <c r="M204" s="36">
        <v>0</v>
      </c>
      <c r="N204" s="36">
        <v>83</v>
      </c>
      <c r="O204" s="188">
        <v>0.4</v>
      </c>
      <c r="P204" s="188">
        <v>0.5</v>
      </c>
      <c r="Q204" s="188">
        <v>0.4</v>
      </c>
      <c r="R204" s="188" t="s">
        <v>108</v>
      </c>
      <c r="S204" s="188">
        <v>0.1</v>
      </c>
      <c r="T204" s="188">
        <v>0.1</v>
      </c>
      <c r="U204" s="188">
        <v>16.600000000000001</v>
      </c>
      <c r="V204" s="188" t="s">
        <v>38</v>
      </c>
      <c r="W204" s="188">
        <v>16.3</v>
      </c>
      <c r="X204" s="188">
        <v>19.3</v>
      </c>
      <c r="Y204" s="188" t="s">
        <v>37</v>
      </c>
      <c r="Z204" s="188">
        <v>20.6</v>
      </c>
      <c r="AA204" s="188">
        <v>19.3</v>
      </c>
      <c r="AB204" s="188">
        <v>0</v>
      </c>
      <c r="AC204" s="18" t="s">
        <v>39</v>
      </c>
      <c r="AD204" s="20" t="s">
        <v>847</v>
      </c>
    </row>
    <row r="205" spans="1:30" ht="14.25" customHeight="1" x14ac:dyDescent="0.15">
      <c r="A205" s="40" t="s">
        <v>848</v>
      </c>
      <c r="B205" s="40" t="s">
        <v>849</v>
      </c>
      <c r="C205" s="32" t="s">
        <v>850</v>
      </c>
      <c r="D205" s="19"/>
      <c r="E205" s="33"/>
      <c r="F205" s="20" t="s">
        <v>851</v>
      </c>
      <c r="G205" s="32"/>
      <c r="H205" s="18">
        <v>249</v>
      </c>
      <c r="I205" s="22" t="s">
        <v>302</v>
      </c>
      <c r="J205" s="32" t="s">
        <v>695</v>
      </c>
      <c r="K205" s="36">
        <v>50</v>
      </c>
      <c r="L205" s="18">
        <v>4.9800000000000004</v>
      </c>
      <c r="M205" s="36">
        <v>0</v>
      </c>
      <c r="N205" s="36">
        <v>50</v>
      </c>
      <c r="O205" s="188">
        <v>0.9</v>
      </c>
      <c r="P205" s="188">
        <v>1.2</v>
      </c>
      <c r="Q205" s="188">
        <v>0.9</v>
      </c>
      <c r="R205" s="188">
        <v>0.1</v>
      </c>
      <c r="S205" s="188">
        <v>0.5</v>
      </c>
      <c r="T205" s="188">
        <v>0.1</v>
      </c>
      <c r="U205" s="188" t="s">
        <v>108</v>
      </c>
      <c r="V205" s="188" t="s">
        <v>38</v>
      </c>
      <c r="W205" s="188" t="s">
        <v>108</v>
      </c>
      <c r="X205" s="188">
        <v>8</v>
      </c>
      <c r="Y205" s="188" t="s">
        <v>37</v>
      </c>
      <c r="Z205" s="188">
        <v>14.2</v>
      </c>
      <c r="AA205" s="188">
        <v>8</v>
      </c>
      <c r="AB205" s="188">
        <v>0</v>
      </c>
      <c r="AC205" s="18" t="s">
        <v>39</v>
      </c>
      <c r="AD205" s="20" t="s">
        <v>851</v>
      </c>
    </row>
    <row r="206" spans="1:30" ht="14.25" customHeight="1" x14ac:dyDescent="0.15">
      <c r="A206" s="40" t="s">
        <v>852</v>
      </c>
      <c r="B206" s="40" t="s">
        <v>849</v>
      </c>
      <c r="C206" s="32" t="s">
        <v>850</v>
      </c>
      <c r="D206" s="19"/>
      <c r="E206" s="33"/>
      <c r="F206" s="20" t="s">
        <v>853</v>
      </c>
      <c r="G206" s="32" t="s">
        <v>854</v>
      </c>
      <c r="H206" s="18">
        <v>617</v>
      </c>
      <c r="I206" s="21" t="s">
        <v>35</v>
      </c>
      <c r="J206" s="32" t="s">
        <v>324</v>
      </c>
      <c r="K206" s="36">
        <v>100</v>
      </c>
      <c r="L206" s="18">
        <v>6.17</v>
      </c>
      <c r="M206" s="36">
        <v>0</v>
      </c>
      <c r="N206" s="36">
        <v>50</v>
      </c>
      <c r="O206" s="188">
        <v>0.9</v>
      </c>
      <c r="P206" s="188">
        <v>1.2</v>
      </c>
      <c r="Q206" s="188">
        <v>0.9</v>
      </c>
      <c r="R206" s="188">
        <v>0.1</v>
      </c>
      <c r="S206" s="188">
        <v>0.5</v>
      </c>
      <c r="T206" s="188">
        <v>0.1</v>
      </c>
      <c r="U206" s="188" t="s">
        <v>108</v>
      </c>
      <c r="V206" s="188" t="s">
        <v>38</v>
      </c>
      <c r="W206" s="188" t="s">
        <v>108</v>
      </c>
      <c r="X206" s="188">
        <v>8</v>
      </c>
      <c r="Y206" s="188" t="s">
        <v>37</v>
      </c>
      <c r="Z206" s="188">
        <v>14.2</v>
      </c>
      <c r="AA206" s="188">
        <v>8</v>
      </c>
      <c r="AB206" s="188">
        <v>0</v>
      </c>
      <c r="AC206" s="18" t="s">
        <v>39</v>
      </c>
      <c r="AD206" s="20" t="s">
        <v>853</v>
      </c>
    </row>
    <row r="207" spans="1:30" ht="14.25" customHeight="1" x14ac:dyDescent="0.15">
      <c r="A207" s="40" t="s">
        <v>855</v>
      </c>
      <c r="B207" s="40" t="s">
        <v>855</v>
      </c>
      <c r="C207" s="32" t="s">
        <v>856</v>
      </c>
      <c r="D207" s="19"/>
      <c r="E207" s="35"/>
      <c r="F207" s="20" t="s">
        <v>857</v>
      </c>
      <c r="G207" s="32"/>
      <c r="H207" s="18">
        <v>162</v>
      </c>
      <c r="I207" s="22" t="s">
        <v>302</v>
      </c>
      <c r="J207" s="32" t="s">
        <v>455</v>
      </c>
      <c r="K207" s="36">
        <v>200</v>
      </c>
      <c r="L207" s="18">
        <v>0.81</v>
      </c>
      <c r="M207" s="36">
        <v>15</v>
      </c>
      <c r="N207" s="36">
        <v>53</v>
      </c>
      <c r="O207" s="188">
        <v>0.1</v>
      </c>
      <c r="P207" s="188">
        <v>0.1</v>
      </c>
      <c r="Q207" s="188">
        <v>0.1</v>
      </c>
      <c r="R207" s="188">
        <v>0</v>
      </c>
      <c r="S207" s="188">
        <v>0.2</v>
      </c>
      <c r="T207" s="188">
        <v>0</v>
      </c>
      <c r="U207" s="188">
        <v>12.4</v>
      </c>
      <c r="V207" s="188" t="s">
        <v>37</v>
      </c>
      <c r="W207" s="188">
        <v>12.2</v>
      </c>
      <c r="X207" s="188">
        <v>13</v>
      </c>
      <c r="Y207" s="188" t="s">
        <v>38</v>
      </c>
      <c r="Z207" s="188">
        <v>15.5</v>
      </c>
      <c r="AA207" s="188">
        <v>12.2</v>
      </c>
      <c r="AB207" s="188">
        <v>0</v>
      </c>
      <c r="AC207" s="18" t="s">
        <v>39</v>
      </c>
      <c r="AD207" s="20" t="s">
        <v>857</v>
      </c>
    </row>
    <row r="208" spans="1:30" ht="14.25" customHeight="1" x14ac:dyDescent="0.15">
      <c r="A208" s="33" t="s">
        <v>858</v>
      </c>
      <c r="B208" s="33" t="s">
        <v>858</v>
      </c>
      <c r="C208" s="32" t="s">
        <v>859</v>
      </c>
      <c r="D208" s="19"/>
      <c r="E208" s="33"/>
      <c r="F208" s="20" t="s">
        <v>860</v>
      </c>
      <c r="G208" s="32" t="s">
        <v>774</v>
      </c>
      <c r="H208" s="18">
        <v>278</v>
      </c>
      <c r="I208" s="22" t="s">
        <v>106</v>
      </c>
      <c r="J208" s="32" t="s">
        <v>257</v>
      </c>
      <c r="K208" s="36">
        <v>1000</v>
      </c>
      <c r="L208" s="18">
        <v>0.27</v>
      </c>
      <c r="M208" s="36">
        <v>0</v>
      </c>
      <c r="N208" s="36">
        <v>47</v>
      </c>
      <c r="O208" s="188" t="s">
        <v>108</v>
      </c>
      <c r="P208" s="188">
        <v>0.1</v>
      </c>
      <c r="Q208" s="188">
        <v>0.1</v>
      </c>
      <c r="R208" s="188">
        <v>0.1</v>
      </c>
      <c r="S208" s="188">
        <v>0.2</v>
      </c>
      <c r="T208" s="188">
        <v>0.1</v>
      </c>
      <c r="U208" s="188">
        <v>10.4</v>
      </c>
      <c r="V208" s="188" t="s">
        <v>38</v>
      </c>
      <c r="W208" s="188">
        <v>10.3</v>
      </c>
      <c r="X208" s="188">
        <v>11.5</v>
      </c>
      <c r="Y208" s="188" t="s">
        <v>37</v>
      </c>
      <c r="Z208" s="188">
        <v>11.4</v>
      </c>
      <c r="AA208" s="188">
        <v>11.5</v>
      </c>
      <c r="AB208" s="188">
        <v>0</v>
      </c>
      <c r="AC208" s="18" t="s">
        <v>39</v>
      </c>
      <c r="AD208" s="20" t="s">
        <v>860</v>
      </c>
    </row>
    <row r="209" spans="1:30" ht="14.25" customHeight="1" x14ac:dyDescent="0.15">
      <c r="A209" s="33" t="s">
        <v>861</v>
      </c>
      <c r="B209" s="33" t="s">
        <v>861</v>
      </c>
      <c r="C209" s="32" t="s">
        <v>862</v>
      </c>
      <c r="D209" s="19"/>
      <c r="E209" s="33"/>
      <c r="F209" s="20" t="s">
        <v>863</v>
      </c>
      <c r="G209" s="32" t="s">
        <v>383</v>
      </c>
      <c r="H209" s="18">
        <v>386</v>
      </c>
      <c r="I209" s="22" t="s">
        <v>266</v>
      </c>
      <c r="J209" s="32" t="s">
        <v>844</v>
      </c>
      <c r="K209" s="36">
        <v>250</v>
      </c>
      <c r="L209" s="18">
        <v>1.54</v>
      </c>
      <c r="M209" s="36">
        <v>0</v>
      </c>
      <c r="N209" s="36">
        <v>81</v>
      </c>
      <c r="O209" s="188">
        <v>0.2</v>
      </c>
      <c r="P209" s="188">
        <v>0.3</v>
      </c>
      <c r="Q209" s="188">
        <v>0.2</v>
      </c>
      <c r="R209" s="188">
        <v>0</v>
      </c>
      <c r="S209" s="188">
        <v>0.1</v>
      </c>
      <c r="T209" s="188">
        <v>0</v>
      </c>
      <c r="U209" s="188" t="s">
        <v>108</v>
      </c>
      <c r="V209" s="188" t="s">
        <v>38</v>
      </c>
      <c r="W209" s="188" t="s">
        <v>108</v>
      </c>
      <c r="X209" s="188">
        <v>19.899999999999999</v>
      </c>
      <c r="Y209" s="188" t="s">
        <v>37</v>
      </c>
      <c r="Z209" s="188">
        <v>20.100000000000001</v>
      </c>
      <c r="AA209" s="188">
        <v>19.899999999999999</v>
      </c>
      <c r="AB209" s="188">
        <v>0</v>
      </c>
      <c r="AC209" s="18" t="s">
        <v>39</v>
      </c>
      <c r="AD209" s="20" t="s">
        <v>863</v>
      </c>
    </row>
    <row r="210" spans="1:30" ht="14.25" customHeight="1" x14ac:dyDescent="0.15">
      <c r="A210" s="31" t="s">
        <v>864</v>
      </c>
      <c r="B210" s="31" t="s">
        <v>864</v>
      </c>
      <c r="C210" s="18" t="s">
        <v>865</v>
      </c>
      <c r="E210" s="18"/>
      <c r="F210" s="20" t="s">
        <v>866</v>
      </c>
      <c r="G210" s="32"/>
      <c r="H210" s="18">
        <v>70</v>
      </c>
      <c r="I210" s="22" t="s">
        <v>302</v>
      </c>
      <c r="J210" s="18" t="s">
        <v>609</v>
      </c>
      <c r="K210" s="36">
        <v>100</v>
      </c>
      <c r="L210" s="18">
        <v>0.7</v>
      </c>
      <c r="M210" s="36">
        <v>3</v>
      </c>
      <c r="N210" s="36">
        <v>43</v>
      </c>
      <c r="O210" s="188" t="s">
        <v>108</v>
      </c>
      <c r="P210" s="188">
        <v>0.9</v>
      </c>
      <c r="Q210" s="188">
        <v>0.9</v>
      </c>
      <c r="R210" s="188">
        <v>0.2</v>
      </c>
      <c r="S210" s="188">
        <v>0.7</v>
      </c>
      <c r="T210" s="188">
        <v>0.2</v>
      </c>
      <c r="U210" s="188">
        <v>2.6</v>
      </c>
      <c r="V210" s="188" t="s">
        <v>38</v>
      </c>
      <c r="W210" s="188">
        <v>2.6</v>
      </c>
      <c r="X210" s="188">
        <v>5</v>
      </c>
      <c r="Y210" s="188" t="s">
        <v>37</v>
      </c>
      <c r="Z210" s="188">
        <v>12.5</v>
      </c>
      <c r="AA210" s="188">
        <v>5</v>
      </c>
      <c r="AB210" s="188">
        <v>0</v>
      </c>
      <c r="AC210" s="18" t="s">
        <v>39</v>
      </c>
      <c r="AD210" s="20" t="s">
        <v>866</v>
      </c>
    </row>
    <row r="211" spans="1:30" ht="14.25" customHeight="1" x14ac:dyDescent="0.15">
      <c r="A211" s="33" t="s">
        <v>867</v>
      </c>
      <c r="B211" s="33" t="s">
        <v>867</v>
      </c>
      <c r="C211" s="32" t="s">
        <v>868</v>
      </c>
      <c r="D211" s="19"/>
      <c r="E211" s="33"/>
      <c r="F211" s="20" t="s">
        <v>869</v>
      </c>
      <c r="G211" s="32" t="s">
        <v>870</v>
      </c>
      <c r="H211" s="18">
        <v>249</v>
      </c>
      <c r="I211" s="22" t="s">
        <v>106</v>
      </c>
      <c r="J211" s="32" t="s">
        <v>871</v>
      </c>
      <c r="K211" s="36">
        <v>120</v>
      </c>
      <c r="L211" s="18">
        <v>2.0699999999999998</v>
      </c>
      <c r="M211" s="36">
        <v>0</v>
      </c>
      <c r="N211" s="36">
        <v>24</v>
      </c>
      <c r="O211" s="188">
        <v>0.3</v>
      </c>
      <c r="P211" s="188">
        <v>0.4</v>
      </c>
      <c r="Q211" s="188">
        <v>0.3</v>
      </c>
      <c r="R211" s="188">
        <v>0.1</v>
      </c>
      <c r="S211" s="188">
        <v>0.2</v>
      </c>
      <c r="T211" s="188">
        <v>0.1</v>
      </c>
      <c r="U211" s="188">
        <v>1.5</v>
      </c>
      <c r="V211" s="188" t="s">
        <v>37</v>
      </c>
      <c r="W211" s="188">
        <v>1.5</v>
      </c>
      <c r="X211" s="188">
        <v>2.1</v>
      </c>
      <c r="Y211" s="188" t="s">
        <v>38</v>
      </c>
      <c r="Z211" s="188">
        <v>8.6</v>
      </c>
      <c r="AA211" s="188">
        <v>1.5</v>
      </c>
      <c r="AB211" s="188">
        <v>0</v>
      </c>
      <c r="AC211" s="18" t="s">
        <v>39</v>
      </c>
      <c r="AD211" s="20" t="s">
        <v>869</v>
      </c>
    </row>
    <row r="212" spans="1:30" ht="14.25" customHeight="1" x14ac:dyDescent="0.15">
      <c r="A212" s="31" t="s">
        <v>872</v>
      </c>
      <c r="B212" s="31" t="s">
        <v>873</v>
      </c>
      <c r="C212" s="18" t="s">
        <v>874</v>
      </c>
      <c r="E212" s="18"/>
      <c r="F212" s="20" t="s">
        <v>875</v>
      </c>
      <c r="G212" s="32" t="s">
        <v>550</v>
      </c>
      <c r="H212" s="18">
        <v>363</v>
      </c>
      <c r="I212" s="22" t="s">
        <v>266</v>
      </c>
      <c r="J212" s="18" t="s">
        <v>876</v>
      </c>
      <c r="K212" s="36">
        <v>480</v>
      </c>
      <c r="L212" s="18">
        <v>0.75</v>
      </c>
      <c r="M212" s="36">
        <v>0</v>
      </c>
      <c r="N212" s="36">
        <v>79</v>
      </c>
      <c r="O212" s="188">
        <v>0.1</v>
      </c>
      <c r="P212" s="188">
        <v>0.2</v>
      </c>
      <c r="Q212" s="188">
        <v>0.1</v>
      </c>
      <c r="R212" s="188">
        <v>0.1</v>
      </c>
      <c r="S212" s="188">
        <v>0.1</v>
      </c>
      <c r="T212" s="188">
        <v>0.1</v>
      </c>
      <c r="U212" s="188">
        <v>16.7</v>
      </c>
      <c r="V212" s="188" t="s">
        <v>38</v>
      </c>
      <c r="W212" s="188">
        <v>16.5</v>
      </c>
      <c r="X212" s="188">
        <v>17.2</v>
      </c>
      <c r="Y212" s="188" t="s">
        <v>37</v>
      </c>
      <c r="Z212" s="188">
        <v>20.7</v>
      </c>
      <c r="AA212" s="188">
        <v>17.2</v>
      </c>
      <c r="AB212" s="188">
        <v>0</v>
      </c>
      <c r="AC212" s="18" t="s">
        <v>39</v>
      </c>
      <c r="AD212" s="20" t="s">
        <v>875</v>
      </c>
    </row>
    <row r="213" spans="1:30" ht="14.25" customHeight="1" x14ac:dyDescent="0.15">
      <c r="A213" s="31" t="s">
        <v>877</v>
      </c>
      <c r="B213" s="31" t="s">
        <v>877</v>
      </c>
      <c r="C213" s="18" t="s">
        <v>878</v>
      </c>
      <c r="E213" s="18"/>
      <c r="F213" s="20" t="s">
        <v>879</v>
      </c>
      <c r="G213" s="32"/>
      <c r="H213" s="18">
        <v>76</v>
      </c>
      <c r="I213" s="22" t="s">
        <v>35</v>
      </c>
      <c r="J213" s="18" t="s">
        <v>609</v>
      </c>
      <c r="K213" s="36">
        <v>100</v>
      </c>
      <c r="L213" s="18">
        <v>0.76</v>
      </c>
      <c r="M213" s="36">
        <v>15</v>
      </c>
      <c r="N213" s="36">
        <v>34</v>
      </c>
      <c r="O213" s="188">
        <v>1.6</v>
      </c>
      <c r="P213" s="188">
        <v>2.7</v>
      </c>
      <c r="Q213" s="188">
        <v>1.6</v>
      </c>
      <c r="R213" s="188">
        <v>0.1</v>
      </c>
      <c r="S213" s="188">
        <v>0.2</v>
      </c>
      <c r="T213" s="188">
        <v>0.1</v>
      </c>
      <c r="U213" s="188">
        <v>1</v>
      </c>
      <c r="V213" s="188" t="s">
        <v>38</v>
      </c>
      <c r="W213" s="188">
        <v>0.9</v>
      </c>
      <c r="X213" s="188">
        <v>4.8</v>
      </c>
      <c r="Y213" s="188" t="s">
        <v>37</v>
      </c>
      <c r="Z213" s="188">
        <v>7.6</v>
      </c>
      <c r="AA213" s="188">
        <v>4.8</v>
      </c>
      <c r="AB213" s="188">
        <v>0</v>
      </c>
      <c r="AC213" s="18" t="s">
        <v>39</v>
      </c>
      <c r="AD213" s="20" t="s">
        <v>879</v>
      </c>
    </row>
    <row r="214" spans="1:30" ht="14.25" customHeight="1" x14ac:dyDescent="0.15">
      <c r="A214" s="33" t="s">
        <v>880</v>
      </c>
      <c r="B214" s="33" t="s">
        <v>880</v>
      </c>
      <c r="C214" s="32" t="s">
        <v>881</v>
      </c>
      <c r="D214" s="19"/>
      <c r="E214" s="33"/>
      <c r="F214" s="20" t="s">
        <v>882</v>
      </c>
      <c r="G214" s="32" t="s">
        <v>883</v>
      </c>
      <c r="H214" s="18">
        <v>375</v>
      </c>
      <c r="I214" s="22" t="s">
        <v>355</v>
      </c>
      <c r="J214" s="32" t="s">
        <v>590</v>
      </c>
      <c r="K214" s="36">
        <v>400</v>
      </c>
      <c r="L214" s="18">
        <v>0.93</v>
      </c>
      <c r="M214" s="36">
        <v>0</v>
      </c>
      <c r="N214" s="36">
        <v>76</v>
      </c>
      <c r="O214" s="188">
        <v>2.4</v>
      </c>
      <c r="P214" s="188">
        <v>3.6</v>
      </c>
      <c r="Q214" s="188">
        <v>2.4</v>
      </c>
      <c r="R214" s="188">
        <v>0.2</v>
      </c>
      <c r="S214" s="188">
        <v>0.3</v>
      </c>
      <c r="T214" s="188">
        <v>0.2</v>
      </c>
      <c r="U214" s="188">
        <v>10.3</v>
      </c>
      <c r="V214" s="188" t="s">
        <v>38</v>
      </c>
      <c r="W214" s="188">
        <v>9.9</v>
      </c>
      <c r="X214" s="188">
        <v>14.2</v>
      </c>
      <c r="Y214" s="188" t="s">
        <v>37</v>
      </c>
      <c r="Z214" s="188">
        <v>16.899999999999999</v>
      </c>
      <c r="AA214" s="188">
        <v>14.2</v>
      </c>
      <c r="AB214" s="188">
        <v>4.3</v>
      </c>
      <c r="AC214" s="18" t="s">
        <v>39</v>
      </c>
      <c r="AD214" s="20" t="s">
        <v>882</v>
      </c>
    </row>
    <row r="215" spans="1:30" ht="14.25" customHeight="1" x14ac:dyDescent="0.15">
      <c r="A215" s="33" t="s">
        <v>884</v>
      </c>
      <c r="B215" s="33" t="s">
        <v>884</v>
      </c>
      <c r="C215" s="32" t="s">
        <v>885</v>
      </c>
      <c r="D215" s="19"/>
      <c r="E215" s="33"/>
      <c r="F215" s="20" t="s">
        <v>886</v>
      </c>
      <c r="G215" s="32" t="s">
        <v>887</v>
      </c>
      <c r="H215" s="18">
        <v>175</v>
      </c>
      <c r="I215" s="22" t="s">
        <v>35</v>
      </c>
      <c r="J215" s="32" t="s">
        <v>888</v>
      </c>
      <c r="K215" s="36">
        <v>20</v>
      </c>
      <c r="L215" s="18">
        <v>8.75</v>
      </c>
      <c r="M215" s="36">
        <v>0</v>
      </c>
      <c r="N215" s="36">
        <v>216</v>
      </c>
      <c r="O215" s="188">
        <v>5.3</v>
      </c>
      <c r="P215" s="188">
        <v>7.9</v>
      </c>
      <c r="Q215" s="188">
        <v>5.3</v>
      </c>
      <c r="R215" s="188">
        <v>1.3</v>
      </c>
      <c r="S215" s="188">
        <v>2.1</v>
      </c>
      <c r="T215" s="188">
        <v>1.3</v>
      </c>
      <c r="U215" s="188">
        <v>2.7</v>
      </c>
      <c r="V215" s="188" t="s">
        <v>38</v>
      </c>
      <c r="W215" s="188">
        <v>2.6</v>
      </c>
      <c r="X215" s="188">
        <v>17.100000000000001</v>
      </c>
      <c r="Y215" s="188" t="s">
        <v>37</v>
      </c>
      <c r="Z215" s="188">
        <v>71.099999999999994</v>
      </c>
      <c r="AA215" s="188">
        <v>17.100000000000001</v>
      </c>
      <c r="AB215" s="188">
        <v>0.1</v>
      </c>
      <c r="AC215" s="18" t="s">
        <v>39</v>
      </c>
      <c r="AD215" s="20" t="s">
        <v>886</v>
      </c>
    </row>
    <row r="216" spans="1:30" ht="14.25" customHeight="1" x14ac:dyDescent="0.15">
      <c r="A216" s="33" t="s">
        <v>889</v>
      </c>
      <c r="B216" s="33" t="s">
        <v>889</v>
      </c>
      <c r="C216" s="32" t="s">
        <v>890</v>
      </c>
      <c r="D216" s="19"/>
      <c r="E216" s="33"/>
      <c r="F216" s="20" t="s">
        <v>891</v>
      </c>
      <c r="G216" s="32"/>
      <c r="H216" s="18">
        <v>194</v>
      </c>
      <c r="I216" s="22" t="s">
        <v>35</v>
      </c>
      <c r="J216" s="32" t="s">
        <v>892</v>
      </c>
      <c r="K216" s="36">
        <v>100</v>
      </c>
      <c r="L216" s="18">
        <v>1.94</v>
      </c>
      <c r="M216" s="36">
        <v>20</v>
      </c>
      <c r="N216" s="36">
        <v>25</v>
      </c>
      <c r="O216" s="188">
        <v>2</v>
      </c>
      <c r="P216" s="188">
        <v>3.1</v>
      </c>
      <c r="Q216" s="188">
        <v>2</v>
      </c>
      <c r="R216" s="188">
        <v>0.2</v>
      </c>
      <c r="S216" s="188">
        <v>0.3</v>
      </c>
      <c r="T216" s="188">
        <v>0.2</v>
      </c>
      <c r="U216" s="188">
        <v>0.7</v>
      </c>
      <c r="V216" s="188" t="s">
        <v>37</v>
      </c>
      <c r="W216" s="188">
        <v>0.7</v>
      </c>
      <c r="X216" s="188">
        <v>1.3</v>
      </c>
      <c r="Y216" s="188" t="s">
        <v>38</v>
      </c>
      <c r="Z216" s="188">
        <v>6.4</v>
      </c>
      <c r="AA216" s="188">
        <v>0.7</v>
      </c>
      <c r="AB216" s="188">
        <v>0</v>
      </c>
      <c r="AC216" s="18" t="s">
        <v>39</v>
      </c>
      <c r="AD216" s="20" t="s">
        <v>891</v>
      </c>
    </row>
    <row r="217" spans="1:30" ht="14.25" customHeight="1" x14ac:dyDescent="0.15">
      <c r="A217" s="33" t="s">
        <v>893</v>
      </c>
      <c r="B217" s="33" t="s">
        <v>893</v>
      </c>
      <c r="C217" s="32" t="s">
        <v>894</v>
      </c>
      <c r="D217" s="19"/>
      <c r="E217" s="33"/>
      <c r="F217" s="20" t="s">
        <v>895</v>
      </c>
      <c r="G217" s="32" t="s">
        <v>896</v>
      </c>
      <c r="H217" s="18">
        <v>2041</v>
      </c>
      <c r="I217" s="22" t="s">
        <v>35</v>
      </c>
      <c r="J217" s="32" t="s">
        <v>119</v>
      </c>
      <c r="K217" s="36">
        <v>500</v>
      </c>
      <c r="L217" s="18">
        <v>4.08</v>
      </c>
      <c r="M217" s="36">
        <v>20</v>
      </c>
      <c r="N217" s="36">
        <v>258</v>
      </c>
      <c r="O217" s="188">
        <v>14.1</v>
      </c>
      <c r="P217" s="188">
        <v>21.2</v>
      </c>
      <c r="Q217" s="188">
        <v>14.1</v>
      </c>
      <c r="R217" s="188">
        <v>1.7</v>
      </c>
      <c r="S217" s="188">
        <v>2.8</v>
      </c>
      <c r="T217" s="188">
        <v>1.7</v>
      </c>
      <c r="U217" s="188">
        <v>11.8</v>
      </c>
      <c r="V217" s="188" t="s">
        <v>38</v>
      </c>
      <c r="W217" s="188">
        <v>11.2</v>
      </c>
      <c r="X217" s="188">
        <v>22.1</v>
      </c>
      <c r="Y217" s="188" t="s">
        <v>37</v>
      </c>
      <c r="Z217" s="188">
        <v>62.5</v>
      </c>
      <c r="AA217" s="188">
        <v>22.1</v>
      </c>
      <c r="AB217" s="188">
        <v>0</v>
      </c>
      <c r="AC217" s="18" t="s">
        <v>39</v>
      </c>
      <c r="AD217" s="20" t="s">
        <v>895</v>
      </c>
    </row>
    <row r="218" spans="1:30" ht="14.25" customHeight="1" x14ac:dyDescent="0.15">
      <c r="A218" s="31" t="s">
        <v>897</v>
      </c>
      <c r="B218" s="31" t="s">
        <v>897</v>
      </c>
      <c r="C218" s="18" t="s">
        <v>898</v>
      </c>
      <c r="E218" s="18"/>
      <c r="F218" s="20" t="s">
        <v>899</v>
      </c>
      <c r="G218" s="32"/>
      <c r="H218" s="18">
        <v>113</v>
      </c>
      <c r="I218" s="22" t="s">
        <v>35</v>
      </c>
      <c r="J218" s="18" t="s">
        <v>609</v>
      </c>
      <c r="K218" s="36">
        <v>100</v>
      </c>
      <c r="L218" s="18">
        <v>1.1299999999999999</v>
      </c>
      <c r="M218" s="36">
        <v>10</v>
      </c>
      <c r="N218" s="36">
        <v>26</v>
      </c>
      <c r="O218" s="188">
        <v>1.6</v>
      </c>
      <c r="P218" s="188">
        <v>2.7</v>
      </c>
      <c r="Q218" s="188">
        <v>1.6</v>
      </c>
      <c r="R218" s="188">
        <v>0.2</v>
      </c>
      <c r="S218" s="188">
        <v>0.5</v>
      </c>
      <c r="T218" s="188">
        <v>0.2</v>
      </c>
      <c r="U218" s="188">
        <v>1.4</v>
      </c>
      <c r="V218" s="188" t="s">
        <v>38</v>
      </c>
      <c r="W218" s="188">
        <v>1.3</v>
      </c>
      <c r="X218" s="188">
        <v>2.5</v>
      </c>
      <c r="Y218" s="188" t="s">
        <v>37</v>
      </c>
      <c r="Z218" s="188">
        <v>4.8</v>
      </c>
      <c r="AA218" s="188">
        <v>2.5</v>
      </c>
      <c r="AB218" s="188">
        <v>0</v>
      </c>
      <c r="AC218" s="18" t="s">
        <v>39</v>
      </c>
      <c r="AD218" s="20" t="s">
        <v>899</v>
      </c>
    </row>
    <row r="219" spans="1:30" ht="14.25" customHeight="1" x14ac:dyDescent="0.15">
      <c r="A219" s="33" t="s">
        <v>900</v>
      </c>
      <c r="B219" s="33" t="s">
        <v>900</v>
      </c>
      <c r="C219" s="32" t="s">
        <v>901</v>
      </c>
      <c r="D219" s="19"/>
      <c r="E219" s="33"/>
      <c r="F219" s="20" t="s">
        <v>902</v>
      </c>
      <c r="G219" s="32"/>
      <c r="H219" s="18">
        <v>108</v>
      </c>
      <c r="I219" s="22" t="s">
        <v>35</v>
      </c>
      <c r="J219" s="32" t="s">
        <v>609</v>
      </c>
      <c r="K219" s="36">
        <v>100</v>
      </c>
      <c r="L219" s="18">
        <v>1.08</v>
      </c>
      <c r="M219" s="36">
        <v>20</v>
      </c>
      <c r="N219" s="36">
        <v>21</v>
      </c>
      <c r="O219" s="188">
        <v>1</v>
      </c>
      <c r="P219" s="188">
        <v>1.8</v>
      </c>
      <c r="Q219" s="188">
        <v>1</v>
      </c>
      <c r="R219" s="188">
        <v>0.1</v>
      </c>
      <c r="S219" s="188">
        <v>0.2</v>
      </c>
      <c r="T219" s="188">
        <v>0.1</v>
      </c>
      <c r="U219" s="188">
        <v>2.5</v>
      </c>
      <c r="V219" s="188" t="s">
        <v>37</v>
      </c>
      <c r="W219" s="188">
        <v>2.4</v>
      </c>
      <c r="X219" s="188">
        <v>2.8</v>
      </c>
      <c r="Y219" s="188" t="s">
        <v>38</v>
      </c>
      <c r="Z219" s="188">
        <v>5.4</v>
      </c>
      <c r="AA219" s="188">
        <v>2.4</v>
      </c>
      <c r="AB219" s="188">
        <v>0</v>
      </c>
      <c r="AC219" s="18" t="s">
        <v>39</v>
      </c>
      <c r="AD219" s="20" t="s">
        <v>902</v>
      </c>
    </row>
    <row r="220" spans="1:30" ht="14.25" customHeight="1" x14ac:dyDescent="0.15">
      <c r="A220" s="33" t="s">
        <v>903</v>
      </c>
      <c r="B220" s="33" t="s">
        <v>903</v>
      </c>
      <c r="C220" s="32" t="s">
        <v>904</v>
      </c>
      <c r="D220" s="19"/>
      <c r="E220" s="33"/>
      <c r="F220" s="20" t="s">
        <v>905</v>
      </c>
      <c r="G220" s="32"/>
      <c r="H220" s="18">
        <v>130</v>
      </c>
      <c r="I220" s="22" t="s">
        <v>35</v>
      </c>
      <c r="J220" s="32" t="s">
        <v>609</v>
      </c>
      <c r="K220" s="36">
        <v>100</v>
      </c>
      <c r="L220" s="18">
        <v>1.3</v>
      </c>
      <c r="M220" s="36">
        <v>6</v>
      </c>
      <c r="N220" s="36">
        <v>31</v>
      </c>
      <c r="O220" s="188">
        <v>1.7</v>
      </c>
      <c r="P220" s="188">
        <v>2.8</v>
      </c>
      <c r="Q220" s="188">
        <v>1.7</v>
      </c>
      <c r="R220" s="188">
        <v>0.2</v>
      </c>
      <c r="S220" s="188">
        <v>0.4</v>
      </c>
      <c r="T220" s="188">
        <v>0.2</v>
      </c>
      <c r="U220" s="188">
        <v>3</v>
      </c>
      <c r="V220" s="188" t="s">
        <v>38</v>
      </c>
      <c r="W220" s="188">
        <v>2.9</v>
      </c>
      <c r="X220" s="188">
        <v>3.7</v>
      </c>
      <c r="Y220" s="188" t="s">
        <v>37</v>
      </c>
      <c r="Z220" s="188">
        <v>6</v>
      </c>
      <c r="AA220" s="188">
        <v>3.7</v>
      </c>
      <c r="AB220" s="188">
        <v>0</v>
      </c>
      <c r="AC220" s="18" t="s">
        <v>39</v>
      </c>
      <c r="AD220" s="20" t="s">
        <v>905</v>
      </c>
    </row>
    <row r="221" spans="1:30" ht="14.25" customHeight="1" x14ac:dyDescent="0.15">
      <c r="A221" s="33" t="s">
        <v>906</v>
      </c>
      <c r="B221" s="33" t="s">
        <v>906</v>
      </c>
      <c r="C221" s="32" t="s">
        <v>907</v>
      </c>
      <c r="D221" s="19"/>
      <c r="E221" s="33"/>
      <c r="F221" s="20" t="s">
        <v>908</v>
      </c>
      <c r="G221" s="32"/>
      <c r="H221" s="18">
        <v>130</v>
      </c>
      <c r="I221" s="22" t="s">
        <v>35</v>
      </c>
      <c r="J221" s="32" t="s">
        <v>609</v>
      </c>
      <c r="K221" s="36">
        <v>100</v>
      </c>
      <c r="L221" s="18">
        <v>1.3</v>
      </c>
      <c r="M221" s="36">
        <v>10</v>
      </c>
      <c r="N221" s="36">
        <v>22</v>
      </c>
      <c r="O221" s="188">
        <v>1.2</v>
      </c>
      <c r="P221" s="188">
        <v>2</v>
      </c>
      <c r="Q221" s="188">
        <v>1.2</v>
      </c>
      <c r="R221" s="188">
        <v>0.3</v>
      </c>
      <c r="S221" s="188">
        <v>0.5</v>
      </c>
      <c r="T221" s="188">
        <v>0.3</v>
      </c>
      <c r="U221" s="188">
        <v>0.3</v>
      </c>
      <c r="V221" s="188" t="s">
        <v>38</v>
      </c>
      <c r="W221" s="188">
        <v>0.3</v>
      </c>
      <c r="X221" s="188">
        <v>1.8</v>
      </c>
      <c r="Y221" s="188" t="s">
        <v>37</v>
      </c>
      <c r="Z221" s="188">
        <v>4.4000000000000004</v>
      </c>
      <c r="AA221" s="188">
        <v>1.8</v>
      </c>
      <c r="AB221" s="188">
        <v>0</v>
      </c>
      <c r="AC221" s="18" t="s">
        <v>39</v>
      </c>
      <c r="AD221" s="20" t="s">
        <v>908</v>
      </c>
    </row>
    <row r="222" spans="1:30" ht="14.25" customHeight="1" x14ac:dyDescent="0.15">
      <c r="A222" s="33" t="s">
        <v>909</v>
      </c>
      <c r="B222" s="33" t="s">
        <v>909</v>
      </c>
      <c r="C222" s="32" t="s">
        <v>910</v>
      </c>
      <c r="D222" s="19"/>
      <c r="E222" s="33"/>
      <c r="F222" s="20" t="s">
        <v>911</v>
      </c>
      <c r="G222" s="32" t="s">
        <v>550</v>
      </c>
      <c r="H222" s="18">
        <v>410</v>
      </c>
      <c r="I222" s="22" t="s">
        <v>266</v>
      </c>
      <c r="J222" s="32" t="s">
        <v>912</v>
      </c>
      <c r="K222" s="36">
        <v>454</v>
      </c>
      <c r="L222" s="18">
        <v>0.9</v>
      </c>
      <c r="M222" s="36">
        <v>0</v>
      </c>
      <c r="N222" s="36">
        <v>18</v>
      </c>
      <c r="O222" s="188">
        <v>1.9</v>
      </c>
      <c r="P222" s="188">
        <v>3.4</v>
      </c>
      <c r="Q222" s="188">
        <v>1.9</v>
      </c>
      <c r="R222" s="188">
        <v>0.1</v>
      </c>
      <c r="S222" s="188">
        <v>0.2</v>
      </c>
      <c r="T222" s="188">
        <v>0.1</v>
      </c>
      <c r="U222" s="188">
        <v>0.2</v>
      </c>
      <c r="V222" s="188" t="s">
        <v>37</v>
      </c>
      <c r="W222" s="188">
        <v>0.2</v>
      </c>
      <c r="X222" s="188">
        <v>0</v>
      </c>
      <c r="Y222" s="188" t="s">
        <v>38</v>
      </c>
      <c r="Z222" s="188">
        <v>3.3</v>
      </c>
      <c r="AA222" s="188">
        <v>0.2</v>
      </c>
      <c r="AB222" s="188">
        <v>0.9</v>
      </c>
      <c r="AC222" s="18" t="s">
        <v>39</v>
      </c>
      <c r="AD222" s="20" t="s">
        <v>911</v>
      </c>
    </row>
    <row r="223" spans="1:30" ht="14.25" customHeight="1" x14ac:dyDescent="0.15">
      <c r="A223" s="33" t="s">
        <v>913</v>
      </c>
      <c r="B223" s="33" t="s">
        <v>913</v>
      </c>
      <c r="C223" s="32" t="s">
        <v>914</v>
      </c>
      <c r="D223" s="19"/>
      <c r="E223" s="33"/>
      <c r="F223" s="20" t="s">
        <v>915</v>
      </c>
      <c r="G223" s="32" t="s">
        <v>916</v>
      </c>
      <c r="H223" s="18">
        <v>136</v>
      </c>
      <c r="I223" s="22" t="s">
        <v>35</v>
      </c>
      <c r="J223" s="32" t="s">
        <v>917</v>
      </c>
      <c r="K223" s="36">
        <v>12</v>
      </c>
      <c r="L223" s="18">
        <v>11.33</v>
      </c>
      <c r="M223" s="36">
        <v>0</v>
      </c>
      <c r="N223" s="36">
        <v>249</v>
      </c>
      <c r="O223" s="188">
        <v>21.4</v>
      </c>
      <c r="P223" s="188">
        <v>29.4</v>
      </c>
      <c r="Q223" s="188">
        <v>21.4</v>
      </c>
      <c r="R223" s="188">
        <v>3.3</v>
      </c>
      <c r="S223" s="188">
        <v>5.2</v>
      </c>
      <c r="T223" s="188">
        <v>3.3</v>
      </c>
      <c r="U223" s="188">
        <v>0.2</v>
      </c>
      <c r="V223" s="188" t="s">
        <v>38</v>
      </c>
      <c r="W223" s="188">
        <v>0.2</v>
      </c>
      <c r="X223" s="188">
        <v>15.7</v>
      </c>
      <c r="Y223" s="188" t="s">
        <v>37</v>
      </c>
      <c r="Z223" s="188">
        <v>41</v>
      </c>
      <c r="AA223" s="188">
        <v>15.7</v>
      </c>
      <c r="AB223" s="188">
        <v>8.1</v>
      </c>
      <c r="AC223" s="18" t="s">
        <v>39</v>
      </c>
      <c r="AD223" s="20" t="s">
        <v>915</v>
      </c>
    </row>
    <row r="224" spans="1:30" ht="14.25" customHeight="1" x14ac:dyDescent="0.15">
      <c r="A224" s="33" t="s">
        <v>918</v>
      </c>
      <c r="B224" s="33" t="s">
        <v>919</v>
      </c>
      <c r="C224" s="32" t="s">
        <v>920</v>
      </c>
      <c r="D224" s="19"/>
      <c r="E224" s="33"/>
      <c r="F224" s="20" t="s">
        <v>921</v>
      </c>
      <c r="G224" s="32" t="s">
        <v>922</v>
      </c>
      <c r="H224" s="18">
        <v>680</v>
      </c>
      <c r="I224" s="22" t="s">
        <v>35</v>
      </c>
      <c r="J224" s="32" t="s">
        <v>324</v>
      </c>
      <c r="K224" s="36">
        <v>100</v>
      </c>
      <c r="L224" s="18">
        <v>6.8</v>
      </c>
      <c r="M224" s="36">
        <v>0</v>
      </c>
      <c r="N224" s="36">
        <v>297</v>
      </c>
      <c r="O224" s="188">
        <v>32</v>
      </c>
      <c r="P224" s="188">
        <v>41.4</v>
      </c>
      <c r="Q224" s="188">
        <v>32</v>
      </c>
      <c r="R224" s="188">
        <v>2.2000000000000002</v>
      </c>
      <c r="S224" s="188">
        <v>3.7</v>
      </c>
      <c r="T224" s="188">
        <v>2.2000000000000002</v>
      </c>
      <c r="U224" s="188">
        <v>1.9</v>
      </c>
      <c r="V224" s="188" t="s">
        <v>38</v>
      </c>
      <c r="W224" s="188">
        <v>1.7</v>
      </c>
      <c r="X224" s="188">
        <v>19.2</v>
      </c>
      <c r="Y224" s="188" t="s">
        <v>37</v>
      </c>
      <c r="Z224" s="188">
        <v>44.3</v>
      </c>
      <c r="AA224" s="188">
        <v>19.2</v>
      </c>
      <c r="AB224" s="188">
        <v>1.3</v>
      </c>
      <c r="AC224" s="18" t="s">
        <v>39</v>
      </c>
      <c r="AD224" s="20" t="s">
        <v>921</v>
      </c>
    </row>
    <row r="225" spans="1:30" ht="14.25" customHeight="1" x14ac:dyDescent="0.15">
      <c r="A225" s="31" t="s">
        <v>923</v>
      </c>
      <c r="B225" s="31" t="s">
        <v>919</v>
      </c>
      <c r="C225" s="18" t="s">
        <v>920</v>
      </c>
      <c r="E225" s="18"/>
      <c r="F225" s="20" t="s">
        <v>924</v>
      </c>
      <c r="G225" s="32" t="s">
        <v>922</v>
      </c>
      <c r="H225" s="18">
        <v>307</v>
      </c>
      <c r="I225" s="22" t="s">
        <v>378</v>
      </c>
      <c r="J225" s="18" t="s">
        <v>925</v>
      </c>
      <c r="K225" s="36">
        <v>30</v>
      </c>
      <c r="L225" s="18">
        <v>10.23</v>
      </c>
      <c r="M225" s="36">
        <v>0</v>
      </c>
      <c r="N225" s="36">
        <v>297</v>
      </c>
      <c r="O225" s="188">
        <v>32</v>
      </c>
      <c r="P225" s="188">
        <v>41.4</v>
      </c>
      <c r="Q225" s="188">
        <v>32</v>
      </c>
      <c r="R225" s="188">
        <v>2.2000000000000002</v>
      </c>
      <c r="S225" s="188">
        <v>3.7</v>
      </c>
      <c r="T225" s="188">
        <v>2.2000000000000002</v>
      </c>
      <c r="U225" s="188">
        <v>1.9</v>
      </c>
      <c r="V225" s="188" t="s">
        <v>38</v>
      </c>
      <c r="W225" s="188">
        <v>1.7</v>
      </c>
      <c r="X225" s="188">
        <v>19.2</v>
      </c>
      <c r="Y225" s="188" t="s">
        <v>37</v>
      </c>
      <c r="Z225" s="188">
        <v>44.3</v>
      </c>
      <c r="AA225" s="188">
        <v>19.2</v>
      </c>
      <c r="AB225" s="188">
        <v>1.3</v>
      </c>
      <c r="AC225" s="18" t="s">
        <v>39</v>
      </c>
      <c r="AD225" s="20" t="s">
        <v>924</v>
      </c>
    </row>
    <row r="226" spans="1:30" ht="14.25" customHeight="1" x14ac:dyDescent="0.15">
      <c r="A226" s="33" t="s">
        <v>926</v>
      </c>
      <c r="B226" s="33" t="s">
        <v>926</v>
      </c>
      <c r="C226" s="32" t="s">
        <v>927</v>
      </c>
      <c r="D226" s="19"/>
      <c r="E226" s="33"/>
      <c r="F226" s="20" t="s">
        <v>928</v>
      </c>
      <c r="G226" s="32" t="s">
        <v>922</v>
      </c>
      <c r="H226" s="18">
        <v>499</v>
      </c>
      <c r="I226" s="22" t="s">
        <v>35</v>
      </c>
      <c r="J226" s="32" t="s">
        <v>929</v>
      </c>
      <c r="K226" s="36">
        <v>80</v>
      </c>
      <c r="L226" s="18">
        <v>6.23</v>
      </c>
      <c r="M226" s="36">
        <v>0</v>
      </c>
      <c r="N226" s="36">
        <v>303</v>
      </c>
      <c r="O226" s="188">
        <v>31.5</v>
      </c>
      <c r="P226" s="188">
        <v>40</v>
      </c>
      <c r="Q226" s="188">
        <v>31.5</v>
      </c>
      <c r="R226" s="188">
        <v>2.5</v>
      </c>
      <c r="S226" s="188">
        <v>3.5</v>
      </c>
      <c r="T226" s="188">
        <v>2.5</v>
      </c>
      <c r="U226" s="188">
        <v>14.3</v>
      </c>
      <c r="V226" s="188" t="s">
        <v>38</v>
      </c>
      <c r="W226" s="188">
        <v>13.5</v>
      </c>
      <c r="X226" s="188">
        <v>25.6</v>
      </c>
      <c r="Y226" s="188" t="s">
        <v>37</v>
      </c>
      <c r="Z226" s="188">
        <v>41.8</v>
      </c>
      <c r="AA226" s="188">
        <v>25.6</v>
      </c>
      <c r="AB226" s="188">
        <v>4.3</v>
      </c>
      <c r="AC226" s="18" t="s">
        <v>39</v>
      </c>
      <c r="AD226" s="20" t="s">
        <v>928</v>
      </c>
    </row>
    <row r="227" spans="1:30" ht="14.25" customHeight="1" x14ac:dyDescent="0.15">
      <c r="A227" s="31" t="s">
        <v>930</v>
      </c>
      <c r="B227" s="31" t="s">
        <v>930</v>
      </c>
      <c r="C227" s="18" t="s">
        <v>931</v>
      </c>
      <c r="E227" s="18"/>
      <c r="F227" s="20" t="s">
        <v>932</v>
      </c>
      <c r="G227" s="32" t="s">
        <v>933</v>
      </c>
      <c r="H227" s="18">
        <v>1429</v>
      </c>
      <c r="I227" s="22" t="s">
        <v>35</v>
      </c>
      <c r="J227" s="18" t="s">
        <v>156</v>
      </c>
      <c r="K227" s="36">
        <v>300</v>
      </c>
      <c r="L227" s="18">
        <v>4.76</v>
      </c>
      <c r="M227" s="36">
        <v>0</v>
      </c>
      <c r="N227" s="36">
        <v>235</v>
      </c>
      <c r="O227" s="188">
        <v>6.2</v>
      </c>
      <c r="P227" s="188">
        <v>7.7</v>
      </c>
      <c r="Q227" s="188">
        <v>6.2</v>
      </c>
      <c r="R227" s="188">
        <v>1.5</v>
      </c>
      <c r="S227" s="188">
        <v>1.9</v>
      </c>
      <c r="T227" s="188">
        <v>1.5</v>
      </c>
      <c r="U227" s="188" t="s">
        <v>108</v>
      </c>
      <c r="V227" s="188" t="s">
        <v>38</v>
      </c>
      <c r="W227" s="188" t="s">
        <v>108</v>
      </c>
      <c r="X227" s="188">
        <v>31.9</v>
      </c>
      <c r="Y227" s="188" t="s">
        <v>37</v>
      </c>
      <c r="Z227" s="188">
        <v>64.7</v>
      </c>
      <c r="AA227" s="188">
        <v>31.9</v>
      </c>
      <c r="AB227" s="188">
        <v>7.6</v>
      </c>
      <c r="AC227" s="18" t="s">
        <v>39</v>
      </c>
      <c r="AD227" s="20" t="s">
        <v>932</v>
      </c>
    </row>
    <row r="228" spans="1:30" ht="14.25" customHeight="1" x14ac:dyDescent="0.15">
      <c r="A228" s="33" t="s">
        <v>934</v>
      </c>
      <c r="B228" s="33" t="s">
        <v>934</v>
      </c>
      <c r="C228" s="32" t="s">
        <v>935</v>
      </c>
      <c r="D228" s="19"/>
      <c r="E228" s="33"/>
      <c r="F228" s="20" t="s">
        <v>936</v>
      </c>
      <c r="G228" s="32" t="s">
        <v>937</v>
      </c>
      <c r="H228" s="18">
        <v>248</v>
      </c>
      <c r="I228" s="22" t="s">
        <v>35</v>
      </c>
      <c r="J228" s="32" t="s">
        <v>938</v>
      </c>
      <c r="K228" s="36">
        <v>28</v>
      </c>
      <c r="L228" s="18">
        <v>8.85</v>
      </c>
      <c r="M228" s="36">
        <v>0</v>
      </c>
      <c r="N228" s="36">
        <v>119</v>
      </c>
      <c r="O228" s="188">
        <v>4.3</v>
      </c>
      <c r="P228" s="188">
        <v>5.4</v>
      </c>
      <c r="Q228" s="188">
        <v>4.3</v>
      </c>
      <c r="R228" s="188">
        <v>0.2</v>
      </c>
      <c r="S228" s="188">
        <v>0.5</v>
      </c>
      <c r="T228" s="188">
        <v>0.2</v>
      </c>
      <c r="U228" s="188">
        <v>0.4</v>
      </c>
      <c r="V228" s="188" t="s">
        <v>37</v>
      </c>
      <c r="W228" s="188">
        <v>0.4</v>
      </c>
      <c r="X228" s="188">
        <v>0</v>
      </c>
      <c r="Y228" s="188" t="s">
        <v>38</v>
      </c>
      <c r="Z228" s="188">
        <v>50.2</v>
      </c>
      <c r="AA228" s="188">
        <v>0.4</v>
      </c>
      <c r="AB228" s="188">
        <v>10.9</v>
      </c>
      <c r="AC228" s="18" t="s">
        <v>39</v>
      </c>
      <c r="AD228" s="20" t="s">
        <v>936</v>
      </c>
    </row>
    <row r="229" spans="1:30" ht="14.25" customHeight="1" x14ac:dyDescent="0.15">
      <c r="A229" s="33" t="s">
        <v>939</v>
      </c>
      <c r="B229" s="33" t="s">
        <v>939</v>
      </c>
      <c r="C229" s="32" t="s">
        <v>940</v>
      </c>
      <c r="D229" s="19"/>
      <c r="E229" s="33"/>
      <c r="F229" s="20" t="s">
        <v>941</v>
      </c>
      <c r="G229" s="32" t="s">
        <v>942</v>
      </c>
      <c r="H229" s="18">
        <v>652</v>
      </c>
      <c r="I229" s="22" t="s">
        <v>35</v>
      </c>
      <c r="J229" s="32" t="s">
        <v>943</v>
      </c>
      <c r="K229" s="36">
        <v>103</v>
      </c>
      <c r="L229" s="18">
        <v>6.33</v>
      </c>
      <c r="M229" s="36">
        <v>0</v>
      </c>
      <c r="N229" s="36">
        <v>177</v>
      </c>
      <c r="O229" s="188">
        <v>5.2</v>
      </c>
      <c r="P229" s="188">
        <v>6.5</v>
      </c>
      <c r="Q229" s="188">
        <v>5.2</v>
      </c>
      <c r="R229" s="188">
        <v>0.6</v>
      </c>
      <c r="S229" s="188">
        <v>0.9</v>
      </c>
      <c r="T229" s="188">
        <v>0.6</v>
      </c>
      <c r="U229" s="188" t="s">
        <v>108</v>
      </c>
      <c r="V229" s="188" t="s">
        <v>38</v>
      </c>
      <c r="W229" s="188" t="s">
        <v>108</v>
      </c>
      <c r="X229" s="188">
        <v>23.6</v>
      </c>
      <c r="Y229" s="188" t="s">
        <v>37</v>
      </c>
      <c r="Z229" s="188">
        <v>50.2</v>
      </c>
      <c r="AA229" s="188">
        <v>23.6</v>
      </c>
      <c r="AB229" s="188">
        <v>5.3</v>
      </c>
      <c r="AC229" s="18" t="s">
        <v>39</v>
      </c>
      <c r="AD229" s="20" t="s">
        <v>941</v>
      </c>
    </row>
    <row r="230" spans="1:30" ht="14.25" customHeight="1" x14ac:dyDescent="0.15">
      <c r="A230" s="33" t="s">
        <v>944</v>
      </c>
      <c r="B230" s="33" t="s">
        <v>944</v>
      </c>
      <c r="C230" s="18" t="s">
        <v>945</v>
      </c>
      <c r="E230" s="18"/>
      <c r="F230" s="20" t="s">
        <v>946</v>
      </c>
      <c r="G230" s="32" t="s">
        <v>947</v>
      </c>
      <c r="H230" s="18">
        <v>272</v>
      </c>
      <c r="I230" s="22" t="s">
        <v>35</v>
      </c>
      <c r="J230" s="18" t="s">
        <v>948</v>
      </c>
      <c r="K230" s="36">
        <v>58</v>
      </c>
      <c r="L230" s="18">
        <v>4.68</v>
      </c>
      <c r="M230" s="36">
        <v>0</v>
      </c>
      <c r="N230" s="36">
        <v>193</v>
      </c>
      <c r="O230" s="188" t="s">
        <v>108</v>
      </c>
      <c r="P230" s="188">
        <v>16.899999999999999</v>
      </c>
      <c r="Q230" s="188">
        <v>16.899999999999999</v>
      </c>
      <c r="R230" s="188" t="s">
        <v>108</v>
      </c>
      <c r="S230" s="188">
        <v>0.4</v>
      </c>
      <c r="T230" s="188">
        <v>0.4</v>
      </c>
      <c r="U230" s="188" t="s">
        <v>108</v>
      </c>
      <c r="V230" s="188" t="s">
        <v>38</v>
      </c>
      <c r="W230" s="188" t="s">
        <v>108</v>
      </c>
      <c r="X230" s="188">
        <v>23.9</v>
      </c>
      <c r="Y230" s="188" t="s">
        <v>37</v>
      </c>
      <c r="Z230" s="188">
        <v>37</v>
      </c>
      <c r="AA230" s="188">
        <v>23.9</v>
      </c>
      <c r="AB230" s="188">
        <v>18</v>
      </c>
      <c r="AC230" s="18" t="s">
        <v>39</v>
      </c>
      <c r="AD230" s="20" t="s">
        <v>946</v>
      </c>
    </row>
    <row r="231" spans="1:30" ht="14.25" customHeight="1" x14ac:dyDescent="0.15">
      <c r="A231" s="33" t="s">
        <v>949</v>
      </c>
      <c r="B231" s="33" t="s">
        <v>949</v>
      </c>
      <c r="C231" s="32" t="s">
        <v>950</v>
      </c>
      <c r="D231" s="19"/>
      <c r="E231" s="33"/>
      <c r="F231" s="20" t="s">
        <v>951</v>
      </c>
      <c r="G231" s="32" t="s">
        <v>952</v>
      </c>
      <c r="H231" s="18">
        <v>86</v>
      </c>
      <c r="I231" s="22" t="s">
        <v>35</v>
      </c>
      <c r="J231" s="32" t="s">
        <v>953</v>
      </c>
      <c r="K231" s="36">
        <v>205</v>
      </c>
      <c r="L231" s="18">
        <v>0.41</v>
      </c>
      <c r="M231" s="36">
        <v>0</v>
      </c>
      <c r="N231" s="36">
        <v>2</v>
      </c>
      <c r="O231" s="188">
        <v>0.1</v>
      </c>
      <c r="P231" s="188">
        <v>0.2</v>
      </c>
      <c r="Q231" s="188">
        <v>0.1</v>
      </c>
      <c r="R231" s="188" t="s">
        <v>108</v>
      </c>
      <c r="S231" s="188">
        <v>0</v>
      </c>
      <c r="T231" s="188">
        <v>0</v>
      </c>
      <c r="U231" s="188" t="s">
        <v>108</v>
      </c>
      <c r="V231" s="188" t="s">
        <v>38</v>
      </c>
      <c r="W231" s="188" t="s">
        <v>108</v>
      </c>
      <c r="X231" s="188">
        <v>0.1</v>
      </c>
      <c r="Y231" s="188" t="s">
        <v>37</v>
      </c>
      <c r="Z231" s="188">
        <v>0.6</v>
      </c>
      <c r="AA231" s="188">
        <v>0.1</v>
      </c>
      <c r="AB231" s="188">
        <v>0</v>
      </c>
      <c r="AC231" s="18" t="s">
        <v>39</v>
      </c>
      <c r="AD231" s="20" t="s">
        <v>951</v>
      </c>
    </row>
    <row r="232" spans="1:30" ht="14.25" customHeight="1" x14ac:dyDescent="0.15">
      <c r="A232" s="33" t="s">
        <v>954</v>
      </c>
      <c r="B232" s="33" t="s">
        <v>955</v>
      </c>
      <c r="C232" s="32" t="s">
        <v>956</v>
      </c>
      <c r="D232" s="19"/>
      <c r="E232" s="33"/>
      <c r="F232" s="20" t="s">
        <v>957</v>
      </c>
      <c r="G232" s="32" t="s">
        <v>958</v>
      </c>
      <c r="H232" s="18">
        <v>1026</v>
      </c>
      <c r="I232" s="22" t="s">
        <v>779</v>
      </c>
      <c r="J232" s="32" t="s">
        <v>959</v>
      </c>
      <c r="K232" s="36">
        <v>80</v>
      </c>
      <c r="L232" s="18">
        <v>12.82</v>
      </c>
      <c r="M232" s="36">
        <v>0</v>
      </c>
      <c r="N232" s="36">
        <v>3</v>
      </c>
      <c r="O232" s="188" t="s">
        <v>108</v>
      </c>
      <c r="P232" s="188">
        <v>0</v>
      </c>
      <c r="Q232" s="188">
        <v>0</v>
      </c>
      <c r="R232" s="188" t="s">
        <v>108</v>
      </c>
      <c r="S232" s="188">
        <v>0</v>
      </c>
      <c r="T232" s="188">
        <v>0</v>
      </c>
      <c r="U232" s="188" t="s">
        <v>108</v>
      </c>
      <c r="V232" s="188" t="s">
        <v>38</v>
      </c>
      <c r="W232" s="188" t="s">
        <v>108</v>
      </c>
      <c r="X232" s="188">
        <v>0</v>
      </c>
      <c r="Y232" s="188" t="s">
        <v>37</v>
      </c>
      <c r="Z232" s="188">
        <v>1.5</v>
      </c>
      <c r="AA232" s="188">
        <v>0</v>
      </c>
      <c r="AB232" s="188">
        <v>0</v>
      </c>
      <c r="AC232" s="18" t="s">
        <v>39</v>
      </c>
      <c r="AD232" s="20" t="s">
        <v>957</v>
      </c>
    </row>
    <row r="233" spans="1:30" ht="14.25" customHeight="1" x14ac:dyDescent="0.15">
      <c r="A233" s="33" t="s">
        <v>960</v>
      </c>
      <c r="B233" s="33" t="s">
        <v>955</v>
      </c>
      <c r="C233" s="32" t="s">
        <v>961</v>
      </c>
      <c r="D233" s="19"/>
      <c r="E233" s="33"/>
      <c r="F233" s="20" t="s">
        <v>962</v>
      </c>
      <c r="G233" s="32" t="s">
        <v>958</v>
      </c>
      <c r="H233" s="18">
        <v>1296</v>
      </c>
      <c r="I233" s="22" t="s">
        <v>35</v>
      </c>
      <c r="J233" s="32" t="s">
        <v>119</v>
      </c>
      <c r="K233" s="36">
        <v>500</v>
      </c>
      <c r="L233" s="18">
        <v>2.59</v>
      </c>
      <c r="M233" s="36">
        <v>0</v>
      </c>
      <c r="N233" s="36">
        <v>3</v>
      </c>
      <c r="O233" s="188" t="s">
        <v>108</v>
      </c>
      <c r="P233" s="188">
        <v>0</v>
      </c>
      <c r="Q233" s="188">
        <v>0</v>
      </c>
      <c r="R233" s="188" t="s">
        <v>108</v>
      </c>
      <c r="S233" s="188">
        <v>0</v>
      </c>
      <c r="T233" s="188">
        <v>0</v>
      </c>
      <c r="U233" s="188" t="s">
        <v>108</v>
      </c>
      <c r="V233" s="188" t="s">
        <v>38</v>
      </c>
      <c r="W233" s="188" t="s">
        <v>108</v>
      </c>
      <c r="X233" s="188">
        <v>0</v>
      </c>
      <c r="Y233" s="188" t="s">
        <v>37</v>
      </c>
      <c r="Z233" s="188">
        <v>1.5</v>
      </c>
      <c r="AA233" s="188">
        <v>0</v>
      </c>
      <c r="AB233" s="188">
        <v>0</v>
      </c>
      <c r="AC233" s="18" t="s">
        <v>39</v>
      </c>
      <c r="AD233" s="20" t="s">
        <v>962</v>
      </c>
    </row>
    <row r="234" spans="1:30" ht="14.25" customHeight="1" x14ac:dyDescent="0.15">
      <c r="A234" s="31" t="s">
        <v>963</v>
      </c>
      <c r="B234" s="31" t="s">
        <v>963</v>
      </c>
      <c r="C234" s="18" t="s">
        <v>964</v>
      </c>
      <c r="E234" s="18"/>
      <c r="F234" s="20" t="s">
        <v>965</v>
      </c>
      <c r="G234" s="32" t="s">
        <v>966</v>
      </c>
      <c r="H234" s="18">
        <v>1188</v>
      </c>
      <c r="I234" s="22" t="s">
        <v>35</v>
      </c>
      <c r="J234" s="18" t="s">
        <v>77</v>
      </c>
      <c r="K234" s="36">
        <v>200</v>
      </c>
      <c r="L234" s="18">
        <v>5.94</v>
      </c>
      <c r="M234" s="36">
        <v>0</v>
      </c>
      <c r="N234" s="36">
        <v>186</v>
      </c>
      <c r="O234" s="188" t="s">
        <v>108</v>
      </c>
      <c r="P234" s="188">
        <v>9.1999999999999993</v>
      </c>
      <c r="Q234" s="188">
        <v>9.1999999999999993</v>
      </c>
      <c r="R234" s="188" t="s">
        <v>108</v>
      </c>
      <c r="S234" s="188">
        <v>3.2</v>
      </c>
      <c r="T234" s="188">
        <v>3.2</v>
      </c>
      <c r="U234" s="188" t="s">
        <v>108</v>
      </c>
      <c r="V234" s="188" t="s">
        <v>38</v>
      </c>
      <c r="W234" s="188" t="s">
        <v>108</v>
      </c>
      <c r="X234" s="188">
        <v>4.2</v>
      </c>
      <c r="Y234" s="188" t="s">
        <v>37</v>
      </c>
      <c r="Z234" s="188">
        <v>56</v>
      </c>
      <c r="AA234" s="188">
        <v>4.2</v>
      </c>
      <c r="AB234" s="188">
        <v>4.7</v>
      </c>
      <c r="AC234" s="18" t="s">
        <v>39</v>
      </c>
      <c r="AD234" s="20" t="s">
        <v>965</v>
      </c>
    </row>
    <row r="235" spans="1:30" ht="14.25" customHeight="1" x14ac:dyDescent="0.15">
      <c r="A235" s="31" t="s">
        <v>967</v>
      </c>
      <c r="B235" s="31" t="s">
        <v>967</v>
      </c>
      <c r="C235" s="18" t="s">
        <v>968</v>
      </c>
      <c r="E235" s="18"/>
      <c r="F235" s="20" t="s">
        <v>969</v>
      </c>
      <c r="G235" s="32" t="s">
        <v>760</v>
      </c>
      <c r="H235" s="18">
        <v>691</v>
      </c>
      <c r="I235" s="22" t="s">
        <v>106</v>
      </c>
      <c r="J235" s="18" t="s">
        <v>970</v>
      </c>
      <c r="K235" s="36">
        <v>520</v>
      </c>
      <c r="L235" s="18">
        <v>1.32</v>
      </c>
      <c r="M235" s="36">
        <v>0</v>
      </c>
      <c r="N235" s="36">
        <v>148</v>
      </c>
      <c r="O235" s="188">
        <v>11.2</v>
      </c>
      <c r="P235" s="188">
        <v>14.4</v>
      </c>
      <c r="Q235" s="188">
        <v>11.2</v>
      </c>
      <c r="R235" s="188">
        <v>0.5</v>
      </c>
      <c r="S235" s="188">
        <v>1.3</v>
      </c>
      <c r="T235" s="188">
        <v>0.5</v>
      </c>
      <c r="U235" s="188">
        <v>23.8</v>
      </c>
      <c r="V235" s="188" t="s">
        <v>37</v>
      </c>
      <c r="W235" s="188">
        <v>22.9</v>
      </c>
      <c r="X235" s="188">
        <v>20.7</v>
      </c>
      <c r="Y235" s="188" t="s">
        <v>38</v>
      </c>
      <c r="Z235" s="188">
        <v>21.1</v>
      </c>
      <c r="AA235" s="188">
        <v>22.9</v>
      </c>
      <c r="AB235" s="188">
        <v>5.8</v>
      </c>
      <c r="AC235" s="18" t="s">
        <v>39</v>
      </c>
      <c r="AD235" s="20" t="s">
        <v>969</v>
      </c>
    </row>
    <row r="236" spans="1:30" ht="14.25" customHeight="1" x14ac:dyDescent="0.15">
      <c r="A236" s="33" t="s">
        <v>971</v>
      </c>
      <c r="B236" s="33" t="s">
        <v>971</v>
      </c>
      <c r="C236" s="32" t="s">
        <v>972</v>
      </c>
      <c r="D236" s="19"/>
      <c r="E236" s="33"/>
      <c r="F236" s="20" t="s">
        <v>973</v>
      </c>
      <c r="G236" s="32" t="s">
        <v>974</v>
      </c>
      <c r="H236" s="18">
        <v>3240</v>
      </c>
      <c r="I236" s="22" t="s">
        <v>35</v>
      </c>
      <c r="J236" s="32" t="s">
        <v>324</v>
      </c>
      <c r="K236" s="36">
        <v>100</v>
      </c>
      <c r="L236" s="18">
        <v>32.4</v>
      </c>
      <c r="M236" s="36">
        <v>0</v>
      </c>
      <c r="N236" s="36">
        <v>7</v>
      </c>
      <c r="O236" s="188">
        <v>0.2</v>
      </c>
      <c r="P236" s="188">
        <v>0.3</v>
      </c>
      <c r="Q236" s="188">
        <v>0.2</v>
      </c>
      <c r="R236" s="188">
        <v>0.1</v>
      </c>
      <c r="S236" s="188">
        <v>0.2</v>
      </c>
      <c r="T236" s="188">
        <v>0.1</v>
      </c>
      <c r="U236" s="188">
        <v>0</v>
      </c>
      <c r="V236" s="188" t="s">
        <v>38</v>
      </c>
      <c r="W236" s="188">
        <v>0</v>
      </c>
      <c r="X236" s="188">
        <v>0.1</v>
      </c>
      <c r="Y236" s="188" t="s">
        <v>37</v>
      </c>
      <c r="Z236" s="188">
        <v>2</v>
      </c>
      <c r="AA236" s="188">
        <v>0.1</v>
      </c>
      <c r="AB236" s="188">
        <v>0.6</v>
      </c>
      <c r="AC236" s="18" t="s">
        <v>39</v>
      </c>
      <c r="AD236" s="20" t="s">
        <v>973</v>
      </c>
    </row>
    <row r="237" spans="1:30" ht="14.25" customHeight="1" x14ac:dyDescent="0.15">
      <c r="A237" s="33" t="s">
        <v>975</v>
      </c>
      <c r="B237" s="33" t="s">
        <v>975</v>
      </c>
      <c r="C237" s="32" t="s">
        <v>976</v>
      </c>
      <c r="D237" s="19"/>
      <c r="E237" s="33"/>
      <c r="F237" s="20" t="s">
        <v>977</v>
      </c>
      <c r="G237" s="32" t="s">
        <v>978</v>
      </c>
      <c r="H237" s="18">
        <v>1021</v>
      </c>
      <c r="I237" s="22" t="s">
        <v>35</v>
      </c>
      <c r="J237" s="32" t="s">
        <v>44</v>
      </c>
      <c r="K237" s="36">
        <v>1000</v>
      </c>
      <c r="L237" s="18">
        <v>1.02</v>
      </c>
      <c r="M237" s="36">
        <v>0</v>
      </c>
      <c r="N237" s="36">
        <v>16</v>
      </c>
      <c r="O237" s="188">
        <v>1.3</v>
      </c>
      <c r="P237" s="188">
        <v>1.5</v>
      </c>
      <c r="Q237" s="188">
        <v>1.3</v>
      </c>
      <c r="R237" s="188">
        <v>0.2</v>
      </c>
      <c r="S237" s="188">
        <v>0.3</v>
      </c>
      <c r="T237" s="188">
        <v>0.2</v>
      </c>
      <c r="U237" s="188">
        <v>0</v>
      </c>
      <c r="V237" s="188" t="s">
        <v>38</v>
      </c>
      <c r="W237" s="188">
        <v>0</v>
      </c>
      <c r="X237" s="188">
        <v>0.9</v>
      </c>
      <c r="Y237" s="188" t="s">
        <v>37</v>
      </c>
      <c r="Z237" s="188">
        <v>3.4</v>
      </c>
      <c r="AA237" s="188">
        <v>0.9</v>
      </c>
      <c r="AB237" s="188">
        <v>1.4</v>
      </c>
      <c r="AC237" s="18" t="s">
        <v>39</v>
      </c>
      <c r="AD237" s="20" t="s">
        <v>977</v>
      </c>
    </row>
    <row r="238" spans="1:30" ht="14.25" customHeight="1" x14ac:dyDescent="0.15">
      <c r="A238" s="40" t="s">
        <v>979</v>
      </c>
      <c r="B238" s="40" t="s">
        <v>979</v>
      </c>
      <c r="C238" s="32" t="s">
        <v>980</v>
      </c>
      <c r="D238" s="19"/>
      <c r="E238" s="33"/>
      <c r="F238" s="20" t="s">
        <v>981</v>
      </c>
      <c r="G238" s="32" t="s">
        <v>982</v>
      </c>
      <c r="H238" s="18">
        <v>594</v>
      </c>
      <c r="I238" s="22" t="s">
        <v>35</v>
      </c>
      <c r="J238" s="32" t="s">
        <v>77</v>
      </c>
      <c r="K238" s="36">
        <v>200</v>
      </c>
      <c r="L238" s="18">
        <v>2.97</v>
      </c>
      <c r="M238" s="36">
        <v>0</v>
      </c>
      <c r="N238" s="36">
        <v>172</v>
      </c>
      <c r="O238" s="188">
        <v>11.2</v>
      </c>
      <c r="P238" s="188">
        <v>14.4</v>
      </c>
      <c r="Q238" s="188">
        <v>11.2</v>
      </c>
      <c r="R238" s="188">
        <v>1.1000000000000001</v>
      </c>
      <c r="S238" s="188">
        <v>2.6</v>
      </c>
      <c r="T238" s="188">
        <v>1.1000000000000001</v>
      </c>
      <c r="U238" s="188" t="s">
        <v>108</v>
      </c>
      <c r="V238" s="188" t="s">
        <v>38</v>
      </c>
      <c r="W238" s="188" t="s">
        <v>108</v>
      </c>
      <c r="X238" s="188">
        <v>14.4</v>
      </c>
      <c r="Y238" s="188" t="s">
        <v>37</v>
      </c>
      <c r="Z238" s="188">
        <v>39.6</v>
      </c>
      <c r="AA238" s="188">
        <v>14.4</v>
      </c>
      <c r="AB238" s="188">
        <v>16.2</v>
      </c>
      <c r="AC238" s="18" t="s">
        <v>39</v>
      </c>
      <c r="AD238" s="20" t="s">
        <v>981</v>
      </c>
    </row>
    <row r="239" spans="1:30" ht="14.25" customHeight="1" x14ac:dyDescent="0.15">
      <c r="A239" s="33" t="s">
        <v>983</v>
      </c>
      <c r="B239" s="33" t="s">
        <v>984</v>
      </c>
      <c r="C239" s="32" t="s">
        <v>985</v>
      </c>
      <c r="D239" s="19"/>
      <c r="E239" s="33"/>
      <c r="F239" s="20" t="s">
        <v>986</v>
      </c>
      <c r="G239" s="32" t="s">
        <v>987</v>
      </c>
      <c r="H239" s="18">
        <v>1021</v>
      </c>
      <c r="I239" s="22" t="s">
        <v>35</v>
      </c>
      <c r="J239" s="32" t="s">
        <v>324</v>
      </c>
      <c r="K239" s="36">
        <v>100</v>
      </c>
      <c r="L239" s="18">
        <v>10.210000000000001</v>
      </c>
      <c r="M239" s="36">
        <v>0</v>
      </c>
      <c r="N239" s="36">
        <v>172</v>
      </c>
      <c r="O239" s="188">
        <v>11.2</v>
      </c>
      <c r="P239" s="188">
        <v>14.4</v>
      </c>
      <c r="Q239" s="188">
        <v>11.2</v>
      </c>
      <c r="R239" s="188">
        <v>1.1000000000000001</v>
      </c>
      <c r="S239" s="188">
        <v>2.6</v>
      </c>
      <c r="T239" s="188">
        <v>1.1000000000000001</v>
      </c>
      <c r="U239" s="188" t="s">
        <v>108</v>
      </c>
      <c r="V239" s="188" t="s">
        <v>38</v>
      </c>
      <c r="W239" s="188" t="s">
        <v>108</v>
      </c>
      <c r="X239" s="188">
        <v>14.4</v>
      </c>
      <c r="Y239" s="188" t="s">
        <v>37</v>
      </c>
      <c r="Z239" s="188">
        <v>39.6</v>
      </c>
      <c r="AA239" s="188">
        <v>14.4</v>
      </c>
      <c r="AB239" s="188">
        <v>16.2</v>
      </c>
      <c r="AC239" s="18" t="s">
        <v>39</v>
      </c>
      <c r="AD239" s="20" t="s">
        <v>986</v>
      </c>
    </row>
    <row r="240" spans="1:30" ht="14.25" customHeight="1" x14ac:dyDescent="0.15">
      <c r="A240" s="31" t="s">
        <v>988</v>
      </c>
      <c r="B240" s="31" t="s">
        <v>988</v>
      </c>
      <c r="C240" s="18" t="s">
        <v>989</v>
      </c>
      <c r="E240" s="18"/>
      <c r="F240" s="20" t="s">
        <v>990</v>
      </c>
      <c r="G240" s="32" t="s">
        <v>991</v>
      </c>
      <c r="H240" s="18">
        <v>178</v>
      </c>
      <c r="I240" s="22" t="s">
        <v>35</v>
      </c>
      <c r="J240" s="18" t="s">
        <v>992</v>
      </c>
      <c r="K240" s="36">
        <v>120</v>
      </c>
      <c r="L240" s="18">
        <v>1.48</v>
      </c>
      <c r="M240" s="36">
        <v>0</v>
      </c>
      <c r="N240" s="36">
        <v>14</v>
      </c>
      <c r="O240" s="188">
        <v>0.7</v>
      </c>
      <c r="P240" s="188">
        <v>0.9</v>
      </c>
      <c r="Q240" s="188">
        <v>0.7</v>
      </c>
      <c r="R240" s="188">
        <v>0.5</v>
      </c>
      <c r="S240" s="188">
        <v>0.6</v>
      </c>
      <c r="T240" s="188">
        <v>0.5</v>
      </c>
      <c r="U240" s="188">
        <v>0</v>
      </c>
      <c r="V240" s="188" t="s">
        <v>37</v>
      </c>
      <c r="W240" s="188">
        <v>0</v>
      </c>
      <c r="X240" s="188">
        <v>0.1</v>
      </c>
      <c r="Y240" s="188" t="s">
        <v>38</v>
      </c>
      <c r="Z240" s="188">
        <v>3.4</v>
      </c>
      <c r="AA240" s="188">
        <v>0</v>
      </c>
      <c r="AB240" s="188">
        <v>0.4</v>
      </c>
      <c r="AC240" s="18" t="s">
        <v>39</v>
      </c>
      <c r="AD240" s="20" t="s">
        <v>990</v>
      </c>
    </row>
    <row r="241" spans="1:30" ht="14.25" customHeight="1" x14ac:dyDescent="0.15">
      <c r="A241" s="33" t="s">
        <v>993</v>
      </c>
      <c r="B241" s="33" t="s">
        <v>993</v>
      </c>
      <c r="C241" s="32" t="s">
        <v>994</v>
      </c>
      <c r="D241" s="19"/>
      <c r="E241" s="33"/>
      <c r="F241" s="20" t="s">
        <v>995</v>
      </c>
      <c r="G241" s="32" t="s">
        <v>996</v>
      </c>
      <c r="H241" s="18">
        <v>340</v>
      </c>
      <c r="I241" s="22" t="s">
        <v>58</v>
      </c>
      <c r="J241" s="32" t="s">
        <v>82</v>
      </c>
      <c r="K241" s="36">
        <v>250</v>
      </c>
      <c r="L241" s="18">
        <v>1.36</v>
      </c>
      <c r="M241" s="36">
        <v>55</v>
      </c>
      <c r="N241" s="36">
        <v>112</v>
      </c>
      <c r="O241" s="188">
        <v>16.8</v>
      </c>
      <c r="P241" s="188">
        <v>19.7</v>
      </c>
      <c r="Q241" s="188">
        <v>16.8</v>
      </c>
      <c r="R241" s="188">
        <v>3.5</v>
      </c>
      <c r="S241" s="188">
        <v>4.5</v>
      </c>
      <c r="T241" s="188">
        <v>3.5</v>
      </c>
      <c r="U241" s="188">
        <v>0.1</v>
      </c>
      <c r="V241" s="188" t="s">
        <v>38</v>
      </c>
      <c r="W241" s="188">
        <v>0.1</v>
      </c>
      <c r="X241" s="188">
        <v>3.3</v>
      </c>
      <c r="Y241" s="188" t="s">
        <v>37</v>
      </c>
      <c r="Z241" s="188">
        <v>0.1</v>
      </c>
      <c r="AA241" s="188">
        <v>3.3</v>
      </c>
      <c r="AB241" s="188">
        <v>0.3</v>
      </c>
      <c r="AC241" s="18" t="s">
        <v>39</v>
      </c>
      <c r="AD241" s="20" t="s">
        <v>995</v>
      </c>
    </row>
    <row r="242" spans="1:30" ht="14.25" customHeight="1" x14ac:dyDescent="0.15">
      <c r="A242" s="33" t="s">
        <v>997</v>
      </c>
      <c r="B242" s="33" t="s">
        <v>997</v>
      </c>
      <c r="C242" s="32" t="s">
        <v>998</v>
      </c>
      <c r="D242" s="19"/>
      <c r="E242" s="33"/>
      <c r="F242" s="20" t="s">
        <v>999</v>
      </c>
      <c r="G242" s="32" t="s">
        <v>1000</v>
      </c>
      <c r="H242" s="18">
        <v>658</v>
      </c>
      <c r="I242" s="22" t="s">
        <v>1001</v>
      </c>
      <c r="J242" s="32" t="s">
        <v>1002</v>
      </c>
      <c r="K242" s="36">
        <v>125</v>
      </c>
      <c r="L242" s="18">
        <v>5.26</v>
      </c>
      <c r="M242" s="36">
        <v>0</v>
      </c>
      <c r="N242" s="36">
        <v>173</v>
      </c>
      <c r="O242" s="188">
        <v>14.7</v>
      </c>
      <c r="P242" s="188">
        <v>17.600000000000001</v>
      </c>
      <c r="Q242" s="188">
        <v>14.7</v>
      </c>
      <c r="R242" s="188">
        <v>10.4</v>
      </c>
      <c r="S242" s="188">
        <v>12.7</v>
      </c>
      <c r="T242" s="188">
        <v>10.4</v>
      </c>
      <c r="U242" s="188">
        <v>0</v>
      </c>
      <c r="V242" s="188" t="s">
        <v>38</v>
      </c>
      <c r="W242" s="188">
        <v>0</v>
      </c>
      <c r="X242" s="188">
        <v>5.3</v>
      </c>
      <c r="Y242" s="188" t="s">
        <v>37</v>
      </c>
      <c r="Z242" s="188">
        <v>0</v>
      </c>
      <c r="AA242" s="188">
        <v>5.3</v>
      </c>
      <c r="AB242" s="188">
        <v>0.3</v>
      </c>
      <c r="AC242" s="18" t="s">
        <v>39</v>
      </c>
      <c r="AD242" s="20" t="s">
        <v>999</v>
      </c>
    </row>
    <row r="243" spans="1:30" ht="14.25" customHeight="1" x14ac:dyDescent="0.15">
      <c r="A243" s="33" t="s">
        <v>1003</v>
      </c>
      <c r="B243" s="33" t="s">
        <v>1003</v>
      </c>
      <c r="C243" s="32" t="s">
        <v>1004</v>
      </c>
      <c r="D243" s="19"/>
      <c r="E243" s="33"/>
      <c r="F243" s="20" t="s">
        <v>1005</v>
      </c>
      <c r="G243" s="32" t="s">
        <v>1006</v>
      </c>
      <c r="H243" s="18">
        <v>1701</v>
      </c>
      <c r="I243" s="22" t="s">
        <v>142</v>
      </c>
      <c r="J243" s="32" t="s">
        <v>1007</v>
      </c>
      <c r="K243" s="36">
        <v>1000</v>
      </c>
      <c r="L243" s="18">
        <v>1.7</v>
      </c>
      <c r="M243" s="36">
        <v>0</v>
      </c>
      <c r="N243" s="36">
        <v>96</v>
      </c>
      <c r="O243" s="188">
        <v>14.3</v>
      </c>
      <c r="P243" s="188">
        <v>17.2</v>
      </c>
      <c r="Q243" s="188">
        <v>14.3</v>
      </c>
      <c r="R243" s="188">
        <v>2.6</v>
      </c>
      <c r="S243" s="188">
        <v>3.4</v>
      </c>
      <c r="T243" s="188">
        <v>2.6</v>
      </c>
      <c r="U243" s="188">
        <v>0.1</v>
      </c>
      <c r="V243" s="188" t="s">
        <v>38</v>
      </c>
      <c r="W243" s="188">
        <v>0.1</v>
      </c>
      <c r="X243" s="188">
        <v>3.8</v>
      </c>
      <c r="Y243" s="188" t="s">
        <v>37</v>
      </c>
      <c r="Z243" s="188">
        <v>0.1</v>
      </c>
      <c r="AA243" s="188">
        <v>3.8</v>
      </c>
      <c r="AB243" s="188">
        <v>0.2</v>
      </c>
      <c r="AC243" s="18" t="s">
        <v>39</v>
      </c>
      <c r="AD243" s="20" t="s">
        <v>1005</v>
      </c>
    </row>
    <row r="244" spans="1:30" ht="14.25" customHeight="1" x14ac:dyDescent="0.15">
      <c r="A244" s="33" t="s">
        <v>1008</v>
      </c>
      <c r="B244" s="33" t="s">
        <v>1008</v>
      </c>
      <c r="C244" s="32" t="s">
        <v>1009</v>
      </c>
      <c r="D244" s="19"/>
      <c r="E244" s="33"/>
      <c r="F244" s="20" t="s">
        <v>1010</v>
      </c>
      <c r="G244" s="32" t="s">
        <v>1011</v>
      </c>
      <c r="H244" s="18">
        <v>3024</v>
      </c>
      <c r="I244" s="22" t="s">
        <v>142</v>
      </c>
      <c r="J244" s="32" t="s">
        <v>212</v>
      </c>
      <c r="K244" s="36">
        <v>1000</v>
      </c>
      <c r="L244" s="18">
        <v>3.02</v>
      </c>
      <c r="M244" s="36">
        <v>0</v>
      </c>
      <c r="N244" s="36">
        <v>298</v>
      </c>
      <c r="O244" s="188">
        <v>54.1</v>
      </c>
      <c r="P244" s="188">
        <v>64.5</v>
      </c>
      <c r="Q244" s="188">
        <v>54.1</v>
      </c>
      <c r="R244" s="188">
        <v>2.8</v>
      </c>
      <c r="S244" s="188">
        <v>6.2</v>
      </c>
      <c r="T244" s="188">
        <v>2.8</v>
      </c>
      <c r="U244" s="188">
        <v>0.3</v>
      </c>
      <c r="V244" s="188" t="s">
        <v>38</v>
      </c>
      <c r="W244" s="188">
        <v>0.3</v>
      </c>
      <c r="X244" s="188">
        <v>14</v>
      </c>
      <c r="Y244" s="188" t="s">
        <v>37</v>
      </c>
      <c r="Z244" s="188">
        <v>0.3</v>
      </c>
      <c r="AA244" s="188">
        <v>14</v>
      </c>
      <c r="AB244" s="188">
        <v>4.3</v>
      </c>
      <c r="AC244" s="18" t="s">
        <v>39</v>
      </c>
      <c r="AD244" s="20" t="s">
        <v>1010</v>
      </c>
    </row>
    <row r="245" spans="1:30" ht="14.25" customHeight="1" x14ac:dyDescent="0.15">
      <c r="A245" s="33" t="s">
        <v>1012</v>
      </c>
      <c r="B245" s="33" t="s">
        <v>1012</v>
      </c>
      <c r="C245" s="32" t="s">
        <v>1013</v>
      </c>
      <c r="D245" s="19"/>
      <c r="E245" s="33"/>
      <c r="F245" s="20" t="s">
        <v>1014</v>
      </c>
      <c r="G245" s="32" t="s">
        <v>996</v>
      </c>
      <c r="H245" s="18">
        <v>454</v>
      </c>
      <c r="I245" s="22" t="s">
        <v>35</v>
      </c>
      <c r="J245" s="32" t="s">
        <v>1015</v>
      </c>
      <c r="K245" s="36">
        <v>400</v>
      </c>
      <c r="L245" s="18">
        <v>1.1299999999999999</v>
      </c>
      <c r="M245" s="36">
        <v>40</v>
      </c>
      <c r="N245" s="36">
        <v>217</v>
      </c>
      <c r="O245" s="188">
        <v>17.5</v>
      </c>
      <c r="P245" s="188">
        <v>20.6</v>
      </c>
      <c r="Q245" s="188">
        <v>17.5</v>
      </c>
      <c r="R245" s="188">
        <v>13.2</v>
      </c>
      <c r="S245" s="188">
        <v>16</v>
      </c>
      <c r="T245" s="188">
        <v>13.2</v>
      </c>
      <c r="U245" s="188">
        <v>1.1000000000000001</v>
      </c>
      <c r="V245" s="188" t="s">
        <v>38</v>
      </c>
      <c r="W245" s="188">
        <v>1</v>
      </c>
      <c r="X245" s="188">
        <v>7</v>
      </c>
      <c r="Y245" s="188" t="s">
        <v>37</v>
      </c>
      <c r="Z245" s="188">
        <v>1.1000000000000001</v>
      </c>
      <c r="AA245" s="188">
        <v>7</v>
      </c>
      <c r="AB245" s="188">
        <v>1.8</v>
      </c>
      <c r="AC245" s="18" t="s">
        <v>39</v>
      </c>
      <c r="AD245" s="20" t="s">
        <v>1014</v>
      </c>
    </row>
    <row r="246" spans="1:30" ht="14.25" customHeight="1" x14ac:dyDescent="0.15">
      <c r="A246" s="33" t="s">
        <v>1016</v>
      </c>
      <c r="B246" s="33" t="s">
        <v>1016</v>
      </c>
      <c r="C246" s="32" t="s">
        <v>1017</v>
      </c>
      <c r="D246" s="19"/>
      <c r="E246" s="33"/>
      <c r="F246" s="20" t="s">
        <v>1018</v>
      </c>
      <c r="G246" s="32" t="s">
        <v>1019</v>
      </c>
      <c r="H246" s="18">
        <v>594</v>
      </c>
      <c r="I246" s="22" t="s">
        <v>35</v>
      </c>
      <c r="J246" s="32" t="s">
        <v>82</v>
      </c>
      <c r="K246" s="36">
        <v>250</v>
      </c>
      <c r="L246" s="18">
        <v>2.37</v>
      </c>
      <c r="M246" s="36">
        <v>0</v>
      </c>
      <c r="N246" s="36">
        <v>113</v>
      </c>
      <c r="O246" s="188">
        <v>19.8</v>
      </c>
      <c r="P246" s="188">
        <v>24.5</v>
      </c>
      <c r="Q246" s="188">
        <v>19.8</v>
      </c>
      <c r="R246" s="188">
        <v>1.1000000000000001</v>
      </c>
      <c r="S246" s="188">
        <v>2.1</v>
      </c>
      <c r="T246" s="188">
        <v>1.1000000000000001</v>
      </c>
      <c r="U246" s="188">
        <v>0.1</v>
      </c>
      <c r="V246" s="188" t="s">
        <v>38</v>
      </c>
      <c r="W246" s="188">
        <v>0.1</v>
      </c>
      <c r="X246" s="188">
        <v>6</v>
      </c>
      <c r="Y246" s="188" t="s">
        <v>37</v>
      </c>
      <c r="Z246" s="188">
        <v>0.1</v>
      </c>
      <c r="AA246" s="188">
        <v>6</v>
      </c>
      <c r="AB246" s="188">
        <v>4.2</v>
      </c>
      <c r="AC246" s="18" t="s">
        <v>39</v>
      </c>
      <c r="AD246" s="20" t="s">
        <v>1018</v>
      </c>
    </row>
    <row r="247" spans="1:30" ht="14.25" customHeight="1" x14ac:dyDescent="0.15">
      <c r="A247" s="33" t="s">
        <v>1020</v>
      </c>
      <c r="B247" s="33" t="s">
        <v>1020</v>
      </c>
      <c r="C247" s="32" t="s">
        <v>1021</v>
      </c>
      <c r="D247" s="19"/>
      <c r="E247" s="33"/>
      <c r="F247" s="20" t="s">
        <v>1022</v>
      </c>
      <c r="G247" s="32" t="s">
        <v>1006</v>
      </c>
      <c r="H247" s="18">
        <v>1134</v>
      </c>
      <c r="I247" s="22" t="s">
        <v>1001</v>
      </c>
      <c r="J247" s="32" t="s">
        <v>1023</v>
      </c>
      <c r="K247" s="36">
        <v>285</v>
      </c>
      <c r="L247" s="18">
        <v>3.97</v>
      </c>
      <c r="M247" s="36">
        <v>0</v>
      </c>
      <c r="N247" s="36">
        <v>285</v>
      </c>
      <c r="O247" s="188">
        <v>19.3</v>
      </c>
      <c r="P247" s="188">
        <v>23</v>
      </c>
      <c r="Q247" s="188">
        <v>19.3</v>
      </c>
      <c r="R247" s="188">
        <v>19.399999999999999</v>
      </c>
      <c r="S247" s="188">
        <v>21</v>
      </c>
      <c r="T247" s="188">
        <v>19.399999999999999</v>
      </c>
      <c r="U247" s="188" t="s">
        <v>108</v>
      </c>
      <c r="V247" s="188" t="s">
        <v>38</v>
      </c>
      <c r="W247" s="188" t="s">
        <v>108</v>
      </c>
      <c r="X247" s="188">
        <v>8.4</v>
      </c>
      <c r="Y247" s="188" t="s">
        <v>37</v>
      </c>
      <c r="Z247" s="188">
        <v>3.1</v>
      </c>
      <c r="AA247" s="188">
        <v>8.4</v>
      </c>
      <c r="AB247" s="188">
        <v>1.3</v>
      </c>
      <c r="AC247" s="18" t="s">
        <v>39</v>
      </c>
      <c r="AD247" s="20" t="s">
        <v>1022</v>
      </c>
    </row>
    <row r="248" spans="1:30" ht="14.25" customHeight="1" x14ac:dyDescent="0.15">
      <c r="A248" s="31" t="s">
        <v>1024</v>
      </c>
      <c r="B248" s="31" t="s">
        <v>1024</v>
      </c>
      <c r="C248" s="18" t="s">
        <v>1025</v>
      </c>
      <c r="E248" s="18"/>
      <c r="F248" s="20" t="s">
        <v>1026</v>
      </c>
      <c r="G248" s="32" t="s">
        <v>1027</v>
      </c>
      <c r="H248" s="18">
        <v>292</v>
      </c>
      <c r="I248" s="22" t="s">
        <v>35</v>
      </c>
      <c r="J248" s="18" t="s">
        <v>324</v>
      </c>
      <c r="K248" s="36">
        <v>100</v>
      </c>
      <c r="L248" s="18">
        <v>2.92</v>
      </c>
      <c r="M248" s="36">
        <v>0</v>
      </c>
      <c r="N248" s="36">
        <v>332</v>
      </c>
      <c r="O248" s="188">
        <v>64.2</v>
      </c>
      <c r="P248" s="188">
        <v>77.099999999999994</v>
      </c>
      <c r="Q248" s="188">
        <v>64.2</v>
      </c>
      <c r="R248" s="188">
        <v>1.8</v>
      </c>
      <c r="S248" s="188">
        <v>2.9</v>
      </c>
      <c r="T248" s="188">
        <v>1.8</v>
      </c>
      <c r="U248" s="188">
        <v>0.8</v>
      </c>
      <c r="V248" s="188" t="s">
        <v>38</v>
      </c>
      <c r="W248" s="188">
        <v>0.7</v>
      </c>
      <c r="X248" s="188">
        <v>14.8</v>
      </c>
      <c r="Y248" s="188" t="s">
        <v>37</v>
      </c>
      <c r="Z248" s="188">
        <v>0.8</v>
      </c>
      <c r="AA248" s="188">
        <v>14.8</v>
      </c>
      <c r="AB248" s="188">
        <v>0.3</v>
      </c>
      <c r="AC248" s="18" t="s">
        <v>39</v>
      </c>
      <c r="AD248" s="20" t="s">
        <v>1026</v>
      </c>
    </row>
    <row r="249" spans="1:30" ht="14.25" customHeight="1" x14ac:dyDescent="0.15">
      <c r="A249" s="33" t="s">
        <v>1028</v>
      </c>
      <c r="B249" s="33" t="s">
        <v>1029</v>
      </c>
      <c r="C249" s="32" t="s">
        <v>1030</v>
      </c>
      <c r="D249" s="19"/>
      <c r="E249" s="33"/>
      <c r="F249" s="20" t="s">
        <v>1031</v>
      </c>
      <c r="G249" s="32" t="s">
        <v>1032</v>
      </c>
      <c r="H249" s="18">
        <v>2268</v>
      </c>
      <c r="I249" s="22" t="s">
        <v>142</v>
      </c>
      <c r="J249" s="32" t="s">
        <v>1033</v>
      </c>
      <c r="K249" s="36">
        <v>1000</v>
      </c>
      <c r="L249" s="18">
        <v>2.2599999999999998</v>
      </c>
      <c r="M249" s="36">
        <v>0</v>
      </c>
      <c r="N249" s="36">
        <v>89</v>
      </c>
      <c r="O249" s="188">
        <v>17.8</v>
      </c>
      <c r="P249" s="188">
        <v>19.600000000000001</v>
      </c>
      <c r="Q249" s="188">
        <v>17.8</v>
      </c>
      <c r="R249" s="188">
        <v>1</v>
      </c>
      <c r="S249" s="188">
        <v>1.3</v>
      </c>
      <c r="T249" s="188">
        <v>1</v>
      </c>
      <c r="U249" s="188">
        <v>0.1</v>
      </c>
      <c r="V249" s="188" t="s">
        <v>38</v>
      </c>
      <c r="W249" s="188">
        <v>0.1</v>
      </c>
      <c r="X249" s="188">
        <v>2.2000000000000002</v>
      </c>
      <c r="Y249" s="188" t="s">
        <v>37</v>
      </c>
      <c r="Z249" s="188">
        <v>0.1</v>
      </c>
      <c r="AA249" s="188">
        <v>2.2000000000000002</v>
      </c>
      <c r="AB249" s="188">
        <v>0.3</v>
      </c>
      <c r="AC249" s="18" t="s">
        <v>39</v>
      </c>
      <c r="AD249" s="20" t="s">
        <v>1031</v>
      </c>
    </row>
    <row r="250" spans="1:30" ht="14.25" customHeight="1" x14ac:dyDescent="0.15">
      <c r="A250" s="33" t="s">
        <v>1034</v>
      </c>
      <c r="B250" s="33" t="s">
        <v>1029</v>
      </c>
      <c r="C250" s="32" t="s">
        <v>1035</v>
      </c>
      <c r="D250" s="19"/>
      <c r="E250" s="33"/>
      <c r="F250" s="20" t="s">
        <v>1036</v>
      </c>
      <c r="G250" s="32" t="s">
        <v>350</v>
      </c>
      <c r="H250" s="18">
        <v>540</v>
      </c>
      <c r="I250" s="22" t="s">
        <v>35</v>
      </c>
      <c r="J250" s="32" t="s">
        <v>1037</v>
      </c>
      <c r="K250" s="36">
        <v>300</v>
      </c>
      <c r="L250" s="18">
        <v>1.8</v>
      </c>
      <c r="M250" s="36">
        <v>0</v>
      </c>
      <c r="N250" s="36">
        <v>89</v>
      </c>
      <c r="O250" s="188">
        <v>17.8</v>
      </c>
      <c r="P250" s="188">
        <v>19.600000000000001</v>
      </c>
      <c r="Q250" s="188">
        <v>17.8</v>
      </c>
      <c r="R250" s="188">
        <v>1</v>
      </c>
      <c r="S250" s="188">
        <v>1.3</v>
      </c>
      <c r="T250" s="188">
        <v>1</v>
      </c>
      <c r="U250" s="188">
        <v>0.1</v>
      </c>
      <c r="V250" s="188" t="s">
        <v>38</v>
      </c>
      <c r="W250" s="188">
        <v>0.1</v>
      </c>
      <c r="X250" s="188">
        <v>2.2000000000000002</v>
      </c>
      <c r="Y250" s="188" t="s">
        <v>37</v>
      </c>
      <c r="Z250" s="188">
        <v>0.1</v>
      </c>
      <c r="AA250" s="188">
        <v>2.2000000000000002</v>
      </c>
      <c r="AB250" s="188">
        <v>0.3</v>
      </c>
      <c r="AC250" s="18" t="s">
        <v>39</v>
      </c>
      <c r="AD250" s="20" t="s">
        <v>1036</v>
      </c>
    </row>
    <row r="251" spans="1:30" ht="14.25" customHeight="1" x14ac:dyDescent="0.15">
      <c r="A251" s="33" t="s">
        <v>1038</v>
      </c>
      <c r="B251" s="33" t="s">
        <v>1038</v>
      </c>
      <c r="C251" s="32" t="s">
        <v>1039</v>
      </c>
      <c r="D251" s="19"/>
      <c r="E251" s="33"/>
      <c r="F251" s="20" t="s">
        <v>1040</v>
      </c>
      <c r="G251" s="32" t="s">
        <v>1041</v>
      </c>
      <c r="H251" s="18">
        <v>1134</v>
      </c>
      <c r="I251" s="22" t="s">
        <v>35</v>
      </c>
      <c r="J251" s="32" t="s">
        <v>1042</v>
      </c>
      <c r="K251" s="36">
        <v>550</v>
      </c>
      <c r="L251" s="18">
        <v>2.06</v>
      </c>
      <c r="M251" s="36">
        <v>55</v>
      </c>
      <c r="N251" s="36">
        <v>73</v>
      </c>
      <c r="O251" s="188">
        <v>16.100000000000001</v>
      </c>
      <c r="P251" s="188">
        <v>18.5</v>
      </c>
      <c r="Q251" s="188">
        <v>16.100000000000001</v>
      </c>
      <c r="R251" s="188">
        <v>0.1</v>
      </c>
      <c r="S251" s="188">
        <v>0.2</v>
      </c>
      <c r="T251" s="188">
        <v>0.1</v>
      </c>
      <c r="U251" s="188">
        <v>0</v>
      </c>
      <c r="V251" s="188" t="s">
        <v>38</v>
      </c>
      <c r="W251" s="188">
        <v>0</v>
      </c>
      <c r="X251" s="188">
        <v>1.7</v>
      </c>
      <c r="Y251" s="188" t="s">
        <v>37</v>
      </c>
      <c r="Z251" s="188">
        <v>0</v>
      </c>
      <c r="AA251" s="188">
        <v>1.7</v>
      </c>
      <c r="AB251" s="188">
        <v>0.3</v>
      </c>
      <c r="AC251" s="18" t="s">
        <v>39</v>
      </c>
      <c r="AD251" s="20" t="s">
        <v>1040</v>
      </c>
    </row>
    <row r="252" spans="1:30" ht="14.25" customHeight="1" x14ac:dyDescent="0.15">
      <c r="A252" s="33" t="s">
        <v>1043</v>
      </c>
      <c r="B252" s="33" t="s">
        <v>1043</v>
      </c>
      <c r="C252" s="32" t="s">
        <v>1044</v>
      </c>
      <c r="D252" s="19"/>
      <c r="E252" s="33"/>
      <c r="F252" s="20" t="s">
        <v>1045</v>
      </c>
      <c r="G252" s="32" t="s">
        <v>996</v>
      </c>
      <c r="H252" s="18">
        <v>1814</v>
      </c>
      <c r="I252" s="22" t="s">
        <v>142</v>
      </c>
      <c r="J252" s="32" t="s">
        <v>1046</v>
      </c>
      <c r="K252" s="36">
        <v>1000</v>
      </c>
      <c r="L252" s="18">
        <v>1.81</v>
      </c>
      <c r="M252" s="36">
        <v>0</v>
      </c>
      <c r="N252" s="36">
        <v>124</v>
      </c>
      <c r="O252" s="188">
        <v>18.899999999999999</v>
      </c>
      <c r="P252" s="188">
        <v>22.3</v>
      </c>
      <c r="Q252" s="188">
        <v>18.899999999999999</v>
      </c>
      <c r="R252" s="188">
        <v>3.7</v>
      </c>
      <c r="S252" s="188">
        <v>4.0999999999999996</v>
      </c>
      <c r="T252" s="188">
        <v>3.7</v>
      </c>
      <c r="U252" s="188">
        <v>0.1</v>
      </c>
      <c r="V252" s="188" t="s">
        <v>38</v>
      </c>
      <c r="W252" s="188">
        <v>0.1</v>
      </c>
      <c r="X252" s="188">
        <v>3.9</v>
      </c>
      <c r="Y252" s="188" t="s">
        <v>37</v>
      </c>
      <c r="Z252" s="188">
        <v>0.1</v>
      </c>
      <c r="AA252" s="188">
        <v>3.9</v>
      </c>
      <c r="AB252" s="188">
        <v>0.2</v>
      </c>
      <c r="AC252" s="18" t="s">
        <v>39</v>
      </c>
      <c r="AD252" s="20" t="s">
        <v>1045</v>
      </c>
    </row>
    <row r="253" spans="1:30" ht="14.25" customHeight="1" x14ac:dyDescent="0.15">
      <c r="A253" s="33" t="s">
        <v>1047</v>
      </c>
      <c r="B253" s="33" t="s">
        <v>1047</v>
      </c>
      <c r="C253" s="32" t="s">
        <v>1048</v>
      </c>
      <c r="D253" s="19"/>
      <c r="E253" s="33"/>
      <c r="F253" s="20" t="s">
        <v>1049</v>
      </c>
      <c r="G253" s="32" t="s">
        <v>1050</v>
      </c>
      <c r="H253" s="18">
        <v>2268</v>
      </c>
      <c r="I253" s="22" t="s">
        <v>35</v>
      </c>
      <c r="J253" s="32" t="s">
        <v>1051</v>
      </c>
      <c r="K253" s="36">
        <v>500</v>
      </c>
      <c r="L253" s="18">
        <v>4.53</v>
      </c>
      <c r="M253" s="36">
        <v>0</v>
      </c>
      <c r="N253" s="36">
        <v>143</v>
      </c>
      <c r="O253" s="188" t="s">
        <v>108</v>
      </c>
      <c r="P253" s="188">
        <v>25.7</v>
      </c>
      <c r="Q253" s="188">
        <v>25.7</v>
      </c>
      <c r="R253" s="188">
        <v>4.4000000000000004</v>
      </c>
      <c r="S253" s="188">
        <v>5.5</v>
      </c>
      <c r="T253" s="188">
        <v>4.4000000000000004</v>
      </c>
      <c r="U253" s="188">
        <v>0.1</v>
      </c>
      <c r="V253" s="188" t="s">
        <v>37</v>
      </c>
      <c r="W253" s="188">
        <v>0.1</v>
      </c>
      <c r="X253" s="188">
        <v>1.2</v>
      </c>
      <c r="Y253" s="188" t="s">
        <v>38</v>
      </c>
      <c r="Z253" s="188">
        <v>0.1</v>
      </c>
      <c r="AA253" s="188">
        <v>0.1</v>
      </c>
      <c r="AB253" s="188">
        <v>3.8</v>
      </c>
      <c r="AC253" s="18" t="s">
        <v>39</v>
      </c>
      <c r="AD253" s="20" t="s">
        <v>1049</v>
      </c>
    </row>
    <row r="254" spans="1:30" ht="14.25" customHeight="1" x14ac:dyDescent="0.15">
      <c r="A254" s="31" t="s">
        <v>1052</v>
      </c>
      <c r="B254" s="31" t="s">
        <v>1052</v>
      </c>
      <c r="C254" s="18" t="s">
        <v>1053</v>
      </c>
      <c r="E254" s="18"/>
      <c r="F254" s="20" t="s">
        <v>1054</v>
      </c>
      <c r="G254" s="32" t="s">
        <v>1055</v>
      </c>
      <c r="H254" s="18">
        <v>783</v>
      </c>
      <c r="I254" s="22" t="s">
        <v>35</v>
      </c>
      <c r="J254" s="18" t="s">
        <v>1056</v>
      </c>
      <c r="K254" s="36">
        <v>400</v>
      </c>
      <c r="L254" s="18">
        <v>1.95</v>
      </c>
      <c r="M254" s="36">
        <v>0</v>
      </c>
      <c r="N254" s="36">
        <v>295</v>
      </c>
      <c r="O254" s="188">
        <v>15.3</v>
      </c>
      <c r="P254" s="188">
        <v>17.2</v>
      </c>
      <c r="Q254" s="188">
        <v>15.3</v>
      </c>
      <c r="R254" s="188">
        <v>23.4</v>
      </c>
      <c r="S254" s="188">
        <v>26.8</v>
      </c>
      <c r="T254" s="188">
        <v>23.4</v>
      </c>
      <c r="U254" s="188">
        <v>0.4</v>
      </c>
      <c r="V254" s="188" t="s">
        <v>38</v>
      </c>
      <c r="W254" s="188">
        <v>0.4</v>
      </c>
      <c r="X254" s="188">
        <v>5.6</v>
      </c>
      <c r="Y254" s="188" t="s">
        <v>37</v>
      </c>
      <c r="Z254" s="188">
        <v>0.4</v>
      </c>
      <c r="AA254" s="188">
        <v>5.6</v>
      </c>
      <c r="AB254" s="188">
        <v>0.3</v>
      </c>
      <c r="AC254" s="18" t="s">
        <v>39</v>
      </c>
      <c r="AD254" s="20" t="s">
        <v>1054</v>
      </c>
    </row>
    <row r="255" spans="1:30" ht="14.25" customHeight="1" x14ac:dyDescent="0.15">
      <c r="A255" s="33" t="s">
        <v>1057</v>
      </c>
      <c r="B255" s="33" t="s">
        <v>1057</v>
      </c>
      <c r="C255" s="32" t="s">
        <v>1058</v>
      </c>
      <c r="D255" s="19"/>
      <c r="E255" s="33"/>
      <c r="F255" s="20" t="s">
        <v>1059</v>
      </c>
      <c r="G255" s="32" t="s">
        <v>199</v>
      </c>
      <c r="H255" s="18">
        <v>1814</v>
      </c>
      <c r="I255" s="22" t="s">
        <v>142</v>
      </c>
      <c r="J255" s="32" t="s">
        <v>212</v>
      </c>
      <c r="K255" s="36">
        <v>1000</v>
      </c>
      <c r="L255" s="18">
        <v>1.81</v>
      </c>
      <c r="M255" s="36">
        <v>0</v>
      </c>
      <c r="N255" s="36">
        <v>161</v>
      </c>
      <c r="O255" s="188">
        <v>18</v>
      </c>
      <c r="P255" s="188">
        <v>20.100000000000001</v>
      </c>
      <c r="Q255" s="188">
        <v>18</v>
      </c>
      <c r="R255" s="188">
        <v>8.4</v>
      </c>
      <c r="S255" s="188">
        <v>9.6999999999999993</v>
      </c>
      <c r="T255" s="188">
        <v>8.4</v>
      </c>
      <c r="U255" s="188">
        <v>0.1</v>
      </c>
      <c r="V255" s="188" t="s">
        <v>38</v>
      </c>
      <c r="W255" s="188">
        <v>0.1</v>
      </c>
      <c r="X255" s="188">
        <v>3.5</v>
      </c>
      <c r="Y255" s="188" t="s">
        <v>37</v>
      </c>
      <c r="Z255" s="188">
        <v>0.1</v>
      </c>
      <c r="AA255" s="188">
        <v>3.5</v>
      </c>
      <c r="AB255" s="188">
        <v>0.2</v>
      </c>
      <c r="AC255" s="18" t="s">
        <v>39</v>
      </c>
      <c r="AD255" s="20" t="s">
        <v>1059</v>
      </c>
    </row>
    <row r="256" spans="1:30" ht="14.25" customHeight="1" x14ac:dyDescent="0.15">
      <c r="A256" s="33" t="s">
        <v>1060</v>
      </c>
      <c r="B256" s="33" t="s">
        <v>1060</v>
      </c>
      <c r="C256" s="32" t="s">
        <v>1061</v>
      </c>
      <c r="D256" s="19"/>
      <c r="E256" s="33"/>
      <c r="F256" s="20" t="s">
        <v>1062</v>
      </c>
      <c r="G256" s="32" t="s">
        <v>1032</v>
      </c>
      <c r="H256" s="18">
        <v>323</v>
      </c>
      <c r="I256" s="22" t="s">
        <v>35</v>
      </c>
      <c r="J256" s="32" t="s">
        <v>1063</v>
      </c>
      <c r="K256" s="36">
        <v>200</v>
      </c>
      <c r="L256" s="18">
        <v>1.61</v>
      </c>
      <c r="M256" s="36">
        <v>10</v>
      </c>
      <c r="N256" s="36">
        <v>152</v>
      </c>
      <c r="O256" s="188">
        <v>17.399999999999999</v>
      </c>
      <c r="P256" s="188">
        <v>21</v>
      </c>
      <c r="Q256" s="188">
        <v>17.399999999999999</v>
      </c>
      <c r="R256" s="188">
        <v>7.1</v>
      </c>
      <c r="S256" s="188">
        <v>8.1</v>
      </c>
      <c r="T256" s="188">
        <v>7.1</v>
      </c>
      <c r="U256" s="188">
        <v>0.2</v>
      </c>
      <c r="V256" s="188" t="s">
        <v>38</v>
      </c>
      <c r="W256" s="188">
        <v>0.2</v>
      </c>
      <c r="X256" s="188">
        <v>4.8</v>
      </c>
      <c r="Y256" s="188" t="s">
        <v>37</v>
      </c>
      <c r="Z256" s="188">
        <v>0.2</v>
      </c>
      <c r="AA256" s="188">
        <v>4.8</v>
      </c>
      <c r="AB256" s="188">
        <v>1.2</v>
      </c>
      <c r="AC256" s="18" t="s">
        <v>39</v>
      </c>
      <c r="AD256" s="20" t="s">
        <v>1062</v>
      </c>
    </row>
    <row r="257" spans="1:30" ht="14.25" customHeight="1" x14ac:dyDescent="0.15">
      <c r="A257" s="33" t="s">
        <v>1064</v>
      </c>
      <c r="B257" s="33" t="s">
        <v>1064</v>
      </c>
      <c r="C257" s="32" t="s">
        <v>1065</v>
      </c>
      <c r="D257" s="19"/>
      <c r="E257" s="33"/>
      <c r="F257" s="20" t="s">
        <v>1066</v>
      </c>
      <c r="G257" s="32" t="s">
        <v>1006</v>
      </c>
      <c r="H257" s="18">
        <v>5184</v>
      </c>
      <c r="I257" s="22" t="s">
        <v>142</v>
      </c>
      <c r="J257" s="32" t="s">
        <v>212</v>
      </c>
      <c r="K257" s="36">
        <v>1000</v>
      </c>
      <c r="L257" s="18">
        <v>5.18</v>
      </c>
      <c r="M257" s="36">
        <v>55</v>
      </c>
      <c r="N257" s="36">
        <v>137</v>
      </c>
      <c r="O257" s="188">
        <v>16.899999999999999</v>
      </c>
      <c r="P257" s="188">
        <v>20.399999999999999</v>
      </c>
      <c r="Q257" s="188">
        <v>16.899999999999999</v>
      </c>
      <c r="R257" s="188">
        <v>5.4</v>
      </c>
      <c r="S257" s="188">
        <v>6.7</v>
      </c>
      <c r="T257" s="188">
        <v>5.4</v>
      </c>
      <c r="U257" s="188">
        <v>0.3</v>
      </c>
      <c r="V257" s="188" t="s">
        <v>38</v>
      </c>
      <c r="W257" s="188">
        <v>0.3</v>
      </c>
      <c r="X257" s="188">
        <v>5.0999999999999996</v>
      </c>
      <c r="Y257" s="188" t="s">
        <v>37</v>
      </c>
      <c r="Z257" s="188">
        <v>0.3</v>
      </c>
      <c r="AA257" s="188">
        <v>5.0999999999999996</v>
      </c>
      <c r="AB257" s="188">
        <v>0.1</v>
      </c>
      <c r="AC257" s="18" t="s">
        <v>39</v>
      </c>
      <c r="AD257" s="20" t="s">
        <v>1066</v>
      </c>
    </row>
    <row r="258" spans="1:30" ht="14.25" customHeight="1" x14ac:dyDescent="0.15">
      <c r="A258" s="33" t="s">
        <v>1067</v>
      </c>
      <c r="B258" s="33" t="s">
        <v>1067</v>
      </c>
      <c r="C258" s="32" t="s">
        <v>1068</v>
      </c>
      <c r="D258" s="19"/>
      <c r="E258" s="33"/>
      <c r="F258" s="20" t="s">
        <v>1069</v>
      </c>
      <c r="G258" s="32" t="s">
        <v>1032</v>
      </c>
      <c r="H258" s="18">
        <v>1134</v>
      </c>
      <c r="I258" s="22" t="s">
        <v>142</v>
      </c>
      <c r="J258" s="32" t="s">
        <v>1070</v>
      </c>
      <c r="K258" s="36">
        <v>1000</v>
      </c>
      <c r="L258" s="18">
        <v>1.1299999999999999</v>
      </c>
      <c r="M258" s="36">
        <v>0</v>
      </c>
      <c r="N258" s="36">
        <v>72</v>
      </c>
      <c r="O258" s="188">
        <v>14.2</v>
      </c>
      <c r="P258" s="188">
        <v>17.399999999999999</v>
      </c>
      <c r="Q258" s="188">
        <v>14.2</v>
      </c>
      <c r="R258" s="188">
        <v>0.5</v>
      </c>
      <c r="S258" s="188">
        <v>1</v>
      </c>
      <c r="T258" s="188">
        <v>0.5</v>
      </c>
      <c r="U258" s="188">
        <v>0.1</v>
      </c>
      <c r="V258" s="188" t="s">
        <v>38</v>
      </c>
      <c r="W258" s="188">
        <v>0</v>
      </c>
      <c r="X258" s="188">
        <v>2.6</v>
      </c>
      <c r="Y258" s="188" t="s">
        <v>37</v>
      </c>
      <c r="Z258" s="188">
        <v>0.1</v>
      </c>
      <c r="AA258" s="188">
        <v>2.6</v>
      </c>
      <c r="AB258" s="188">
        <v>0.3</v>
      </c>
      <c r="AC258" s="18" t="s">
        <v>39</v>
      </c>
      <c r="AD258" s="20" t="s">
        <v>1069</v>
      </c>
    </row>
    <row r="259" spans="1:30" ht="14.25" customHeight="1" x14ac:dyDescent="0.15">
      <c r="A259" s="33" t="s">
        <v>1071</v>
      </c>
      <c r="B259" s="33" t="s">
        <v>1071</v>
      </c>
      <c r="C259" s="32" t="s">
        <v>1072</v>
      </c>
      <c r="E259" s="33"/>
      <c r="F259" s="20" t="s">
        <v>1073</v>
      </c>
      <c r="G259" s="32" t="s">
        <v>1074</v>
      </c>
      <c r="H259" s="18">
        <v>1594</v>
      </c>
      <c r="I259" s="22" t="s">
        <v>35</v>
      </c>
      <c r="J259" s="32" t="s">
        <v>119</v>
      </c>
      <c r="K259" s="36">
        <v>500</v>
      </c>
      <c r="L259" s="18">
        <v>3.18</v>
      </c>
      <c r="M259" s="36">
        <v>0</v>
      </c>
      <c r="N259" s="36">
        <v>98</v>
      </c>
      <c r="O259" s="188">
        <v>14.3</v>
      </c>
      <c r="P259" s="188">
        <v>17.5</v>
      </c>
      <c r="Q259" s="188">
        <v>14.3</v>
      </c>
      <c r="R259" s="188">
        <v>0.1</v>
      </c>
      <c r="S259" s="188">
        <v>0.2</v>
      </c>
      <c r="T259" s="188">
        <v>0.1</v>
      </c>
      <c r="U259" s="188" t="s">
        <v>108</v>
      </c>
      <c r="V259" s="188" t="s">
        <v>38</v>
      </c>
      <c r="W259" s="188" t="s">
        <v>108</v>
      </c>
      <c r="X259" s="188">
        <v>9.9</v>
      </c>
      <c r="Y259" s="188" t="s">
        <v>37</v>
      </c>
      <c r="Z259" s="188">
        <v>6.6</v>
      </c>
      <c r="AA259" s="188">
        <v>9.9</v>
      </c>
      <c r="AB259" s="188">
        <v>0.3</v>
      </c>
      <c r="AC259" s="18" t="s">
        <v>39</v>
      </c>
      <c r="AD259" s="20" t="s">
        <v>1073</v>
      </c>
    </row>
    <row r="260" spans="1:30" ht="14.25" customHeight="1" x14ac:dyDescent="0.15">
      <c r="A260" s="33" t="s">
        <v>1075</v>
      </c>
      <c r="B260" s="33" t="s">
        <v>1075</v>
      </c>
      <c r="C260" s="32" t="s">
        <v>1076</v>
      </c>
      <c r="D260" s="19"/>
      <c r="E260" s="33"/>
      <c r="F260" s="20" t="s">
        <v>1077</v>
      </c>
      <c r="G260" s="32" t="s">
        <v>199</v>
      </c>
      <c r="H260" s="18">
        <v>3629</v>
      </c>
      <c r="I260" s="22" t="s">
        <v>142</v>
      </c>
      <c r="J260" s="32" t="s">
        <v>212</v>
      </c>
      <c r="K260" s="36">
        <v>1000</v>
      </c>
      <c r="L260" s="18">
        <v>3.62</v>
      </c>
      <c r="M260" s="36">
        <v>0</v>
      </c>
      <c r="N260" s="36">
        <v>131</v>
      </c>
      <c r="O260" s="188">
        <v>21</v>
      </c>
      <c r="P260" s="188">
        <v>24</v>
      </c>
      <c r="Q260" s="188">
        <v>21</v>
      </c>
      <c r="R260" s="188">
        <v>2.9</v>
      </c>
      <c r="S260" s="188">
        <v>4.7</v>
      </c>
      <c r="T260" s="188">
        <v>2.9</v>
      </c>
      <c r="U260" s="188">
        <v>0.4</v>
      </c>
      <c r="V260" s="188" t="s">
        <v>38</v>
      </c>
      <c r="W260" s="188">
        <v>0.4</v>
      </c>
      <c r="X260" s="188">
        <v>5.2</v>
      </c>
      <c r="Y260" s="188" t="s">
        <v>37</v>
      </c>
      <c r="Z260" s="188">
        <v>0.4</v>
      </c>
      <c r="AA260" s="188">
        <v>5.2</v>
      </c>
      <c r="AB260" s="188">
        <v>4.5999999999999996</v>
      </c>
      <c r="AC260" s="18" t="s">
        <v>39</v>
      </c>
      <c r="AD260" s="20" t="s">
        <v>1077</v>
      </c>
    </row>
    <row r="261" spans="1:30" ht="14.25" customHeight="1" x14ac:dyDescent="0.15">
      <c r="A261" s="33" t="s">
        <v>1078</v>
      </c>
      <c r="B261" s="33" t="s">
        <v>1078</v>
      </c>
      <c r="C261" s="32" t="s">
        <v>1079</v>
      </c>
      <c r="D261" s="19"/>
      <c r="E261" s="33"/>
      <c r="F261" s="20" t="s">
        <v>1080</v>
      </c>
      <c r="G261" s="32" t="s">
        <v>1081</v>
      </c>
      <c r="H261" s="18">
        <v>794</v>
      </c>
      <c r="I261" s="22" t="s">
        <v>35</v>
      </c>
      <c r="J261" s="32" t="s">
        <v>303</v>
      </c>
      <c r="K261" s="36">
        <v>70</v>
      </c>
      <c r="L261" s="18">
        <v>11.34</v>
      </c>
      <c r="M261" s="36">
        <v>0</v>
      </c>
      <c r="N261" s="36">
        <v>121</v>
      </c>
      <c r="O261" s="188">
        <v>18.399999999999999</v>
      </c>
      <c r="P261" s="188">
        <v>21</v>
      </c>
      <c r="Q261" s="188">
        <v>18.399999999999999</v>
      </c>
      <c r="R261" s="188">
        <v>2.2999999999999998</v>
      </c>
      <c r="S261" s="188">
        <v>3.3</v>
      </c>
      <c r="T261" s="188">
        <v>2.2999999999999998</v>
      </c>
      <c r="U261" s="188" t="s">
        <v>108</v>
      </c>
      <c r="V261" s="188" t="s">
        <v>38</v>
      </c>
      <c r="W261" s="188" t="s">
        <v>108</v>
      </c>
      <c r="X261" s="188">
        <v>6.6</v>
      </c>
      <c r="Y261" s="188" t="s">
        <v>37</v>
      </c>
      <c r="Z261" s="188">
        <v>3</v>
      </c>
      <c r="AA261" s="188">
        <v>6.6</v>
      </c>
      <c r="AB261" s="188">
        <v>5.6</v>
      </c>
      <c r="AC261" s="18" t="s">
        <v>39</v>
      </c>
      <c r="AD261" s="20" t="s">
        <v>1080</v>
      </c>
    </row>
    <row r="262" spans="1:30" ht="14.25" customHeight="1" x14ac:dyDescent="0.15">
      <c r="A262" s="33" t="s">
        <v>1082</v>
      </c>
      <c r="B262" s="33" t="s">
        <v>1082</v>
      </c>
      <c r="C262" s="32" t="s">
        <v>1083</v>
      </c>
      <c r="D262" s="19"/>
      <c r="E262" s="33"/>
      <c r="F262" s="20" t="s">
        <v>1084</v>
      </c>
      <c r="G262" s="32" t="s">
        <v>1085</v>
      </c>
      <c r="H262" s="18">
        <v>91</v>
      </c>
      <c r="I262" s="22" t="s">
        <v>35</v>
      </c>
      <c r="J262" s="32" t="s">
        <v>113</v>
      </c>
      <c r="K262" s="36">
        <v>30</v>
      </c>
      <c r="L262" s="18">
        <v>3.03</v>
      </c>
      <c r="M262" s="36">
        <v>0</v>
      </c>
      <c r="N262" s="36">
        <v>276</v>
      </c>
      <c r="O262" s="188">
        <v>20.6</v>
      </c>
      <c r="P262" s="188">
        <v>25.5</v>
      </c>
      <c r="Q262" s="188">
        <v>20.6</v>
      </c>
      <c r="R262" s="188">
        <v>0.6</v>
      </c>
      <c r="S262" s="188">
        <v>1.1000000000000001</v>
      </c>
      <c r="T262" s="188">
        <v>0.6</v>
      </c>
      <c r="U262" s="188" t="s">
        <v>108</v>
      </c>
      <c r="V262" s="188" t="s">
        <v>38</v>
      </c>
      <c r="W262" s="188" t="s">
        <v>108</v>
      </c>
      <c r="X262" s="188">
        <v>46.8</v>
      </c>
      <c r="Y262" s="188" t="s">
        <v>37</v>
      </c>
      <c r="Z262" s="188">
        <v>41.5</v>
      </c>
      <c r="AA262" s="188">
        <v>46.8</v>
      </c>
      <c r="AB262" s="188">
        <v>4.2</v>
      </c>
      <c r="AC262" s="18" t="s">
        <v>39</v>
      </c>
      <c r="AD262" s="20" t="s">
        <v>1084</v>
      </c>
    </row>
    <row r="263" spans="1:30" ht="14.25" customHeight="1" x14ac:dyDescent="0.15">
      <c r="A263" s="33" t="s">
        <v>1086</v>
      </c>
      <c r="B263" s="33" t="s">
        <v>1086</v>
      </c>
      <c r="C263" s="32" t="s">
        <v>1087</v>
      </c>
      <c r="D263" s="19"/>
      <c r="E263" s="33"/>
      <c r="F263" s="20" t="s">
        <v>1088</v>
      </c>
      <c r="G263" s="32" t="s">
        <v>199</v>
      </c>
      <c r="H263" s="18">
        <v>2095</v>
      </c>
      <c r="I263" s="22" t="s">
        <v>142</v>
      </c>
      <c r="J263" s="32" t="s">
        <v>212</v>
      </c>
      <c r="K263" s="36">
        <v>1000</v>
      </c>
      <c r="L263" s="18">
        <v>2.09</v>
      </c>
      <c r="M263" s="36">
        <v>0</v>
      </c>
      <c r="N263" s="36">
        <v>222</v>
      </c>
      <c r="O263" s="188">
        <v>18.600000000000001</v>
      </c>
      <c r="P263" s="188">
        <v>21.4</v>
      </c>
      <c r="Q263" s="188">
        <v>18.600000000000001</v>
      </c>
      <c r="R263" s="188">
        <v>13.1</v>
      </c>
      <c r="S263" s="188">
        <v>17.600000000000001</v>
      </c>
      <c r="T263" s="188">
        <v>13.1</v>
      </c>
      <c r="U263" s="188">
        <v>0.3</v>
      </c>
      <c r="V263" s="188" t="s">
        <v>38</v>
      </c>
      <c r="W263" s="188">
        <v>0.3</v>
      </c>
      <c r="X263" s="188">
        <v>7.7</v>
      </c>
      <c r="Y263" s="188" t="s">
        <v>37</v>
      </c>
      <c r="Z263" s="188">
        <v>0.3</v>
      </c>
      <c r="AA263" s="188">
        <v>7.7</v>
      </c>
      <c r="AB263" s="188">
        <v>0.1</v>
      </c>
      <c r="AC263" s="18" t="s">
        <v>39</v>
      </c>
      <c r="AD263" s="20" t="s">
        <v>1088</v>
      </c>
    </row>
    <row r="264" spans="1:30" ht="14.25" customHeight="1" x14ac:dyDescent="0.15">
      <c r="A264" s="33" t="s">
        <v>1089</v>
      </c>
      <c r="B264" s="33" t="s">
        <v>1089</v>
      </c>
      <c r="C264" s="32" t="s">
        <v>1090</v>
      </c>
      <c r="D264" s="19"/>
      <c r="E264" s="33"/>
      <c r="F264" s="20" t="s">
        <v>1091</v>
      </c>
      <c r="G264" s="32" t="s">
        <v>996</v>
      </c>
      <c r="H264" s="18">
        <v>1134</v>
      </c>
      <c r="I264" s="22" t="s">
        <v>142</v>
      </c>
      <c r="J264" s="32" t="s">
        <v>212</v>
      </c>
      <c r="K264" s="36">
        <v>1000</v>
      </c>
      <c r="L264" s="18">
        <v>1.1299999999999999</v>
      </c>
      <c r="M264" s="36">
        <v>0</v>
      </c>
      <c r="N264" s="36">
        <v>78</v>
      </c>
      <c r="O264" s="188">
        <v>14.1</v>
      </c>
      <c r="P264" s="188">
        <v>17</v>
      </c>
      <c r="Q264" s="188">
        <v>14.1</v>
      </c>
      <c r="R264" s="188">
        <v>1</v>
      </c>
      <c r="S264" s="188">
        <v>1.3</v>
      </c>
      <c r="T264" s="188">
        <v>1</v>
      </c>
      <c r="U264" s="188">
        <v>0</v>
      </c>
      <c r="V264" s="188" t="s">
        <v>38</v>
      </c>
      <c r="W264" s="188">
        <v>0</v>
      </c>
      <c r="X264" s="188">
        <v>3.2</v>
      </c>
      <c r="Y264" s="188" t="s">
        <v>37</v>
      </c>
      <c r="Z264" s="188">
        <v>0</v>
      </c>
      <c r="AA264" s="188">
        <v>3.2</v>
      </c>
      <c r="AB264" s="188">
        <v>0.4</v>
      </c>
      <c r="AC264" s="18" t="s">
        <v>39</v>
      </c>
      <c r="AD264" s="20" t="s">
        <v>1091</v>
      </c>
    </row>
    <row r="265" spans="1:30" ht="14.25" customHeight="1" x14ac:dyDescent="0.15">
      <c r="A265" s="33" t="s">
        <v>1092</v>
      </c>
      <c r="B265" s="33" t="s">
        <v>1092</v>
      </c>
      <c r="C265" s="32" t="s">
        <v>1093</v>
      </c>
      <c r="D265" s="19"/>
      <c r="E265" s="33"/>
      <c r="F265" s="20" t="s">
        <v>1094</v>
      </c>
      <c r="G265" s="32" t="s">
        <v>1095</v>
      </c>
      <c r="H265" s="18">
        <v>1296</v>
      </c>
      <c r="I265" s="22" t="s">
        <v>35</v>
      </c>
      <c r="J265" s="32" t="s">
        <v>44</v>
      </c>
      <c r="K265" s="36">
        <v>1000</v>
      </c>
      <c r="L265" s="18">
        <v>1.29</v>
      </c>
      <c r="M265" s="36">
        <v>0</v>
      </c>
      <c r="N265" s="36">
        <v>265</v>
      </c>
      <c r="O265" s="188">
        <v>14.4</v>
      </c>
      <c r="P265" s="188">
        <v>17.7</v>
      </c>
      <c r="Q265" s="188">
        <v>14.4</v>
      </c>
      <c r="R265" s="188">
        <v>21.3</v>
      </c>
      <c r="S265" s="188">
        <v>21.7</v>
      </c>
      <c r="T265" s="188">
        <v>21.3</v>
      </c>
      <c r="U265" s="188">
        <v>0.1</v>
      </c>
      <c r="V265" s="188" t="s">
        <v>38</v>
      </c>
      <c r="W265" s="188">
        <v>0.1</v>
      </c>
      <c r="X265" s="188">
        <v>3.8</v>
      </c>
      <c r="Y265" s="188" t="s">
        <v>37</v>
      </c>
      <c r="Z265" s="188">
        <v>0.1</v>
      </c>
      <c r="AA265" s="188">
        <v>3.8</v>
      </c>
      <c r="AB265" s="188">
        <v>0.9</v>
      </c>
      <c r="AC265" s="18" t="s">
        <v>39</v>
      </c>
      <c r="AD265" s="20" t="s">
        <v>1094</v>
      </c>
    </row>
    <row r="266" spans="1:30" ht="14.25" customHeight="1" x14ac:dyDescent="0.15">
      <c r="A266" s="31" t="s">
        <v>1096</v>
      </c>
      <c r="B266" s="31" t="s">
        <v>1096</v>
      </c>
      <c r="C266" s="18" t="s">
        <v>1097</v>
      </c>
      <c r="E266" s="18"/>
      <c r="F266" s="20" t="s">
        <v>1098</v>
      </c>
      <c r="G266" s="32" t="s">
        <v>265</v>
      </c>
      <c r="H266" s="18">
        <v>1296</v>
      </c>
      <c r="I266" s="22" t="s">
        <v>35</v>
      </c>
      <c r="J266" s="18" t="s">
        <v>44</v>
      </c>
      <c r="K266" s="36">
        <v>1000</v>
      </c>
      <c r="L266" s="18">
        <v>1.29</v>
      </c>
      <c r="M266" s="36">
        <v>0</v>
      </c>
      <c r="N266" s="36">
        <v>70</v>
      </c>
      <c r="O266" s="188">
        <v>13</v>
      </c>
      <c r="P266" s="188">
        <v>16</v>
      </c>
      <c r="Q266" s="188">
        <v>13</v>
      </c>
      <c r="R266" s="188">
        <v>0.5</v>
      </c>
      <c r="S266" s="188">
        <v>0.7</v>
      </c>
      <c r="T266" s="188">
        <v>0.5</v>
      </c>
      <c r="U266" s="188">
        <v>0.2</v>
      </c>
      <c r="V266" s="188" t="s">
        <v>38</v>
      </c>
      <c r="W266" s="188">
        <v>0.2</v>
      </c>
      <c r="X266" s="188">
        <v>3.4</v>
      </c>
      <c r="Y266" s="188" t="s">
        <v>37</v>
      </c>
      <c r="Z266" s="188">
        <v>0.2</v>
      </c>
      <c r="AA266" s="188">
        <v>3.4</v>
      </c>
      <c r="AB266" s="188">
        <v>0.5</v>
      </c>
      <c r="AC266" s="18" t="s">
        <v>39</v>
      </c>
      <c r="AD266" s="20" t="s">
        <v>1098</v>
      </c>
    </row>
    <row r="267" spans="1:30" ht="14.25" customHeight="1" x14ac:dyDescent="0.15">
      <c r="A267" s="33" t="s">
        <v>1099</v>
      </c>
      <c r="B267" s="33" t="s">
        <v>1099</v>
      </c>
      <c r="C267" s="32" t="s">
        <v>1100</v>
      </c>
      <c r="D267" s="19"/>
      <c r="E267" s="33"/>
      <c r="F267" s="20" t="s">
        <v>1101</v>
      </c>
      <c r="G267" s="32" t="s">
        <v>1055</v>
      </c>
      <c r="H267" s="18">
        <v>745</v>
      </c>
      <c r="I267" s="22" t="s">
        <v>35</v>
      </c>
      <c r="J267" s="32" t="s">
        <v>1102</v>
      </c>
      <c r="K267" s="36">
        <v>350</v>
      </c>
      <c r="L267" s="18">
        <v>2.12</v>
      </c>
      <c r="M267" s="36">
        <v>5</v>
      </c>
      <c r="N267" s="36">
        <v>73</v>
      </c>
      <c r="O267" s="188">
        <v>14.6</v>
      </c>
      <c r="P267" s="188">
        <v>17</v>
      </c>
      <c r="Q267" s="188">
        <v>14.6</v>
      </c>
      <c r="R267" s="188">
        <v>0.5</v>
      </c>
      <c r="S267" s="188">
        <v>0.6</v>
      </c>
      <c r="T267" s="188">
        <v>0.5</v>
      </c>
      <c r="U267" s="188">
        <v>0</v>
      </c>
      <c r="V267" s="188" t="s">
        <v>38</v>
      </c>
      <c r="W267" s="188">
        <v>0</v>
      </c>
      <c r="X267" s="188">
        <v>2.5</v>
      </c>
      <c r="Y267" s="188" t="s">
        <v>37</v>
      </c>
      <c r="Z267" s="188">
        <v>0</v>
      </c>
      <c r="AA267" s="188">
        <v>2.5</v>
      </c>
      <c r="AB267" s="188">
        <v>0.4</v>
      </c>
      <c r="AC267" s="18" t="s">
        <v>39</v>
      </c>
      <c r="AD267" s="20" t="s">
        <v>1101</v>
      </c>
    </row>
    <row r="268" spans="1:30" ht="14.25" customHeight="1" x14ac:dyDescent="0.15">
      <c r="A268" s="33" t="s">
        <v>1103</v>
      </c>
      <c r="B268" s="33" t="s">
        <v>1103</v>
      </c>
      <c r="C268" s="32" t="s">
        <v>1104</v>
      </c>
      <c r="D268" s="19"/>
      <c r="E268" s="33"/>
      <c r="F268" s="20" t="s">
        <v>1105</v>
      </c>
      <c r="G268" s="32" t="s">
        <v>350</v>
      </c>
      <c r="H268" s="18">
        <v>839</v>
      </c>
      <c r="I268" s="22" t="s">
        <v>35</v>
      </c>
      <c r="J268" s="32" t="s">
        <v>1106</v>
      </c>
      <c r="K268" s="36">
        <v>500</v>
      </c>
      <c r="L268" s="18">
        <v>1.67</v>
      </c>
      <c r="M268" s="36">
        <v>0</v>
      </c>
      <c r="N268" s="36">
        <v>102</v>
      </c>
      <c r="O268" s="188">
        <v>15.7</v>
      </c>
      <c r="P268" s="188">
        <v>20.3</v>
      </c>
      <c r="Q268" s="188">
        <v>15.7</v>
      </c>
      <c r="R268" s="188">
        <v>0.9</v>
      </c>
      <c r="S268" s="188">
        <v>2.2000000000000002</v>
      </c>
      <c r="T268" s="188">
        <v>0.9</v>
      </c>
      <c r="U268" s="188">
        <v>1.9</v>
      </c>
      <c r="V268" s="188" t="s">
        <v>38</v>
      </c>
      <c r="W268" s="188">
        <v>1.7</v>
      </c>
      <c r="X268" s="188">
        <v>7.8</v>
      </c>
      <c r="Y268" s="188" t="s">
        <v>37</v>
      </c>
      <c r="Z268" s="188">
        <v>1.9</v>
      </c>
      <c r="AA268" s="188">
        <v>7.8</v>
      </c>
      <c r="AB268" s="188">
        <v>1</v>
      </c>
      <c r="AC268" s="18" t="s">
        <v>39</v>
      </c>
      <c r="AD268" s="20" t="s">
        <v>1105</v>
      </c>
    </row>
    <row r="269" spans="1:30" ht="14.25" customHeight="1" x14ac:dyDescent="0.15">
      <c r="A269" s="33" t="s">
        <v>1107</v>
      </c>
      <c r="B269" s="33" t="s">
        <v>1108</v>
      </c>
      <c r="C269" s="32" t="s">
        <v>1109</v>
      </c>
      <c r="F269" s="20" t="s">
        <v>1110</v>
      </c>
      <c r="G269" s="32" t="s">
        <v>1032</v>
      </c>
      <c r="H269" s="18">
        <v>2722</v>
      </c>
      <c r="I269" s="22" t="s">
        <v>35</v>
      </c>
      <c r="J269" s="18" t="s">
        <v>1111</v>
      </c>
      <c r="K269" s="36">
        <v>1000</v>
      </c>
      <c r="L269" s="18">
        <v>2.72</v>
      </c>
      <c r="M269" s="36">
        <v>60</v>
      </c>
      <c r="N269" s="36">
        <v>89</v>
      </c>
      <c r="O269" s="188">
        <v>13</v>
      </c>
      <c r="P269" s="188">
        <v>17.600000000000001</v>
      </c>
      <c r="Q269" s="188">
        <v>13</v>
      </c>
      <c r="R269" s="188">
        <v>0.8</v>
      </c>
      <c r="S269" s="188">
        <v>1.9</v>
      </c>
      <c r="T269" s="188">
        <v>0.8</v>
      </c>
      <c r="U269" s="188">
        <v>1.9</v>
      </c>
      <c r="V269" s="188" t="s">
        <v>38</v>
      </c>
      <c r="W269" s="188">
        <v>1.7</v>
      </c>
      <c r="X269" s="188">
        <v>7.6</v>
      </c>
      <c r="Y269" s="188" t="s">
        <v>37</v>
      </c>
      <c r="Z269" s="188">
        <v>1.9</v>
      </c>
      <c r="AA269" s="188">
        <v>7.6</v>
      </c>
      <c r="AB269" s="188">
        <v>0.6</v>
      </c>
      <c r="AC269" s="18" t="s">
        <v>39</v>
      </c>
      <c r="AD269" s="20" t="s">
        <v>1110</v>
      </c>
    </row>
    <row r="270" spans="1:30" ht="14.25" customHeight="1" x14ac:dyDescent="0.15">
      <c r="A270" s="33" t="s">
        <v>1112</v>
      </c>
      <c r="B270" s="33" t="s">
        <v>1112</v>
      </c>
      <c r="C270" s="32" t="s">
        <v>1113</v>
      </c>
      <c r="D270" s="19"/>
      <c r="E270" s="33"/>
      <c r="F270" s="20" t="s">
        <v>1114</v>
      </c>
      <c r="G270" s="32" t="s">
        <v>1032</v>
      </c>
      <c r="H270" s="18">
        <v>4860</v>
      </c>
      <c r="I270" s="22" t="s">
        <v>35</v>
      </c>
      <c r="J270" s="32" t="s">
        <v>1115</v>
      </c>
      <c r="K270" s="36">
        <v>1000</v>
      </c>
      <c r="L270" s="18">
        <v>4.8600000000000003</v>
      </c>
      <c r="M270" s="36">
        <v>0</v>
      </c>
      <c r="N270" s="36">
        <v>82</v>
      </c>
      <c r="O270" s="188">
        <v>12.3</v>
      </c>
      <c r="P270" s="188">
        <v>16.899999999999999</v>
      </c>
      <c r="Q270" s="188">
        <v>12.3</v>
      </c>
      <c r="R270" s="188">
        <v>0.1</v>
      </c>
      <c r="S270" s="188">
        <v>0.3</v>
      </c>
      <c r="T270" s="188">
        <v>0.1</v>
      </c>
      <c r="U270" s="188">
        <v>3.5</v>
      </c>
      <c r="V270" s="188" t="s">
        <v>38</v>
      </c>
      <c r="W270" s="188">
        <v>3.1</v>
      </c>
      <c r="X270" s="188">
        <v>7.9</v>
      </c>
      <c r="Y270" s="188" t="s">
        <v>37</v>
      </c>
      <c r="Z270" s="188">
        <v>3.5</v>
      </c>
      <c r="AA270" s="188">
        <v>7.9</v>
      </c>
      <c r="AB270" s="188">
        <v>0.3</v>
      </c>
      <c r="AC270" s="18" t="s">
        <v>39</v>
      </c>
      <c r="AD270" s="20" t="s">
        <v>1114</v>
      </c>
    </row>
    <row r="271" spans="1:30" ht="14.25" customHeight="1" x14ac:dyDescent="0.15">
      <c r="A271" s="33" t="s">
        <v>1116</v>
      </c>
      <c r="B271" s="33" t="s">
        <v>1108</v>
      </c>
      <c r="C271" s="32" t="s">
        <v>1109</v>
      </c>
      <c r="D271" s="19"/>
      <c r="E271" s="33"/>
      <c r="F271" s="20" t="s">
        <v>1117</v>
      </c>
      <c r="G271" s="32" t="s">
        <v>1118</v>
      </c>
      <c r="H271" s="18">
        <v>2495</v>
      </c>
      <c r="I271" s="22" t="s">
        <v>35</v>
      </c>
      <c r="J271" s="32" t="s">
        <v>44</v>
      </c>
      <c r="K271" s="36">
        <v>1000</v>
      </c>
      <c r="L271" s="18">
        <v>2.4900000000000002</v>
      </c>
      <c r="M271" s="36">
        <v>60</v>
      </c>
      <c r="N271" s="36">
        <v>89</v>
      </c>
      <c r="O271" s="188">
        <v>13</v>
      </c>
      <c r="P271" s="188">
        <v>17.600000000000001</v>
      </c>
      <c r="Q271" s="188">
        <v>13</v>
      </c>
      <c r="R271" s="188">
        <v>0.8</v>
      </c>
      <c r="S271" s="188">
        <v>1.9</v>
      </c>
      <c r="T271" s="188">
        <v>0.8</v>
      </c>
      <c r="U271" s="188">
        <v>1.9</v>
      </c>
      <c r="V271" s="188" t="s">
        <v>38</v>
      </c>
      <c r="W271" s="188">
        <v>1.7</v>
      </c>
      <c r="X271" s="188">
        <v>7.6</v>
      </c>
      <c r="Y271" s="188" t="s">
        <v>37</v>
      </c>
      <c r="Z271" s="188">
        <v>1.9</v>
      </c>
      <c r="AA271" s="188">
        <v>7.6</v>
      </c>
      <c r="AB271" s="188">
        <v>0.6</v>
      </c>
      <c r="AC271" s="18" t="s">
        <v>39</v>
      </c>
      <c r="AD271" s="20" t="s">
        <v>1117</v>
      </c>
    </row>
    <row r="272" spans="1:30" ht="14.25" customHeight="1" x14ac:dyDescent="0.15">
      <c r="A272" s="33" t="s">
        <v>1119</v>
      </c>
      <c r="B272" s="33" t="s">
        <v>1119</v>
      </c>
      <c r="C272" s="32" t="s">
        <v>1120</v>
      </c>
      <c r="D272" s="19"/>
      <c r="E272" s="33"/>
      <c r="F272" s="20" t="s">
        <v>1121</v>
      </c>
      <c r="G272" s="32"/>
      <c r="H272" s="18">
        <v>3456</v>
      </c>
      <c r="I272" s="22" t="s">
        <v>779</v>
      </c>
      <c r="J272" s="32" t="s">
        <v>1122</v>
      </c>
      <c r="K272" s="36">
        <v>1300</v>
      </c>
      <c r="L272" s="18">
        <v>2.65</v>
      </c>
      <c r="M272" s="36">
        <v>15</v>
      </c>
      <c r="N272" s="36">
        <v>77</v>
      </c>
      <c r="O272" s="188">
        <v>15.2</v>
      </c>
      <c r="P272" s="188">
        <v>18.399999999999999</v>
      </c>
      <c r="Q272" s="188">
        <v>15.2</v>
      </c>
      <c r="R272" s="188">
        <v>0.1</v>
      </c>
      <c r="S272" s="188">
        <v>0.3</v>
      </c>
      <c r="T272" s="188">
        <v>0.1</v>
      </c>
      <c r="U272" s="188">
        <v>0.3</v>
      </c>
      <c r="V272" s="188" t="s">
        <v>38</v>
      </c>
      <c r="W272" s="188">
        <v>0.3</v>
      </c>
      <c r="X272" s="188">
        <v>3.7</v>
      </c>
      <c r="Y272" s="188" t="s">
        <v>37</v>
      </c>
      <c r="Z272" s="188">
        <v>0.3</v>
      </c>
      <c r="AA272" s="188">
        <v>3.7</v>
      </c>
      <c r="AB272" s="188">
        <v>0.4</v>
      </c>
      <c r="AC272" s="18" t="s">
        <v>39</v>
      </c>
      <c r="AD272" s="20" t="s">
        <v>1121</v>
      </c>
    </row>
    <row r="273" spans="1:30" ht="14.25" customHeight="1" x14ac:dyDescent="0.15">
      <c r="A273" s="31" t="s">
        <v>1123</v>
      </c>
      <c r="B273" s="31" t="s">
        <v>1123</v>
      </c>
      <c r="C273" s="32" t="s">
        <v>1124</v>
      </c>
      <c r="E273" s="18"/>
      <c r="F273" s="20" t="s">
        <v>1125</v>
      </c>
      <c r="G273" s="32" t="s">
        <v>1126</v>
      </c>
      <c r="H273" s="18">
        <v>410</v>
      </c>
      <c r="I273" s="22" t="s">
        <v>35</v>
      </c>
      <c r="J273" s="18" t="s">
        <v>1127</v>
      </c>
      <c r="K273" s="36">
        <v>25</v>
      </c>
      <c r="L273" s="18">
        <v>16.399999999999999</v>
      </c>
      <c r="M273" s="36">
        <v>0</v>
      </c>
      <c r="N273" s="36">
        <v>213</v>
      </c>
      <c r="O273" s="188">
        <v>40</v>
      </c>
      <c r="P273" s="188">
        <v>48.6</v>
      </c>
      <c r="Q273" s="188">
        <v>40</v>
      </c>
      <c r="R273" s="188">
        <v>1.2</v>
      </c>
      <c r="S273" s="188">
        <v>2.8</v>
      </c>
      <c r="T273" s="188">
        <v>1.2</v>
      </c>
      <c r="U273" s="188">
        <v>0.3</v>
      </c>
      <c r="V273" s="188" t="s">
        <v>38</v>
      </c>
      <c r="W273" s="188">
        <v>0.3</v>
      </c>
      <c r="X273" s="188">
        <v>10.4</v>
      </c>
      <c r="Y273" s="188" t="s">
        <v>37</v>
      </c>
      <c r="Z273" s="188">
        <v>0.3</v>
      </c>
      <c r="AA273" s="188">
        <v>10.4</v>
      </c>
      <c r="AB273" s="188">
        <v>3.8</v>
      </c>
      <c r="AC273" s="18" t="s">
        <v>39</v>
      </c>
      <c r="AD273" s="20" t="s">
        <v>1125</v>
      </c>
    </row>
    <row r="274" spans="1:30" ht="14.25" customHeight="1" x14ac:dyDescent="0.15">
      <c r="A274" s="31" t="s">
        <v>1128</v>
      </c>
      <c r="B274" s="31" t="s">
        <v>1129</v>
      </c>
      <c r="C274" s="32" t="s">
        <v>1130</v>
      </c>
      <c r="E274" s="18"/>
      <c r="F274" s="20" t="s">
        <v>1131</v>
      </c>
      <c r="G274" s="32" t="s">
        <v>1132</v>
      </c>
      <c r="H274" s="18">
        <v>756</v>
      </c>
      <c r="I274" s="22" t="s">
        <v>35</v>
      </c>
      <c r="J274" s="18" t="s">
        <v>1133</v>
      </c>
      <c r="K274" s="36">
        <v>205</v>
      </c>
      <c r="L274" s="18">
        <v>3.68</v>
      </c>
      <c r="M274" s="36">
        <v>20</v>
      </c>
      <c r="N274" s="36">
        <v>82</v>
      </c>
      <c r="O274" s="188">
        <v>16.5</v>
      </c>
      <c r="P274" s="188">
        <v>19.600000000000001</v>
      </c>
      <c r="Q274" s="188">
        <v>16.5</v>
      </c>
      <c r="R274" s="188">
        <v>0.3</v>
      </c>
      <c r="S274" s="188">
        <v>0.6</v>
      </c>
      <c r="T274" s="188">
        <v>0.3</v>
      </c>
      <c r="U274" s="188">
        <v>0.7</v>
      </c>
      <c r="V274" s="188" t="s">
        <v>38</v>
      </c>
      <c r="W274" s="188">
        <v>0.6</v>
      </c>
      <c r="X274" s="188">
        <v>3.3</v>
      </c>
      <c r="Y274" s="188" t="s">
        <v>37</v>
      </c>
      <c r="Z274" s="188">
        <v>0.7</v>
      </c>
      <c r="AA274" s="188">
        <v>3.3</v>
      </c>
      <c r="AB274" s="188">
        <v>0.3</v>
      </c>
      <c r="AC274" s="18" t="s">
        <v>39</v>
      </c>
      <c r="AD274" s="20" t="s">
        <v>1131</v>
      </c>
    </row>
    <row r="275" spans="1:30" ht="14.25" customHeight="1" x14ac:dyDescent="0.15">
      <c r="A275" s="31" t="s">
        <v>1134</v>
      </c>
      <c r="B275" s="31" t="s">
        <v>1129</v>
      </c>
      <c r="C275" s="32" t="s">
        <v>1130</v>
      </c>
      <c r="E275" s="18"/>
      <c r="F275" s="20" t="s">
        <v>1135</v>
      </c>
      <c r="G275" s="32" t="s">
        <v>1132</v>
      </c>
      <c r="H275" s="18">
        <v>767</v>
      </c>
      <c r="I275" s="22" t="s">
        <v>35</v>
      </c>
      <c r="J275" s="18" t="s">
        <v>1136</v>
      </c>
      <c r="K275" s="36">
        <v>260</v>
      </c>
      <c r="L275" s="18">
        <v>2.95</v>
      </c>
      <c r="M275" s="36">
        <v>20</v>
      </c>
      <c r="N275" s="36">
        <v>82</v>
      </c>
      <c r="O275" s="188">
        <v>16.5</v>
      </c>
      <c r="P275" s="188">
        <v>19.600000000000001</v>
      </c>
      <c r="Q275" s="188">
        <v>16.5</v>
      </c>
      <c r="R275" s="188">
        <v>0.3</v>
      </c>
      <c r="S275" s="188">
        <v>0.6</v>
      </c>
      <c r="T275" s="188">
        <v>0.3</v>
      </c>
      <c r="U275" s="188">
        <v>0.7</v>
      </c>
      <c r="V275" s="188" t="s">
        <v>38</v>
      </c>
      <c r="W275" s="188">
        <v>0.6</v>
      </c>
      <c r="X275" s="188">
        <v>3.3</v>
      </c>
      <c r="Y275" s="188" t="s">
        <v>37</v>
      </c>
      <c r="Z275" s="188">
        <v>0.7</v>
      </c>
      <c r="AA275" s="188">
        <v>3.3</v>
      </c>
      <c r="AB275" s="188">
        <v>0.3</v>
      </c>
      <c r="AC275" s="18" t="s">
        <v>39</v>
      </c>
      <c r="AD275" s="20" t="s">
        <v>1135</v>
      </c>
    </row>
    <row r="276" spans="1:30" ht="14.25" customHeight="1" x14ac:dyDescent="0.15">
      <c r="A276" s="31" t="s">
        <v>1137</v>
      </c>
      <c r="B276" s="31" t="s">
        <v>1129</v>
      </c>
      <c r="C276" s="32" t="s">
        <v>1130</v>
      </c>
      <c r="E276" s="18"/>
      <c r="F276" s="20" t="s">
        <v>1138</v>
      </c>
      <c r="G276" s="32" t="s">
        <v>1132</v>
      </c>
      <c r="H276" s="18">
        <v>853</v>
      </c>
      <c r="I276" s="22" t="s">
        <v>35</v>
      </c>
      <c r="J276" s="18" t="s">
        <v>1139</v>
      </c>
      <c r="K276" s="36">
        <v>262.5</v>
      </c>
      <c r="L276" s="18">
        <v>3.24</v>
      </c>
      <c r="M276" s="36">
        <v>20</v>
      </c>
      <c r="N276" s="36">
        <v>82</v>
      </c>
      <c r="O276" s="188">
        <v>16.5</v>
      </c>
      <c r="P276" s="188">
        <v>19.600000000000001</v>
      </c>
      <c r="Q276" s="188">
        <v>16.5</v>
      </c>
      <c r="R276" s="188">
        <v>0.3</v>
      </c>
      <c r="S276" s="188">
        <v>0.6</v>
      </c>
      <c r="T276" s="188">
        <v>0.3</v>
      </c>
      <c r="U276" s="188">
        <v>0.7</v>
      </c>
      <c r="V276" s="188" t="s">
        <v>38</v>
      </c>
      <c r="W276" s="188">
        <v>0.6</v>
      </c>
      <c r="X276" s="188">
        <v>3.3</v>
      </c>
      <c r="Y276" s="188" t="s">
        <v>37</v>
      </c>
      <c r="Z276" s="188">
        <v>0.7</v>
      </c>
      <c r="AA276" s="188">
        <v>3.3</v>
      </c>
      <c r="AB276" s="188">
        <v>0.3</v>
      </c>
      <c r="AC276" s="18" t="s">
        <v>39</v>
      </c>
      <c r="AD276" s="20" t="s">
        <v>1138</v>
      </c>
    </row>
    <row r="277" spans="1:30" ht="14.25" customHeight="1" x14ac:dyDescent="0.15">
      <c r="A277" s="33" t="s">
        <v>1140</v>
      </c>
      <c r="B277" s="31" t="s">
        <v>1129</v>
      </c>
      <c r="C277" s="32" t="s">
        <v>1130</v>
      </c>
      <c r="D277" s="19"/>
      <c r="E277" s="33"/>
      <c r="F277" s="20" t="s">
        <v>1141</v>
      </c>
      <c r="G277" s="32" t="s">
        <v>1132</v>
      </c>
      <c r="H277" s="18">
        <v>853</v>
      </c>
      <c r="I277" s="22" t="s">
        <v>35</v>
      </c>
      <c r="J277" s="32" t="s">
        <v>1142</v>
      </c>
      <c r="K277" s="36">
        <v>240</v>
      </c>
      <c r="L277" s="18">
        <v>3.55</v>
      </c>
      <c r="M277" s="36">
        <v>20</v>
      </c>
      <c r="N277" s="36">
        <v>82</v>
      </c>
      <c r="O277" s="188">
        <v>16.5</v>
      </c>
      <c r="P277" s="188">
        <v>19.600000000000001</v>
      </c>
      <c r="Q277" s="188">
        <v>16.5</v>
      </c>
      <c r="R277" s="188">
        <v>0.3</v>
      </c>
      <c r="S277" s="188">
        <v>0.6</v>
      </c>
      <c r="T277" s="188">
        <v>0.3</v>
      </c>
      <c r="U277" s="188">
        <v>0.7</v>
      </c>
      <c r="V277" s="188" t="s">
        <v>38</v>
      </c>
      <c r="W277" s="188">
        <v>0.6</v>
      </c>
      <c r="X277" s="188">
        <v>3.3</v>
      </c>
      <c r="Y277" s="188" t="s">
        <v>37</v>
      </c>
      <c r="Z277" s="188">
        <v>0.7</v>
      </c>
      <c r="AA277" s="188">
        <v>3.3</v>
      </c>
      <c r="AB277" s="188">
        <v>0.3</v>
      </c>
      <c r="AC277" s="18" t="s">
        <v>39</v>
      </c>
      <c r="AD277" s="20" t="s">
        <v>1141</v>
      </c>
    </row>
    <row r="278" spans="1:30" ht="14.25" customHeight="1" x14ac:dyDescent="0.15">
      <c r="A278" s="33" t="s">
        <v>1143</v>
      </c>
      <c r="B278" s="31" t="s">
        <v>1129</v>
      </c>
      <c r="C278" s="32" t="s">
        <v>1144</v>
      </c>
      <c r="D278" s="19"/>
      <c r="E278" s="33"/>
      <c r="F278" s="20" t="s">
        <v>1145</v>
      </c>
      <c r="G278" s="32" t="s">
        <v>1050</v>
      </c>
      <c r="H278" s="18">
        <v>648</v>
      </c>
      <c r="I278" s="22" t="s">
        <v>35</v>
      </c>
      <c r="J278" s="32" t="s">
        <v>1146</v>
      </c>
      <c r="K278" s="36">
        <v>120</v>
      </c>
      <c r="L278" s="18">
        <v>5.4</v>
      </c>
      <c r="M278" s="36">
        <v>20</v>
      </c>
      <c r="N278" s="36">
        <v>82</v>
      </c>
      <c r="O278" s="188">
        <v>16.5</v>
      </c>
      <c r="P278" s="188">
        <v>19.600000000000001</v>
      </c>
      <c r="Q278" s="188">
        <v>16.5</v>
      </c>
      <c r="R278" s="188">
        <v>0.3</v>
      </c>
      <c r="S278" s="188">
        <v>0.6</v>
      </c>
      <c r="T278" s="188">
        <v>0.3</v>
      </c>
      <c r="U278" s="188">
        <v>0.7</v>
      </c>
      <c r="V278" s="188" t="s">
        <v>38</v>
      </c>
      <c r="W278" s="188">
        <v>0.6</v>
      </c>
      <c r="X278" s="188">
        <v>3.3</v>
      </c>
      <c r="Y278" s="188" t="s">
        <v>37</v>
      </c>
      <c r="Z278" s="188">
        <v>0.7</v>
      </c>
      <c r="AA278" s="188">
        <v>3.3</v>
      </c>
      <c r="AB278" s="188">
        <v>0.3</v>
      </c>
      <c r="AC278" s="18" t="s">
        <v>39</v>
      </c>
      <c r="AD278" s="20" t="s">
        <v>1145</v>
      </c>
    </row>
    <row r="279" spans="1:30" ht="14.25" customHeight="1" x14ac:dyDescent="0.15">
      <c r="A279" s="31" t="s">
        <v>1147</v>
      </c>
      <c r="B279" s="31" t="s">
        <v>1147</v>
      </c>
      <c r="C279" s="18" t="s">
        <v>1148</v>
      </c>
      <c r="E279" s="18"/>
      <c r="F279" s="20" t="s">
        <v>1149</v>
      </c>
      <c r="G279" s="32" t="s">
        <v>1055</v>
      </c>
      <c r="H279" s="18">
        <v>4082</v>
      </c>
      <c r="I279" s="22" t="s">
        <v>35</v>
      </c>
      <c r="J279" s="18" t="s">
        <v>44</v>
      </c>
      <c r="K279" s="36">
        <v>1000</v>
      </c>
      <c r="L279" s="18">
        <v>4.08</v>
      </c>
      <c r="M279" s="36">
        <v>55</v>
      </c>
      <c r="N279" s="36">
        <v>65</v>
      </c>
      <c r="O279" s="188">
        <v>11.2</v>
      </c>
      <c r="P279" s="188">
        <v>15</v>
      </c>
      <c r="Q279" s="188">
        <v>11.2</v>
      </c>
      <c r="R279" s="188">
        <v>0.3</v>
      </c>
      <c r="S279" s="188">
        <v>0.6</v>
      </c>
      <c r="T279" s="188">
        <v>0.3</v>
      </c>
      <c r="U279" s="188">
        <v>0.1</v>
      </c>
      <c r="V279" s="188" t="s">
        <v>38</v>
      </c>
      <c r="W279" s="188">
        <v>0.1</v>
      </c>
      <c r="X279" s="188">
        <v>4.0999999999999996</v>
      </c>
      <c r="Y279" s="188" t="s">
        <v>37</v>
      </c>
      <c r="Z279" s="188">
        <v>0.1</v>
      </c>
      <c r="AA279" s="188">
        <v>4.0999999999999996</v>
      </c>
      <c r="AB279" s="188">
        <v>0.6</v>
      </c>
      <c r="AC279" s="18" t="s">
        <v>39</v>
      </c>
      <c r="AD279" s="20" t="s">
        <v>1149</v>
      </c>
    </row>
    <row r="280" spans="1:30" ht="14.25" customHeight="1" x14ac:dyDescent="0.15">
      <c r="A280" s="33" t="s">
        <v>1150</v>
      </c>
      <c r="B280" s="33" t="s">
        <v>1150</v>
      </c>
      <c r="C280" s="32" t="s">
        <v>1151</v>
      </c>
      <c r="D280" s="19"/>
      <c r="E280" s="33"/>
      <c r="F280" s="20" t="s">
        <v>1152</v>
      </c>
      <c r="G280" s="32" t="s">
        <v>1153</v>
      </c>
      <c r="H280" s="18">
        <v>193</v>
      </c>
      <c r="I280" s="22" t="s">
        <v>1154</v>
      </c>
      <c r="J280" s="32" t="s">
        <v>1002</v>
      </c>
      <c r="K280" s="36">
        <v>125</v>
      </c>
      <c r="L280" s="18">
        <v>1.54</v>
      </c>
      <c r="M280" s="36">
        <v>0</v>
      </c>
      <c r="N280" s="36">
        <v>78</v>
      </c>
      <c r="O280" s="188">
        <v>13.8</v>
      </c>
      <c r="P280" s="188">
        <v>18.600000000000001</v>
      </c>
      <c r="Q280" s="188">
        <v>13.8</v>
      </c>
      <c r="R280" s="188">
        <v>0.4</v>
      </c>
      <c r="S280" s="188">
        <v>0.7</v>
      </c>
      <c r="T280" s="188">
        <v>0.4</v>
      </c>
      <c r="U280" s="188">
        <v>0.1</v>
      </c>
      <c r="V280" s="188" t="s">
        <v>38</v>
      </c>
      <c r="W280" s="188">
        <v>0.1</v>
      </c>
      <c r="X280" s="188">
        <v>4.7</v>
      </c>
      <c r="Y280" s="188" t="s">
        <v>37</v>
      </c>
      <c r="Z280" s="188">
        <v>0.1</v>
      </c>
      <c r="AA280" s="188">
        <v>4.7</v>
      </c>
      <c r="AB280" s="188">
        <v>0.5</v>
      </c>
      <c r="AC280" s="18" t="s">
        <v>39</v>
      </c>
      <c r="AD280" s="20" t="s">
        <v>1152</v>
      </c>
    </row>
    <row r="281" spans="1:30" ht="14.25" customHeight="1" x14ac:dyDescent="0.15">
      <c r="A281" s="33" t="s">
        <v>1155</v>
      </c>
      <c r="B281" s="33" t="s">
        <v>1155</v>
      </c>
      <c r="C281" s="32" t="s">
        <v>1156</v>
      </c>
      <c r="D281" s="19"/>
      <c r="E281" s="33"/>
      <c r="F281" s="20" t="s">
        <v>1157</v>
      </c>
      <c r="G281" s="32" t="s">
        <v>996</v>
      </c>
      <c r="H281" s="18">
        <v>1361</v>
      </c>
      <c r="I281" s="22" t="s">
        <v>142</v>
      </c>
      <c r="J281" s="32" t="s">
        <v>1158</v>
      </c>
      <c r="K281" s="36">
        <v>1000</v>
      </c>
      <c r="L281" s="18">
        <v>1.36</v>
      </c>
      <c r="M281" s="36">
        <v>25</v>
      </c>
      <c r="N281" s="36">
        <v>81</v>
      </c>
      <c r="O281" s="188">
        <v>13.4</v>
      </c>
      <c r="P281" s="188">
        <v>17.899999999999999</v>
      </c>
      <c r="Q281" s="188">
        <v>13.4</v>
      </c>
      <c r="R281" s="188">
        <v>0.8</v>
      </c>
      <c r="S281" s="188">
        <v>1.5</v>
      </c>
      <c r="T281" s="188">
        <v>0.8</v>
      </c>
      <c r="U281" s="188">
        <v>0</v>
      </c>
      <c r="V281" s="188" t="s">
        <v>38</v>
      </c>
      <c r="W281" s="188">
        <v>0</v>
      </c>
      <c r="X281" s="188">
        <v>5.0999999999999996</v>
      </c>
      <c r="Y281" s="188" t="s">
        <v>37</v>
      </c>
      <c r="Z281" s="188">
        <v>0</v>
      </c>
      <c r="AA281" s="188">
        <v>5.0999999999999996</v>
      </c>
      <c r="AB281" s="188">
        <v>0.5</v>
      </c>
      <c r="AC281" s="18" t="s">
        <v>39</v>
      </c>
      <c r="AD281" s="20" t="s">
        <v>1157</v>
      </c>
    </row>
    <row r="282" spans="1:30" ht="14.25" customHeight="1" x14ac:dyDescent="0.15">
      <c r="A282" s="33" t="s">
        <v>1159</v>
      </c>
      <c r="B282" s="33" t="s">
        <v>1159</v>
      </c>
      <c r="C282" s="32" t="s">
        <v>1160</v>
      </c>
      <c r="D282" s="19"/>
      <c r="E282" s="33"/>
      <c r="F282" s="20" t="s">
        <v>1161</v>
      </c>
      <c r="G282" s="32" t="s">
        <v>332</v>
      </c>
      <c r="H282" s="18">
        <v>204</v>
      </c>
      <c r="I282" s="22" t="s">
        <v>35</v>
      </c>
      <c r="J282" s="32" t="s">
        <v>1162</v>
      </c>
      <c r="K282" s="36">
        <v>120</v>
      </c>
      <c r="L282" s="18">
        <v>1.7</v>
      </c>
      <c r="M282" s="36">
        <v>0</v>
      </c>
      <c r="N282" s="36">
        <v>89</v>
      </c>
      <c r="O282" s="188">
        <v>11.3</v>
      </c>
      <c r="P282" s="188">
        <v>12.1</v>
      </c>
      <c r="Q282" s="188">
        <v>11.3</v>
      </c>
      <c r="R282" s="188">
        <v>0.4</v>
      </c>
      <c r="S282" s="188">
        <v>0.5</v>
      </c>
      <c r="T282" s="188">
        <v>0.4</v>
      </c>
      <c r="U282" s="188" t="s">
        <v>108</v>
      </c>
      <c r="V282" s="188" t="s">
        <v>38</v>
      </c>
      <c r="W282" s="188" t="s">
        <v>108</v>
      </c>
      <c r="X282" s="188">
        <v>10.199999999999999</v>
      </c>
      <c r="Y282" s="188" t="s">
        <v>37</v>
      </c>
      <c r="Z282" s="188">
        <v>9.1999999999999993</v>
      </c>
      <c r="AA282" s="188">
        <v>10.199999999999999</v>
      </c>
      <c r="AB282" s="188">
        <v>2.2000000000000002</v>
      </c>
      <c r="AC282" s="18" t="s">
        <v>39</v>
      </c>
      <c r="AD282" s="20" t="s">
        <v>1161</v>
      </c>
    </row>
    <row r="283" spans="1:30" ht="14.25" customHeight="1" x14ac:dyDescent="0.15">
      <c r="A283" s="33" t="s">
        <v>1163</v>
      </c>
      <c r="B283" s="33" t="s">
        <v>1163</v>
      </c>
      <c r="C283" s="32" t="s">
        <v>1164</v>
      </c>
      <c r="D283" s="19"/>
      <c r="E283" s="33"/>
      <c r="F283" s="20" t="s">
        <v>1165</v>
      </c>
      <c r="G283" s="32" t="s">
        <v>1166</v>
      </c>
      <c r="H283" s="18">
        <v>375</v>
      </c>
      <c r="I283" s="22" t="s">
        <v>58</v>
      </c>
      <c r="J283" s="32" t="s">
        <v>90</v>
      </c>
      <c r="K283" s="36">
        <v>110</v>
      </c>
      <c r="L283" s="18">
        <v>3.4</v>
      </c>
      <c r="M283" s="36">
        <v>0</v>
      </c>
      <c r="N283" s="36">
        <v>93</v>
      </c>
      <c r="O283" s="188">
        <v>11.2</v>
      </c>
      <c r="P283" s="188">
        <v>12</v>
      </c>
      <c r="Q283" s="188">
        <v>11.2</v>
      </c>
      <c r="R283" s="188">
        <v>0.5</v>
      </c>
      <c r="S283" s="188">
        <v>0.9</v>
      </c>
      <c r="T283" s="188">
        <v>0.5</v>
      </c>
      <c r="U283" s="188" t="s">
        <v>108</v>
      </c>
      <c r="V283" s="188" t="s">
        <v>38</v>
      </c>
      <c r="W283" s="188" t="s">
        <v>108</v>
      </c>
      <c r="X283" s="188">
        <v>11</v>
      </c>
      <c r="Y283" s="188" t="s">
        <v>37</v>
      </c>
      <c r="Z283" s="188">
        <v>9.6999999999999993</v>
      </c>
      <c r="AA283" s="188">
        <v>11</v>
      </c>
      <c r="AB283" s="188">
        <v>2.5</v>
      </c>
      <c r="AC283" s="18" t="s">
        <v>39</v>
      </c>
      <c r="AD283" s="20" t="s">
        <v>1165</v>
      </c>
    </row>
    <row r="284" spans="1:30" ht="14.25" customHeight="1" x14ac:dyDescent="0.15">
      <c r="A284" s="33" t="s">
        <v>1167</v>
      </c>
      <c r="B284" s="33" t="s">
        <v>1167</v>
      </c>
      <c r="C284" s="32" t="s">
        <v>1168</v>
      </c>
      <c r="D284" s="19"/>
      <c r="E284" s="33"/>
      <c r="F284" s="20" t="s">
        <v>1169</v>
      </c>
      <c r="G284" s="32" t="s">
        <v>332</v>
      </c>
      <c r="H284" s="18">
        <v>248</v>
      </c>
      <c r="I284" s="22" t="s">
        <v>35</v>
      </c>
      <c r="J284" s="32" t="s">
        <v>1170</v>
      </c>
      <c r="K284" s="36">
        <v>250</v>
      </c>
      <c r="L284" s="18">
        <v>0.99</v>
      </c>
      <c r="M284" s="36">
        <v>0</v>
      </c>
      <c r="N284" s="36">
        <v>107</v>
      </c>
      <c r="O284" s="188">
        <v>12.3</v>
      </c>
      <c r="P284" s="188">
        <v>13.2</v>
      </c>
      <c r="Q284" s="188">
        <v>12.3</v>
      </c>
      <c r="R284" s="188">
        <v>0.4</v>
      </c>
      <c r="S284" s="188">
        <v>0.4</v>
      </c>
      <c r="T284" s="188">
        <v>0.4</v>
      </c>
      <c r="U284" s="188">
        <v>10</v>
      </c>
      <c r="V284" s="188" t="s">
        <v>38</v>
      </c>
      <c r="W284" s="188">
        <v>9.4</v>
      </c>
      <c r="X284" s="188">
        <v>12.1</v>
      </c>
      <c r="Y284" s="188" t="s">
        <v>37</v>
      </c>
      <c r="Z284" s="188">
        <v>13.3</v>
      </c>
      <c r="AA284" s="188">
        <v>12.1</v>
      </c>
      <c r="AB284" s="188">
        <v>2.5</v>
      </c>
      <c r="AC284" s="18" t="s">
        <v>39</v>
      </c>
      <c r="AD284" s="20" t="s">
        <v>1169</v>
      </c>
    </row>
    <row r="285" spans="1:30" ht="14.25" customHeight="1" x14ac:dyDescent="0.15">
      <c r="A285" s="33" t="s">
        <v>1171</v>
      </c>
      <c r="B285" s="33" t="s">
        <v>1171</v>
      </c>
      <c r="C285" s="32" t="s">
        <v>1172</v>
      </c>
      <c r="D285" s="19"/>
      <c r="E285" s="33"/>
      <c r="F285" s="20" t="s">
        <v>1173</v>
      </c>
      <c r="G285" s="32" t="s">
        <v>332</v>
      </c>
      <c r="H285" s="18">
        <v>454</v>
      </c>
      <c r="I285" s="22" t="s">
        <v>35</v>
      </c>
      <c r="J285" s="32" t="s">
        <v>1174</v>
      </c>
      <c r="K285" s="36">
        <v>500</v>
      </c>
      <c r="L285" s="18">
        <v>0.9</v>
      </c>
      <c r="M285" s="36">
        <v>0</v>
      </c>
      <c r="N285" s="36">
        <v>104</v>
      </c>
      <c r="O285" s="188" t="s">
        <v>108</v>
      </c>
      <c r="P285" s="188">
        <v>12</v>
      </c>
      <c r="Q285" s="188">
        <v>12</v>
      </c>
      <c r="R285" s="188">
        <v>2.6</v>
      </c>
      <c r="S285" s="188">
        <v>4.3</v>
      </c>
      <c r="T285" s="188">
        <v>2.6</v>
      </c>
      <c r="U285" s="188" t="s">
        <v>108</v>
      </c>
      <c r="V285" s="188" t="s">
        <v>38</v>
      </c>
      <c r="W285" s="188" t="s">
        <v>108</v>
      </c>
      <c r="X285" s="188">
        <v>8.1999999999999993</v>
      </c>
      <c r="Y285" s="188" t="s">
        <v>37</v>
      </c>
      <c r="Z285" s="188">
        <v>6.5</v>
      </c>
      <c r="AA285" s="188">
        <v>8.1999999999999993</v>
      </c>
      <c r="AB285" s="188">
        <v>1.4</v>
      </c>
      <c r="AC285" s="18" t="s">
        <v>39</v>
      </c>
      <c r="AD285" s="20" t="s">
        <v>1173</v>
      </c>
    </row>
    <row r="286" spans="1:30" ht="14.25" customHeight="1" x14ac:dyDescent="0.15">
      <c r="A286" s="33" t="s">
        <v>1175</v>
      </c>
      <c r="B286" s="33" t="s">
        <v>1175</v>
      </c>
      <c r="C286" s="32" t="s">
        <v>1176</v>
      </c>
      <c r="D286" s="19"/>
      <c r="E286" s="33"/>
      <c r="F286" s="20" t="s">
        <v>1177</v>
      </c>
      <c r="G286" s="32" t="s">
        <v>332</v>
      </c>
      <c r="H286" s="18">
        <v>176</v>
      </c>
      <c r="I286" s="22" t="s">
        <v>106</v>
      </c>
      <c r="J286" s="32" t="s">
        <v>1178</v>
      </c>
      <c r="K286" s="36">
        <v>160</v>
      </c>
      <c r="L286" s="18">
        <v>1.1000000000000001</v>
      </c>
      <c r="M286" s="36">
        <v>0</v>
      </c>
      <c r="N286" s="36">
        <v>80</v>
      </c>
      <c r="O286" s="188" t="s">
        <v>108</v>
      </c>
      <c r="P286" s="188">
        <v>7.6</v>
      </c>
      <c r="Q286" s="188">
        <v>7.6</v>
      </c>
      <c r="R286" s="188">
        <v>0.3</v>
      </c>
      <c r="S286" s="188">
        <v>0.4</v>
      </c>
      <c r="T286" s="188">
        <v>0.3</v>
      </c>
      <c r="U286" s="188" t="s">
        <v>108</v>
      </c>
      <c r="V286" s="188" t="s">
        <v>38</v>
      </c>
      <c r="W286" s="188" t="s">
        <v>108</v>
      </c>
      <c r="X286" s="188">
        <v>11.7</v>
      </c>
      <c r="Y286" s="188" t="s">
        <v>37</v>
      </c>
      <c r="Z286" s="188">
        <v>11.6</v>
      </c>
      <c r="AA286" s="188">
        <v>11.7</v>
      </c>
      <c r="AB286" s="188">
        <v>2</v>
      </c>
      <c r="AC286" s="18" t="s">
        <v>39</v>
      </c>
      <c r="AD286" s="20" t="s">
        <v>1177</v>
      </c>
    </row>
    <row r="287" spans="1:30" ht="14.25" customHeight="1" x14ac:dyDescent="0.15">
      <c r="A287" s="33" t="s">
        <v>1179</v>
      </c>
      <c r="B287" s="33" t="s">
        <v>1179</v>
      </c>
      <c r="C287" s="32" t="s">
        <v>1180</v>
      </c>
      <c r="D287" s="19"/>
      <c r="E287" s="33"/>
      <c r="F287" s="20" t="s">
        <v>1181</v>
      </c>
      <c r="G287" s="32" t="s">
        <v>332</v>
      </c>
      <c r="H287" s="18">
        <v>108</v>
      </c>
      <c r="I287" s="22" t="s">
        <v>58</v>
      </c>
      <c r="J287" s="32" t="s">
        <v>324</v>
      </c>
      <c r="K287" s="36">
        <v>100</v>
      </c>
      <c r="L287" s="18">
        <v>1.08</v>
      </c>
      <c r="M287" s="36">
        <v>0</v>
      </c>
      <c r="N287" s="36">
        <v>93</v>
      </c>
      <c r="O287" s="188" t="s">
        <v>108</v>
      </c>
      <c r="P287" s="188">
        <v>9.9</v>
      </c>
      <c r="Q287" s="188">
        <v>9.9</v>
      </c>
      <c r="R287" s="188">
        <v>0.9</v>
      </c>
      <c r="S287" s="188">
        <v>1</v>
      </c>
      <c r="T287" s="188">
        <v>0.9</v>
      </c>
      <c r="U287" s="188" t="s">
        <v>108</v>
      </c>
      <c r="V287" s="188" t="s">
        <v>38</v>
      </c>
      <c r="W287" s="188" t="s">
        <v>108</v>
      </c>
      <c r="X287" s="188">
        <v>11.5</v>
      </c>
      <c r="Y287" s="188" t="s">
        <v>37</v>
      </c>
      <c r="Z287" s="188">
        <v>11.4</v>
      </c>
      <c r="AA287" s="188">
        <v>11.5</v>
      </c>
      <c r="AB287" s="188">
        <v>1.5</v>
      </c>
      <c r="AC287" s="18" t="s">
        <v>39</v>
      </c>
      <c r="AD287" s="20" t="s">
        <v>1181</v>
      </c>
    </row>
    <row r="288" spans="1:30" ht="14.25" customHeight="1" x14ac:dyDescent="0.15">
      <c r="A288" s="33" t="s">
        <v>1182</v>
      </c>
      <c r="B288" s="33" t="s">
        <v>1182</v>
      </c>
      <c r="C288" s="32" t="s">
        <v>1183</v>
      </c>
      <c r="D288" s="19"/>
      <c r="E288" s="33"/>
      <c r="F288" s="20" t="s">
        <v>1184</v>
      </c>
      <c r="G288" s="32" t="s">
        <v>332</v>
      </c>
      <c r="H288" s="18">
        <v>454</v>
      </c>
      <c r="I288" s="22" t="s">
        <v>35</v>
      </c>
      <c r="J288" s="32" t="s">
        <v>1185</v>
      </c>
      <c r="K288" s="36">
        <v>550</v>
      </c>
      <c r="L288" s="18">
        <v>0.82</v>
      </c>
      <c r="M288" s="36">
        <v>0</v>
      </c>
      <c r="N288" s="36">
        <v>116</v>
      </c>
      <c r="O288" s="188">
        <v>10</v>
      </c>
      <c r="P288" s="188">
        <v>11.3</v>
      </c>
      <c r="Q288" s="188">
        <v>10</v>
      </c>
      <c r="R288" s="188">
        <v>2.2000000000000002</v>
      </c>
      <c r="S288" s="188">
        <v>2.4</v>
      </c>
      <c r="T288" s="188">
        <v>2.2000000000000002</v>
      </c>
      <c r="U288" s="188">
        <v>8.8000000000000007</v>
      </c>
      <c r="V288" s="188" t="s">
        <v>38</v>
      </c>
      <c r="W288" s="188">
        <v>8.1999999999999993</v>
      </c>
      <c r="X288" s="188">
        <v>12</v>
      </c>
      <c r="Y288" s="188" t="s">
        <v>37</v>
      </c>
      <c r="Z288" s="188">
        <v>12.6</v>
      </c>
      <c r="AA288" s="188">
        <v>12</v>
      </c>
      <c r="AB288" s="188">
        <v>2</v>
      </c>
      <c r="AC288" s="18" t="s">
        <v>39</v>
      </c>
      <c r="AD288" s="20" t="s">
        <v>1184</v>
      </c>
    </row>
    <row r="289" spans="1:30" ht="14.25" customHeight="1" x14ac:dyDescent="0.15">
      <c r="A289" s="33" t="s">
        <v>1186</v>
      </c>
      <c r="B289" s="33" t="s">
        <v>1186</v>
      </c>
      <c r="C289" s="32" t="s">
        <v>1187</v>
      </c>
      <c r="D289" s="19"/>
      <c r="E289" s="33"/>
      <c r="F289" s="20" t="s">
        <v>1188</v>
      </c>
      <c r="G289" s="32" t="s">
        <v>1189</v>
      </c>
      <c r="H289" s="18">
        <v>248</v>
      </c>
      <c r="I289" s="22" t="s">
        <v>378</v>
      </c>
      <c r="J289" s="32" t="s">
        <v>1190</v>
      </c>
      <c r="K289" s="36">
        <v>280</v>
      </c>
      <c r="L289" s="18">
        <v>0.88</v>
      </c>
      <c r="M289" s="36">
        <v>0</v>
      </c>
      <c r="N289" s="36">
        <v>155</v>
      </c>
      <c r="O289" s="188">
        <v>12</v>
      </c>
      <c r="P289" s="188">
        <v>13.4</v>
      </c>
      <c r="Q289" s="188">
        <v>12</v>
      </c>
      <c r="R289" s="188">
        <v>6.1</v>
      </c>
      <c r="S289" s="188">
        <v>6.7</v>
      </c>
      <c r="T289" s="188">
        <v>6.1</v>
      </c>
      <c r="U289" s="188" t="s">
        <v>108</v>
      </c>
      <c r="V289" s="188" t="s">
        <v>38</v>
      </c>
      <c r="W289" s="188" t="s">
        <v>108</v>
      </c>
      <c r="X289" s="188">
        <v>13.1</v>
      </c>
      <c r="Y289" s="188" t="s">
        <v>37</v>
      </c>
      <c r="Z289" s="188">
        <v>11.1</v>
      </c>
      <c r="AA289" s="188">
        <v>13.1</v>
      </c>
      <c r="AB289" s="188">
        <v>2.2999999999999998</v>
      </c>
      <c r="AC289" s="18" t="s">
        <v>39</v>
      </c>
      <c r="AD289" s="20" t="s">
        <v>1188</v>
      </c>
    </row>
    <row r="290" spans="1:30" ht="14.25" customHeight="1" x14ac:dyDescent="0.15">
      <c r="A290" s="33" t="s">
        <v>1191</v>
      </c>
      <c r="B290" s="33" t="s">
        <v>1191</v>
      </c>
      <c r="C290" s="32" t="s">
        <v>1192</v>
      </c>
      <c r="D290" s="19"/>
      <c r="E290" s="33"/>
      <c r="F290" s="20" t="s">
        <v>1193</v>
      </c>
      <c r="G290" s="32" t="s">
        <v>1194</v>
      </c>
      <c r="H290" s="18">
        <v>5443</v>
      </c>
      <c r="I290" s="22" t="s">
        <v>142</v>
      </c>
      <c r="J290" s="32" t="s">
        <v>1195</v>
      </c>
      <c r="K290" s="36">
        <v>1000</v>
      </c>
      <c r="L290" s="18">
        <v>5.44</v>
      </c>
      <c r="M290" s="36">
        <v>0</v>
      </c>
      <c r="N290" s="36">
        <v>231</v>
      </c>
      <c r="O290" s="188" t="s">
        <v>108</v>
      </c>
      <c r="P290" s="188">
        <v>17.100000000000001</v>
      </c>
      <c r="Q290" s="188">
        <v>17.100000000000001</v>
      </c>
      <c r="R290" s="188">
        <v>18</v>
      </c>
      <c r="S290" s="188">
        <v>19.8</v>
      </c>
      <c r="T290" s="188">
        <v>18</v>
      </c>
      <c r="U290" s="188">
        <v>0.3</v>
      </c>
      <c r="V290" s="188" t="s">
        <v>37</v>
      </c>
      <c r="W290" s="188">
        <v>0.3</v>
      </c>
      <c r="X290" s="188">
        <v>2.1</v>
      </c>
      <c r="Y290" s="188" t="s">
        <v>38</v>
      </c>
      <c r="Z290" s="188">
        <v>0.3</v>
      </c>
      <c r="AA290" s="188">
        <v>0.3</v>
      </c>
      <c r="AB290" s="188">
        <v>0.2</v>
      </c>
      <c r="AC290" s="18" t="s">
        <v>39</v>
      </c>
      <c r="AD290" s="20" t="s">
        <v>1193</v>
      </c>
    </row>
    <row r="291" spans="1:30" ht="14.25" customHeight="1" x14ac:dyDescent="0.15">
      <c r="A291" s="33" t="s">
        <v>1196</v>
      </c>
      <c r="B291" s="33" t="s">
        <v>1196</v>
      </c>
      <c r="C291" s="32" t="s">
        <v>1197</v>
      </c>
      <c r="D291" s="19"/>
      <c r="E291" s="33"/>
      <c r="F291" s="20" t="s">
        <v>1198</v>
      </c>
      <c r="G291" s="32" t="s">
        <v>1194</v>
      </c>
      <c r="H291" s="18">
        <v>4104</v>
      </c>
      <c r="I291" s="22" t="s">
        <v>142</v>
      </c>
      <c r="J291" s="32" t="s">
        <v>1195</v>
      </c>
      <c r="K291" s="36">
        <v>1000</v>
      </c>
      <c r="L291" s="18">
        <v>4.0999999999999996</v>
      </c>
      <c r="M291" s="36">
        <v>0</v>
      </c>
      <c r="N291" s="36">
        <v>196</v>
      </c>
      <c r="O291" s="188">
        <v>16</v>
      </c>
      <c r="P291" s="188">
        <v>19.5</v>
      </c>
      <c r="Q291" s="188">
        <v>16</v>
      </c>
      <c r="R291" s="188">
        <v>12.6</v>
      </c>
      <c r="S291" s="188">
        <v>13.3</v>
      </c>
      <c r="T291" s="188">
        <v>12.6</v>
      </c>
      <c r="U291" s="188">
        <v>0.4</v>
      </c>
      <c r="V291" s="188" t="s">
        <v>38</v>
      </c>
      <c r="W291" s="188">
        <v>0.4</v>
      </c>
      <c r="X291" s="188">
        <v>4.5999999999999996</v>
      </c>
      <c r="Y291" s="188" t="s">
        <v>37</v>
      </c>
      <c r="Z291" s="188">
        <v>0.4</v>
      </c>
      <c r="AA291" s="188">
        <v>4.5999999999999996</v>
      </c>
      <c r="AB291" s="188">
        <v>0.1</v>
      </c>
      <c r="AC291" s="18" t="s">
        <v>39</v>
      </c>
      <c r="AD291" s="20" t="s">
        <v>1198</v>
      </c>
    </row>
    <row r="292" spans="1:30" ht="14.25" customHeight="1" x14ac:dyDescent="0.15">
      <c r="A292" s="33" t="s">
        <v>1199</v>
      </c>
      <c r="B292" s="33" t="s">
        <v>1199</v>
      </c>
      <c r="C292" s="32" t="s">
        <v>1200</v>
      </c>
      <c r="D292" s="19"/>
      <c r="E292" s="33"/>
      <c r="F292" s="20" t="s">
        <v>1201</v>
      </c>
      <c r="G292" s="32" t="s">
        <v>1194</v>
      </c>
      <c r="H292" s="18">
        <v>13608</v>
      </c>
      <c r="I292" s="22" t="s">
        <v>142</v>
      </c>
      <c r="J292" s="32" t="s">
        <v>1195</v>
      </c>
      <c r="K292" s="36">
        <v>1000</v>
      </c>
      <c r="L292" s="18">
        <v>13.6</v>
      </c>
      <c r="M292" s="36">
        <v>0</v>
      </c>
      <c r="N292" s="36">
        <v>177</v>
      </c>
      <c r="O292" s="188">
        <v>17.7</v>
      </c>
      <c r="P292" s="188">
        <v>20.8</v>
      </c>
      <c r="Q292" s="188">
        <v>17.7</v>
      </c>
      <c r="R292" s="188">
        <v>10.1</v>
      </c>
      <c r="S292" s="188">
        <v>11.2</v>
      </c>
      <c r="T292" s="188">
        <v>10.1</v>
      </c>
      <c r="U292" s="188">
        <v>0.5</v>
      </c>
      <c r="V292" s="188" t="s">
        <v>38</v>
      </c>
      <c r="W292" s="188">
        <v>0.4</v>
      </c>
      <c r="X292" s="188">
        <v>3.8</v>
      </c>
      <c r="Y292" s="188" t="s">
        <v>37</v>
      </c>
      <c r="Z292" s="188">
        <v>0.5</v>
      </c>
      <c r="AA292" s="188">
        <v>3.8</v>
      </c>
      <c r="AB292" s="188">
        <v>0.1</v>
      </c>
      <c r="AC292" s="18" t="s">
        <v>39</v>
      </c>
      <c r="AD292" s="20" t="s">
        <v>1201</v>
      </c>
    </row>
    <row r="293" spans="1:30" ht="14.25" customHeight="1" x14ac:dyDescent="0.15">
      <c r="A293" s="33" t="s">
        <v>1202</v>
      </c>
      <c r="B293" s="33" t="s">
        <v>1202</v>
      </c>
      <c r="C293" s="32" t="s">
        <v>1203</v>
      </c>
      <c r="D293" s="19"/>
      <c r="E293" s="33"/>
      <c r="F293" s="20" t="s">
        <v>1204</v>
      </c>
      <c r="G293" s="32" t="s">
        <v>1194</v>
      </c>
      <c r="H293" s="18">
        <v>2052</v>
      </c>
      <c r="I293" s="22" t="s">
        <v>142</v>
      </c>
      <c r="J293" s="32" t="s">
        <v>1195</v>
      </c>
      <c r="K293" s="36">
        <v>1000</v>
      </c>
      <c r="L293" s="18">
        <v>2.0499999999999998</v>
      </c>
      <c r="M293" s="36">
        <v>0</v>
      </c>
      <c r="N293" s="36">
        <v>221</v>
      </c>
      <c r="O293" s="188">
        <v>15.1</v>
      </c>
      <c r="P293" s="188">
        <v>17.899999999999999</v>
      </c>
      <c r="Q293" s="188">
        <v>15.1</v>
      </c>
      <c r="R293" s="188">
        <v>15.8</v>
      </c>
      <c r="S293" s="188">
        <v>17.399999999999999</v>
      </c>
      <c r="T293" s="188">
        <v>15.8</v>
      </c>
      <c r="U293" s="188">
        <v>0.1</v>
      </c>
      <c r="V293" s="188" t="s">
        <v>38</v>
      </c>
      <c r="W293" s="188">
        <v>0.1</v>
      </c>
      <c r="X293" s="188">
        <v>4.5</v>
      </c>
      <c r="Y293" s="188" t="s">
        <v>37</v>
      </c>
      <c r="Z293" s="188">
        <v>0.1</v>
      </c>
      <c r="AA293" s="188">
        <v>4.5</v>
      </c>
      <c r="AB293" s="188">
        <v>0.1</v>
      </c>
      <c r="AC293" s="18" t="s">
        <v>39</v>
      </c>
      <c r="AD293" s="20" t="s">
        <v>1204</v>
      </c>
    </row>
    <row r="294" spans="1:30" ht="14.25" customHeight="1" x14ac:dyDescent="0.15">
      <c r="A294" s="33" t="s">
        <v>1205</v>
      </c>
      <c r="B294" s="33" t="s">
        <v>1205</v>
      </c>
      <c r="C294" s="32" t="s">
        <v>1206</v>
      </c>
      <c r="D294" s="19"/>
      <c r="E294" s="33"/>
      <c r="F294" s="20" t="s">
        <v>1207</v>
      </c>
      <c r="G294" s="32" t="s">
        <v>1194</v>
      </c>
      <c r="H294" s="18">
        <v>1728</v>
      </c>
      <c r="I294" s="22" t="s">
        <v>142</v>
      </c>
      <c r="J294" s="32" t="s">
        <v>1195</v>
      </c>
      <c r="K294" s="36">
        <v>1000</v>
      </c>
      <c r="L294" s="18">
        <v>1.72</v>
      </c>
      <c r="M294" s="36">
        <v>0</v>
      </c>
      <c r="N294" s="36">
        <v>338</v>
      </c>
      <c r="O294" s="188" t="s">
        <v>108</v>
      </c>
      <c r="P294" s="188">
        <v>14.4</v>
      </c>
      <c r="Q294" s="188">
        <v>14.4</v>
      </c>
      <c r="R294" s="188">
        <v>31</v>
      </c>
      <c r="S294" s="188">
        <v>32.9</v>
      </c>
      <c r="T294" s="188">
        <v>31</v>
      </c>
      <c r="U294" s="188">
        <v>0.2</v>
      </c>
      <c r="V294" s="188" t="s">
        <v>37</v>
      </c>
      <c r="W294" s="188">
        <v>0.2</v>
      </c>
      <c r="X294" s="188">
        <v>2.1</v>
      </c>
      <c r="Y294" s="188" t="s">
        <v>38</v>
      </c>
      <c r="Z294" s="188">
        <v>0.2</v>
      </c>
      <c r="AA294" s="188">
        <v>0.2</v>
      </c>
      <c r="AB294" s="188">
        <v>0.1</v>
      </c>
      <c r="AC294" s="18" t="s">
        <v>39</v>
      </c>
      <c r="AD294" s="20" t="s">
        <v>1207</v>
      </c>
    </row>
    <row r="295" spans="1:30" ht="14.25" customHeight="1" x14ac:dyDescent="0.15">
      <c r="A295" s="33" t="s">
        <v>1208</v>
      </c>
      <c r="B295" s="33" t="s">
        <v>1208</v>
      </c>
      <c r="C295" s="32" t="s">
        <v>1209</v>
      </c>
      <c r="D295" s="19"/>
      <c r="E295" s="33"/>
      <c r="F295" s="20" t="s">
        <v>1210</v>
      </c>
      <c r="G295" s="32" t="s">
        <v>1194</v>
      </c>
      <c r="H295" s="18">
        <v>2376</v>
      </c>
      <c r="I295" s="22" t="s">
        <v>142</v>
      </c>
      <c r="J295" s="32" t="s">
        <v>1195</v>
      </c>
      <c r="K295" s="36">
        <v>1000</v>
      </c>
      <c r="L295" s="18">
        <v>2.37</v>
      </c>
      <c r="M295" s="36">
        <v>0</v>
      </c>
      <c r="N295" s="36">
        <v>148</v>
      </c>
      <c r="O295" s="188">
        <v>16.5</v>
      </c>
      <c r="P295" s="188">
        <v>19.600000000000001</v>
      </c>
      <c r="Q295" s="188">
        <v>16.5</v>
      </c>
      <c r="R295" s="188">
        <v>7.5</v>
      </c>
      <c r="S295" s="188">
        <v>8.6</v>
      </c>
      <c r="T295" s="188">
        <v>7.5</v>
      </c>
      <c r="U295" s="188">
        <v>0.4</v>
      </c>
      <c r="V295" s="188" t="s">
        <v>38</v>
      </c>
      <c r="W295" s="188">
        <v>0.4</v>
      </c>
      <c r="X295" s="188">
        <v>3.6</v>
      </c>
      <c r="Y295" s="188" t="s">
        <v>37</v>
      </c>
      <c r="Z295" s="188">
        <v>0.4</v>
      </c>
      <c r="AA295" s="188">
        <v>3.6</v>
      </c>
      <c r="AB295" s="188">
        <v>0.1</v>
      </c>
      <c r="AC295" s="18" t="s">
        <v>39</v>
      </c>
      <c r="AD295" s="20" t="s">
        <v>1210</v>
      </c>
    </row>
    <row r="296" spans="1:30" ht="14.25" customHeight="1" x14ac:dyDescent="0.15">
      <c r="A296" s="33" t="s">
        <v>1211</v>
      </c>
      <c r="B296" s="33" t="s">
        <v>1211</v>
      </c>
      <c r="C296" s="32" t="s">
        <v>1212</v>
      </c>
      <c r="D296" s="19"/>
      <c r="E296" s="33"/>
      <c r="F296" s="20" t="s">
        <v>1213</v>
      </c>
      <c r="G296" s="32" t="s">
        <v>1194</v>
      </c>
      <c r="H296" s="18">
        <v>9720</v>
      </c>
      <c r="I296" s="22" t="s">
        <v>142</v>
      </c>
      <c r="J296" s="32" t="s">
        <v>1195</v>
      </c>
      <c r="K296" s="36">
        <v>1000</v>
      </c>
      <c r="L296" s="18">
        <v>9.7200000000000006</v>
      </c>
      <c r="M296" s="36">
        <v>0</v>
      </c>
      <c r="N296" s="36">
        <v>123</v>
      </c>
      <c r="O296" s="188">
        <v>18.5</v>
      </c>
      <c r="P296" s="188">
        <v>20.5</v>
      </c>
      <c r="Q296" s="188">
        <v>18.5</v>
      </c>
      <c r="R296" s="188">
        <v>4.2</v>
      </c>
      <c r="S296" s="188">
        <v>4.8</v>
      </c>
      <c r="T296" s="188">
        <v>4.2</v>
      </c>
      <c r="U296" s="188">
        <v>0.3</v>
      </c>
      <c r="V296" s="188" t="s">
        <v>38</v>
      </c>
      <c r="W296" s="188">
        <v>0.3</v>
      </c>
      <c r="X296" s="188">
        <v>2.9</v>
      </c>
      <c r="Y296" s="188" t="s">
        <v>37</v>
      </c>
      <c r="Z296" s="188">
        <v>0.3</v>
      </c>
      <c r="AA296" s="188">
        <v>2.9</v>
      </c>
      <c r="AB296" s="188">
        <v>0.1</v>
      </c>
      <c r="AC296" s="18" t="s">
        <v>39</v>
      </c>
      <c r="AD296" s="20" t="s">
        <v>1213</v>
      </c>
    </row>
    <row r="297" spans="1:30" ht="14.25" customHeight="1" x14ac:dyDescent="0.15">
      <c r="A297" s="33" t="s">
        <v>1214</v>
      </c>
      <c r="B297" s="33" t="s">
        <v>1214</v>
      </c>
      <c r="C297" s="32" t="s">
        <v>1215</v>
      </c>
      <c r="D297" s="19"/>
      <c r="E297" s="33"/>
      <c r="F297" s="20" t="s">
        <v>1216</v>
      </c>
      <c r="G297" s="32" t="s">
        <v>1194</v>
      </c>
      <c r="H297" s="18">
        <v>1404</v>
      </c>
      <c r="I297" s="22" t="s">
        <v>142</v>
      </c>
      <c r="J297" s="32" t="s">
        <v>212</v>
      </c>
      <c r="K297" s="36">
        <v>1000</v>
      </c>
      <c r="L297" s="18">
        <v>1.4</v>
      </c>
      <c r="M297" s="36">
        <v>0</v>
      </c>
      <c r="N297" s="36">
        <v>251</v>
      </c>
      <c r="O297" s="188">
        <v>14.4</v>
      </c>
      <c r="P297" s="188">
        <v>17.100000000000001</v>
      </c>
      <c r="Q297" s="188">
        <v>14.4</v>
      </c>
      <c r="R297" s="188">
        <v>19.8</v>
      </c>
      <c r="S297" s="188">
        <v>21.1</v>
      </c>
      <c r="T297" s="188">
        <v>19.8</v>
      </c>
      <c r="U297" s="188">
        <v>0.3</v>
      </c>
      <c r="V297" s="188" t="s">
        <v>38</v>
      </c>
      <c r="W297" s="188">
        <v>0.3</v>
      </c>
      <c r="X297" s="188">
        <v>3.6</v>
      </c>
      <c r="Y297" s="188" t="s">
        <v>37</v>
      </c>
      <c r="Z297" s="188">
        <v>0.3</v>
      </c>
      <c r="AA297" s="188">
        <v>3.6</v>
      </c>
      <c r="AB297" s="188">
        <v>0.2</v>
      </c>
      <c r="AC297" s="18" t="s">
        <v>39</v>
      </c>
      <c r="AD297" s="20" t="s">
        <v>1216</v>
      </c>
    </row>
    <row r="298" spans="1:30" ht="14.25" customHeight="1" x14ac:dyDescent="0.15">
      <c r="A298" s="33" t="s">
        <v>1217</v>
      </c>
      <c r="B298" s="33" t="s">
        <v>1217</v>
      </c>
      <c r="C298" s="32" t="s">
        <v>1218</v>
      </c>
      <c r="D298" s="19"/>
      <c r="E298" s="33"/>
      <c r="F298" s="20" t="s">
        <v>1219</v>
      </c>
      <c r="G298" s="32" t="s">
        <v>1194</v>
      </c>
      <c r="H298" s="18">
        <v>1080</v>
      </c>
      <c r="I298" s="22" t="s">
        <v>142</v>
      </c>
      <c r="J298" s="32" t="s">
        <v>1195</v>
      </c>
      <c r="K298" s="36">
        <v>1000</v>
      </c>
      <c r="L298" s="18">
        <v>1.08</v>
      </c>
      <c r="M298" s="36">
        <v>0</v>
      </c>
      <c r="N298" s="36">
        <v>241</v>
      </c>
      <c r="O298" s="188">
        <v>15.2</v>
      </c>
      <c r="P298" s="188">
        <v>17.7</v>
      </c>
      <c r="Q298" s="188">
        <v>15.2</v>
      </c>
      <c r="R298" s="188">
        <v>18.600000000000001</v>
      </c>
      <c r="S298" s="188">
        <v>19.3</v>
      </c>
      <c r="T298" s="188">
        <v>18.600000000000001</v>
      </c>
      <c r="U298" s="188">
        <v>0</v>
      </c>
      <c r="V298" s="188" t="s">
        <v>38</v>
      </c>
      <c r="W298" s="188">
        <v>0</v>
      </c>
      <c r="X298" s="188">
        <v>3.2</v>
      </c>
      <c r="Y298" s="188" t="s">
        <v>37</v>
      </c>
      <c r="Z298" s="188">
        <v>0</v>
      </c>
      <c r="AA298" s="188">
        <v>3.2</v>
      </c>
      <c r="AB298" s="188">
        <v>0.1</v>
      </c>
      <c r="AC298" s="18" t="s">
        <v>39</v>
      </c>
      <c r="AD298" s="20" t="s">
        <v>1219</v>
      </c>
    </row>
    <row r="299" spans="1:30" ht="14.25" customHeight="1" x14ac:dyDescent="0.15">
      <c r="A299" s="33" t="s">
        <v>1220</v>
      </c>
      <c r="B299" s="33" t="s">
        <v>1220</v>
      </c>
      <c r="C299" s="32" t="s">
        <v>1221</v>
      </c>
      <c r="D299" s="19"/>
      <c r="E299" s="33"/>
      <c r="F299" s="20" t="s">
        <v>1222</v>
      </c>
      <c r="G299" s="32" t="s">
        <v>1194</v>
      </c>
      <c r="H299" s="18">
        <v>1134</v>
      </c>
      <c r="I299" s="22" t="s">
        <v>142</v>
      </c>
      <c r="J299" s="32" t="s">
        <v>1195</v>
      </c>
      <c r="K299" s="36">
        <v>1000</v>
      </c>
      <c r="L299" s="18">
        <v>1.1299999999999999</v>
      </c>
      <c r="M299" s="36">
        <v>0</v>
      </c>
      <c r="N299" s="36">
        <v>275</v>
      </c>
      <c r="O299" s="188">
        <v>15.6</v>
      </c>
      <c r="P299" s="188">
        <v>18.3</v>
      </c>
      <c r="Q299" s="188">
        <v>15.6</v>
      </c>
      <c r="R299" s="188">
        <v>22.1</v>
      </c>
      <c r="S299" s="188">
        <v>22.6</v>
      </c>
      <c r="T299" s="188">
        <v>22.1</v>
      </c>
      <c r="U299" s="188">
        <v>0.2</v>
      </c>
      <c r="V299" s="188" t="s">
        <v>38</v>
      </c>
      <c r="W299" s="188">
        <v>0.2</v>
      </c>
      <c r="X299" s="188">
        <v>3.5</v>
      </c>
      <c r="Y299" s="188" t="s">
        <v>37</v>
      </c>
      <c r="Z299" s="188">
        <v>0.2</v>
      </c>
      <c r="AA299" s="188">
        <v>3.5</v>
      </c>
      <c r="AB299" s="188">
        <v>0.1</v>
      </c>
      <c r="AC299" s="18" t="s">
        <v>39</v>
      </c>
      <c r="AD299" s="20" t="s">
        <v>1222</v>
      </c>
    </row>
    <row r="300" spans="1:30" ht="14.25" customHeight="1" x14ac:dyDescent="0.15">
      <c r="A300" s="33" t="s">
        <v>1223</v>
      </c>
      <c r="B300" s="33" t="s">
        <v>1223</v>
      </c>
      <c r="C300" s="32" t="s">
        <v>1224</v>
      </c>
      <c r="D300" s="19"/>
      <c r="E300" s="33"/>
      <c r="F300" s="20" t="s">
        <v>1225</v>
      </c>
      <c r="G300" s="32" t="s">
        <v>1194</v>
      </c>
      <c r="H300" s="18">
        <v>1296</v>
      </c>
      <c r="I300" s="22" t="s">
        <v>142</v>
      </c>
      <c r="J300" s="32" t="s">
        <v>1195</v>
      </c>
      <c r="K300" s="36">
        <v>1000</v>
      </c>
      <c r="L300" s="18">
        <v>1.29</v>
      </c>
      <c r="M300" s="36">
        <v>0</v>
      </c>
      <c r="N300" s="36">
        <v>211</v>
      </c>
      <c r="O300" s="188">
        <v>16.100000000000001</v>
      </c>
      <c r="P300" s="188">
        <v>19.5</v>
      </c>
      <c r="Q300" s="188">
        <v>16.100000000000001</v>
      </c>
      <c r="R300" s="188">
        <v>14.3</v>
      </c>
      <c r="S300" s="188">
        <v>15.1</v>
      </c>
      <c r="T300" s="188">
        <v>14.3</v>
      </c>
      <c r="U300" s="188">
        <v>0.2</v>
      </c>
      <c r="V300" s="188" t="s">
        <v>38</v>
      </c>
      <c r="W300" s="188">
        <v>0.2</v>
      </c>
      <c r="X300" s="188">
        <v>4.4000000000000004</v>
      </c>
      <c r="Y300" s="188" t="s">
        <v>37</v>
      </c>
      <c r="Z300" s="188">
        <v>0.2</v>
      </c>
      <c r="AA300" s="188">
        <v>4.4000000000000004</v>
      </c>
      <c r="AB300" s="188">
        <v>0.1</v>
      </c>
      <c r="AC300" s="18" t="s">
        <v>39</v>
      </c>
      <c r="AD300" s="20" t="s">
        <v>1225</v>
      </c>
    </row>
    <row r="301" spans="1:30" ht="14.25" customHeight="1" x14ac:dyDescent="0.15">
      <c r="A301" s="33" t="s">
        <v>1226</v>
      </c>
      <c r="B301" s="33" t="s">
        <v>1226</v>
      </c>
      <c r="C301" s="32" t="s">
        <v>1227</v>
      </c>
      <c r="D301" s="19"/>
      <c r="E301" s="33"/>
      <c r="F301" s="20" t="s">
        <v>1228</v>
      </c>
      <c r="G301" s="32" t="s">
        <v>1194</v>
      </c>
      <c r="H301" s="18">
        <v>1512</v>
      </c>
      <c r="I301" s="22" t="s">
        <v>142</v>
      </c>
      <c r="J301" s="32" t="s">
        <v>1195</v>
      </c>
      <c r="K301" s="36">
        <v>1000</v>
      </c>
      <c r="L301" s="18">
        <v>1.51</v>
      </c>
      <c r="M301" s="36">
        <v>0</v>
      </c>
      <c r="N301" s="36">
        <v>105</v>
      </c>
      <c r="O301" s="188">
        <v>18.5</v>
      </c>
      <c r="P301" s="188">
        <v>22.7</v>
      </c>
      <c r="Q301" s="188">
        <v>18.5</v>
      </c>
      <c r="R301" s="188">
        <v>1.3</v>
      </c>
      <c r="S301" s="188">
        <v>1.7</v>
      </c>
      <c r="T301" s="188">
        <v>1.3</v>
      </c>
      <c r="U301" s="188">
        <v>0.1</v>
      </c>
      <c r="V301" s="188" t="s">
        <v>38</v>
      </c>
      <c r="W301" s="188">
        <v>0.1</v>
      </c>
      <c r="X301" s="188">
        <v>4.7</v>
      </c>
      <c r="Y301" s="188" t="s">
        <v>37</v>
      </c>
      <c r="Z301" s="188">
        <v>0.1</v>
      </c>
      <c r="AA301" s="188">
        <v>4.7</v>
      </c>
      <c r="AB301" s="188">
        <v>0.1</v>
      </c>
      <c r="AC301" s="18" t="s">
        <v>39</v>
      </c>
      <c r="AD301" s="20" t="s">
        <v>1228</v>
      </c>
    </row>
    <row r="302" spans="1:30" ht="14.25" customHeight="1" x14ac:dyDescent="0.15">
      <c r="A302" s="31" t="s">
        <v>1229</v>
      </c>
      <c r="B302" s="31" t="s">
        <v>1229</v>
      </c>
      <c r="C302" s="18" t="s">
        <v>1230</v>
      </c>
      <c r="E302" s="18"/>
      <c r="F302" s="20" t="s">
        <v>1231</v>
      </c>
      <c r="G302" s="32" t="s">
        <v>1194</v>
      </c>
      <c r="H302" s="18">
        <v>1080</v>
      </c>
      <c r="I302" s="22" t="s">
        <v>142</v>
      </c>
      <c r="J302" s="18" t="s">
        <v>212</v>
      </c>
      <c r="K302" s="36">
        <v>1000</v>
      </c>
      <c r="L302" s="18">
        <v>1.08</v>
      </c>
      <c r="M302" s="36">
        <v>0</v>
      </c>
      <c r="N302" s="36">
        <v>209</v>
      </c>
      <c r="O302" s="188">
        <v>15.9</v>
      </c>
      <c r="P302" s="188">
        <v>17.7</v>
      </c>
      <c r="Q302" s="188">
        <v>15.9</v>
      </c>
      <c r="R302" s="188">
        <v>16.100000000000001</v>
      </c>
      <c r="S302" s="188">
        <v>17.2</v>
      </c>
      <c r="T302" s="188">
        <v>16.100000000000001</v>
      </c>
      <c r="U302" s="188">
        <v>0.1</v>
      </c>
      <c r="V302" s="188" t="s">
        <v>37</v>
      </c>
      <c r="W302" s="188">
        <v>0.1</v>
      </c>
      <c r="X302" s="188">
        <v>2.2999999999999998</v>
      </c>
      <c r="Y302" s="188" t="s">
        <v>38</v>
      </c>
      <c r="Z302" s="188">
        <v>0.1</v>
      </c>
      <c r="AA302" s="188">
        <v>0.1</v>
      </c>
      <c r="AB302" s="188">
        <v>0.1</v>
      </c>
      <c r="AC302" s="18" t="s">
        <v>39</v>
      </c>
      <c r="AD302" s="20" t="s">
        <v>1231</v>
      </c>
    </row>
    <row r="303" spans="1:30" ht="14.25" customHeight="1" x14ac:dyDescent="0.15">
      <c r="A303" s="33" t="s">
        <v>1232</v>
      </c>
      <c r="B303" s="33" t="s">
        <v>1232</v>
      </c>
      <c r="C303" s="32" t="s">
        <v>1233</v>
      </c>
      <c r="D303" s="19"/>
      <c r="E303" s="33"/>
      <c r="F303" s="20" t="s">
        <v>1234</v>
      </c>
      <c r="G303" s="32" t="s">
        <v>1235</v>
      </c>
      <c r="H303" s="18">
        <v>464</v>
      </c>
      <c r="I303" s="22" t="s">
        <v>35</v>
      </c>
      <c r="J303" s="32" t="s">
        <v>1236</v>
      </c>
      <c r="K303" s="36">
        <v>160</v>
      </c>
      <c r="L303" s="18">
        <v>2.9</v>
      </c>
      <c r="M303" s="36">
        <v>0</v>
      </c>
      <c r="N303" s="36">
        <v>211</v>
      </c>
      <c r="O303" s="188">
        <v>16</v>
      </c>
      <c r="P303" s="188">
        <v>18.600000000000001</v>
      </c>
      <c r="Q303" s="188">
        <v>16</v>
      </c>
      <c r="R303" s="188">
        <v>13.5</v>
      </c>
      <c r="S303" s="188">
        <v>14.5</v>
      </c>
      <c r="T303" s="188">
        <v>13.5</v>
      </c>
      <c r="U303" s="188">
        <v>1.2</v>
      </c>
      <c r="V303" s="188" t="s">
        <v>38</v>
      </c>
      <c r="W303" s="188">
        <v>1.1000000000000001</v>
      </c>
      <c r="X303" s="188">
        <v>6</v>
      </c>
      <c r="Y303" s="188" t="s">
        <v>37</v>
      </c>
      <c r="Z303" s="188">
        <v>2</v>
      </c>
      <c r="AA303" s="188">
        <v>6</v>
      </c>
      <c r="AB303" s="188">
        <v>2.2999999999999998</v>
      </c>
      <c r="AC303" s="18" t="s">
        <v>39</v>
      </c>
      <c r="AD303" s="20" t="s">
        <v>1234</v>
      </c>
    </row>
    <row r="304" spans="1:30" ht="14.25" customHeight="1" x14ac:dyDescent="0.15">
      <c r="A304" s="33" t="s">
        <v>1237</v>
      </c>
      <c r="B304" s="33" t="s">
        <v>1237</v>
      </c>
      <c r="C304" s="32" t="s">
        <v>1238</v>
      </c>
      <c r="D304" s="19"/>
      <c r="E304" s="33"/>
      <c r="F304" s="20" t="s">
        <v>1239</v>
      </c>
      <c r="G304" s="32" t="s">
        <v>1240</v>
      </c>
      <c r="H304" s="18">
        <v>540</v>
      </c>
      <c r="I304" s="22" t="s">
        <v>35</v>
      </c>
      <c r="J304" s="32" t="s">
        <v>1241</v>
      </c>
      <c r="K304" s="36">
        <v>300</v>
      </c>
      <c r="L304" s="18">
        <v>1.8</v>
      </c>
      <c r="M304" s="36">
        <v>0</v>
      </c>
      <c r="N304" s="36">
        <v>244</v>
      </c>
      <c r="O304" s="188">
        <v>13.5</v>
      </c>
      <c r="P304" s="188">
        <v>15.4</v>
      </c>
      <c r="Q304" s="188">
        <v>13.5</v>
      </c>
      <c r="R304" s="188">
        <v>17.899999999999999</v>
      </c>
      <c r="S304" s="188">
        <v>19.399999999999999</v>
      </c>
      <c r="T304" s="188">
        <v>17.899999999999999</v>
      </c>
      <c r="U304" s="188">
        <v>2</v>
      </c>
      <c r="V304" s="188" t="s">
        <v>37</v>
      </c>
      <c r="W304" s="188">
        <v>1.9</v>
      </c>
      <c r="X304" s="188">
        <v>3.9</v>
      </c>
      <c r="Y304" s="188" t="s">
        <v>38</v>
      </c>
      <c r="Z304" s="188">
        <v>3.2</v>
      </c>
      <c r="AA304" s="188">
        <v>1.9</v>
      </c>
      <c r="AB304" s="188">
        <v>2.6</v>
      </c>
      <c r="AC304" s="18" t="s">
        <v>39</v>
      </c>
      <c r="AD304" s="20" t="s">
        <v>1239</v>
      </c>
    </row>
    <row r="305" spans="1:30" ht="14.25" customHeight="1" x14ac:dyDescent="0.15">
      <c r="A305" s="33" t="s">
        <v>1242</v>
      </c>
      <c r="B305" s="33" t="s">
        <v>1243</v>
      </c>
      <c r="C305" s="32" t="s">
        <v>1244</v>
      </c>
      <c r="D305" s="19"/>
      <c r="E305" s="33"/>
      <c r="F305" s="20" t="s">
        <v>1245</v>
      </c>
      <c r="G305" s="32" t="s">
        <v>1246</v>
      </c>
      <c r="H305" s="18">
        <v>756</v>
      </c>
      <c r="I305" s="22" t="s">
        <v>35</v>
      </c>
      <c r="J305" s="32" t="s">
        <v>1247</v>
      </c>
      <c r="K305" s="36">
        <v>500</v>
      </c>
      <c r="L305" s="18">
        <v>1.51</v>
      </c>
      <c r="M305" s="36">
        <v>0</v>
      </c>
      <c r="N305" s="36">
        <v>319</v>
      </c>
      <c r="O305" s="188">
        <v>10.5</v>
      </c>
      <c r="P305" s="188">
        <v>11.5</v>
      </c>
      <c r="Q305" s="188">
        <v>10.5</v>
      </c>
      <c r="R305" s="188">
        <v>29.3</v>
      </c>
      <c r="S305" s="188">
        <v>30.6</v>
      </c>
      <c r="T305" s="188">
        <v>29.3</v>
      </c>
      <c r="U305" s="188">
        <v>3.4</v>
      </c>
      <c r="V305" s="188" t="s">
        <v>37</v>
      </c>
      <c r="W305" s="188">
        <v>3.1</v>
      </c>
      <c r="X305" s="188">
        <v>5.4</v>
      </c>
      <c r="Y305" s="188" t="s">
        <v>38</v>
      </c>
      <c r="Z305" s="188">
        <v>3.3</v>
      </c>
      <c r="AA305" s="188">
        <v>3.1</v>
      </c>
      <c r="AB305" s="188">
        <v>1.9</v>
      </c>
      <c r="AC305" s="18" t="s">
        <v>39</v>
      </c>
      <c r="AD305" s="20" t="s">
        <v>1245</v>
      </c>
    </row>
    <row r="306" spans="1:30" ht="14.25" customHeight="1" x14ac:dyDescent="0.15">
      <c r="A306" s="33" t="s">
        <v>1248</v>
      </c>
      <c r="B306" s="33" t="s">
        <v>1243</v>
      </c>
      <c r="C306" s="32" t="s">
        <v>1249</v>
      </c>
      <c r="E306" s="33"/>
      <c r="F306" s="20" t="s">
        <v>1250</v>
      </c>
      <c r="G306" s="32" t="s">
        <v>1251</v>
      </c>
      <c r="H306" s="18">
        <v>726</v>
      </c>
      <c r="I306" s="22" t="s">
        <v>35</v>
      </c>
      <c r="J306" s="32" t="s">
        <v>1252</v>
      </c>
      <c r="K306" s="36">
        <v>500</v>
      </c>
      <c r="L306" s="18">
        <v>1.45</v>
      </c>
      <c r="M306" s="36">
        <v>0</v>
      </c>
      <c r="N306" s="36">
        <v>319</v>
      </c>
      <c r="O306" s="188">
        <v>10.5</v>
      </c>
      <c r="P306" s="188">
        <v>11.5</v>
      </c>
      <c r="Q306" s="188">
        <v>10.5</v>
      </c>
      <c r="R306" s="188">
        <v>29.3</v>
      </c>
      <c r="S306" s="188">
        <v>30.6</v>
      </c>
      <c r="T306" s="188">
        <v>29.3</v>
      </c>
      <c r="U306" s="188">
        <v>3.4</v>
      </c>
      <c r="V306" s="188" t="s">
        <v>37</v>
      </c>
      <c r="W306" s="188">
        <v>3.1</v>
      </c>
      <c r="X306" s="188">
        <v>5.4</v>
      </c>
      <c r="Y306" s="188" t="s">
        <v>38</v>
      </c>
      <c r="Z306" s="188">
        <v>3.3</v>
      </c>
      <c r="AA306" s="188">
        <v>3.1</v>
      </c>
      <c r="AB306" s="188">
        <v>1.9</v>
      </c>
      <c r="AC306" s="18" t="s">
        <v>39</v>
      </c>
      <c r="AD306" s="20" t="s">
        <v>1250</v>
      </c>
    </row>
    <row r="307" spans="1:30" ht="14.25" customHeight="1" x14ac:dyDescent="0.15">
      <c r="A307" s="33" t="s">
        <v>1253</v>
      </c>
      <c r="B307" s="33" t="s">
        <v>1253</v>
      </c>
      <c r="C307" s="32" t="s">
        <v>1254</v>
      </c>
      <c r="D307" s="19"/>
      <c r="E307" s="33"/>
      <c r="F307" s="20" t="s">
        <v>1255</v>
      </c>
      <c r="G307" s="32" t="s">
        <v>1256</v>
      </c>
      <c r="H307" s="18">
        <v>783</v>
      </c>
      <c r="I307" s="22" t="s">
        <v>35</v>
      </c>
      <c r="J307" s="32" t="s">
        <v>1257</v>
      </c>
      <c r="K307" s="36">
        <v>750</v>
      </c>
      <c r="L307" s="18">
        <v>1.04</v>
      </c>
      <c r="M307" s="36">
        <v>0</v>
      </c>
      <c r="N307" s="36">
        <v>295</v>
      </c>
      <c r="O307" s="188">
        <v>11</v>
      </c>
      <c r="P307" s="188">
        <v>12.7</v>
      </c>
      <c r="Q307" s="188">
        <v>11</v>
      </c>
      <c r="R307" s="188">
        <v>24.2</v>
      </c>
      <c r="S307" s="188">
        <v>24.7</v>
      </c>
      <c r="T307" s="188">
        <v>24.2</v>
      </c>
      <c r="U307" s="188">
        <v>4.9000000000000004</v>
      </c>
      <c r="V307" s="188" t="s">
        <v>38</v>
      </c>
      <c r="W307" s="188">
        <v>4.5</v>
      </c>
      <c r="X307" s="188">
        <v>8</v>
      </c>
      <c r="Y307" s="188" t="s">
        <v>37</v>
      </c>
      <c r="Z307" s="188">
        <v>6.2</v>
      </c>
      <c r="AA307" s="188">
        <v>8</v>
      </c>
      <c r="AB307" s="188">
        <v>1.9</v>
      </c>
      <c r="AC307" s="18" t="s">
        <v>39</v>
      </c>
      <c r="AD307" s="20" t="s">
        <v>1255</v>
      </c>
    </row>
    <row r="308" spans="1:30" ht="14.25" customHeight="1" x14ac:dyDescent="0.15">
      <c r="A308" s="33" t="s">
        <v>1258</v>
      </c>
      <c r="B308" s="33" t="s">
        <v>1258</v>
      </c>
      <c r="C308" s="32" t="s">
        <v>1259</v>
      </c>
      <c r="D308" s="19"/>
      <c r="E308" s="33"/>
      <c r="F308" s="20" t="s">
        <v>1260</v>
      </c>
      <c r="G308" s="32" t="s">
        <v>1261</v>
      </c>
      <c r="H308" s="18">
        <v>1361</v>
      </c>
      <c r="I308" s="22" t="s">
        <v>35</v>
      </c>
      <c r="J308" s="32" t="s">
        <v>1262</v>
      </c>
      <c r="K308" s="36">
        <v>500</v>
      </c>
      <c r="L308" s="18">
        <v>2.72</v>
      </c>
      <c r="M308" s="36">
        <v>0</v>
      </c>
      <c r="N308" s="36">
        <v>166</v>
      </c>
      <c r="O308" s="188">
        <v>16.3</v>
      </c>
      <c r="P308" s="188">
        <v>19.399999999999999</v>
      </c>
      <c r="Q308" s="188">
        <v>16.3</v>
      </c>
      <c r="R308" s="188">
        <v>7.2</v>
      </c>
      <c r="S308" s="188">
        <v>8.1999999999999993</v>
      </c>
      <c r="T308" s="188">
        <v>7.2</v>
      </c>
      <c r="U308" s="188">
        <v>4.9000000000000004</v>
      </c>
      <c r="V308" s="188" t="s">
        <v>38</v>
      </c>
      <c r="W308" s="188">
        <v>4.7</v>
      </c>
      <c r="X308" s="188">
        <v>8.4</v>
      </c>
      <c r="Y308" s="188" t="s">
        <v>37</v>
      </c>
      <c r="Z308" s="188">
        <v>5.0999999999999996</v>
      </c>
      <c r="AA308" s="188">
        <v>8.4</v>
      </c>
      <c r="AB308" s="188">
        <v>2.4</v>
      </c>
      <c r="AC308" s="18" t="s">
        <v>39</v>
      </c>
      <c r="AD308" s="20" t="s">
        <v>1260</v>
      </c>
    </row>
    <row r="309" spans="1:30" ht="14.25" customHeight="1" x14ac:dyDescent="0.15">
      <c r="A309" s="33" t="s">
        <v>1263</v>
      </c>
      <c r="B309" s="33" t="s">
        <v>1263</v>
      </c>
      <c r="C309" s="32" t="s">
        <v>1264</v>
      </c>
      <c r="D309" s="19"/>
      <c r="E309" s="33"/>
      <c r="F309" s="20" t="s">
        <v>1265</v>
      </c>
      <c r="G309" s="32" t="s">
        <v>1266</v>
      </c>
      <c r="H309" s="18">
        <v>1588</v>
      </c>
      <c r="I309" s="22" t="s">
        <v>35</v>
      </c>
      <c r="J309" s="32" t="s">
        <v>119</v>
      </c>
      <c r="K309" s="36">
        <v>500</v>
      </c>
      <c r="L309" s="18">
        <v>3.17</v>
      </c>
      <c r="M309" s="36">
        <v>0</v>
      </c>
      <c r="N309" s="36">
        <v>347</v>
      </c>
      <c r="O309" s="188">
        <v>86</v>
      </c>
      <c r="P309" s="188">
        <v>87.6</v>
      </c>
      <c r="Q309" s="188">
        <v>86</v>
      </c>
      <c r="R309" s="188" t="s">
        <v>108</v>
      </c>
      <c r="S309" s="188">
        <v>0.3</v>
      </c>
      <c r="T309" s="188">
        <v>0.3</v>
      </c>
      <c r="U309" s="188">
        <v>0</v>
      </c>
      <c r="V309" s="188" t="s">
        <v>37</v>
      </c>
      <c r="W309" s="188">
        <v>0</v>
      </c>
      <c r="X309" s="188">
        <v>1.6</v>
      </c>
      <c r="Y309" s="188" t="s">
        <v>38</v>
      </c>
      <c r="Z309" s="188">
        <v>0</v>
      </c>
      <c r="AA309" s="188">
        <v>0</v>
      </c>
      <c r="AB309" s="188">
        <v>0.7</v>
      </c>
      <c r="AC309" s="18" t="s">
        <v>39</v>
      </c>
      <c r="AD309" s="20" t="s">
        <v>1265</v>
      </c>
    </row>
    <row r="310" spans="1:30" ht="14.25" customHeight="1" x14ac:dyDescent="0.15">
      <c r="A310" s="33" t="s">
        <v>1267</v>
      </c>
      <c r="B310" s="33" t="s">
        <v>1268</v>
      </c>
      <c r="C310" s="32" t="s">
        <v>1269</v>
      </c>
      <c r="D310" s="19"/>
      <c r="E310" s="33"/>
      <c r="F310" s="20" t="s">
        <v>1270</v>
      </c>
      <c r="G310" s="32" t="s">
        <v>1271</v>
      </c>
      <c r="H310" s="18">
        <v>699</v>
      </c>
      <c r="I310" s="22" t="s">
        <v>142</v>
      </c>
      <c r="J310" s="32" t="s">
        <v>1195</v>
      </c>
      <c r="K310" s="36">
        <v>1000</v>
      </c>
      <c r="L310" s="18">
        <v>0.69</v>
      </c>
      <c r="M310" s="36">
        <v>0</v>
      </c>
      <c r="N310" s="36">
        <v>133</v>
      </c>
      <c r="O310" s="188">
        <v>17.3</v>
      </c>
      <c r="P310" s="188">
        <v>21.3</v>
      </c>
      <c r="Q310" s="188">
        <v>17.3</v>
      </c>
      <c r="R310" s="188">
        <v>5.5</v>
      </c>
      <c r="S310" s="188">
        <v>5.9</v>
      </c>
      <c r="T310" s="188">
        <v>5.5</v>
      </c>
      <c r="U310" s="188">
        <v>0.1</v>
      </c>
      <c r="V310" s="188" t="s">
        <v>38</v>
      </c>
      <c r="W310" s="188">
        <v>0</v>
      </c>
      <c r="X310" s="188">
        <v>3.6</v>
      </c>
      <c r="Y310" s="188" t="s">
        <v>37</v>
      </c>
      <c r="Z310" s="188">
        <v>0.1</v>
      </c>
      <c r="AA310" s="188">
        <v>3.6</v>
      </c>
      <c r="AB310" s="188">
        <v>0.1</v>
      </c>
      <c r="AC310" s="18" t="s">
        <v>39</v>
      </c>
      <c r="AD310" s="20" t="s">
        <v>1270</v>
      </c>
    </row>
    <row r="311" spans="1:30" ht="14.25" customHeight="1" x14ac:dyDescent="0.15">
      <c r="A311" s="33" t="s">
        <v>1272</v>
      </c>
      <c r="B311" s="33" t="s">
        <v>1273</v>
      </c>
      <c r="C311" s="32" t="s">
        <v>1274</v>
      </c>
      <c r="D311" s="19"/>
      <c r="E311" s="33"/>
      <c r="F311" s="20" t="s">
        <v>1275</v>
      </c>
      <c r="G311" s="32" t="s">
        <v>1271</v>
      </c>
      <c r="H311" s="18">
        <v>813</v>
      </c>
      <c r="I311" s="22" t="s">
        <v>142</v>
      </c>
      <c r="J311" s="32" t="s">
        <v>1195</v>
      </c>
      <c r="K311" s="36">
        <v>1000</v>
      </c>
      <c r="L311" s="18">
        <v>0.81</v>
      </c>
      <c r="M311" s="36">
        <v>0</v>
      </c>
      <c r="N311" s="36">
        <v>105</v>
      </c>
      <c r="O311" s="188">
        <v>19.2</v>
      </c>
      <c r="P311" s="188">
        <v>23.3</v>
      </c>
      <c r="Q311" s="188">
        <v>19.2</v>
      </c>
      <c r="R311" s="188">
        <v>1.6</v>
      </c>
      <c r="S311" s="188">
        <v>1.9</v>
      </c>
      <c r="T311" s="188">
        <v>1.6</v>
      </c>
      <c r="U311" s="188">
        <v>0.1</v>
      </c>
      <c r="V311" s="188" t="s">
        <v>38</v>
      </c>
      <c r="W311" s="188">
        <v>0.1</v>
      </c>
      <c r="X311" s="188">
        <v>3.4</v>
      </c>
      <c r="Y311" s="188" t="s">
        <v>37</v>
      </c>
      <c r="Z311" s="188">
        <v>0.1</v>
      </c>
      <c r="AA311" s="188">
        <v>3.4</v>
      </c>
      <c r="AB311" s="188">
        <v>0.1</v>
      </c>
      <c r="AC311" s="18" t="s">
        <v>39</v>
      </c>
      <c r="AD311" s="20" t="s">
        <v>1275</v>
      </c>
    </row>
    <row r="312" spans="1:30" ht="14.25" customHeight="1" x14ac:dyDescent="0.15">
      <c r="A312" s="33" t="s">
        <v>1276</v>
      </c>
      <c r="B312" s="33" t="s">
        <v>1277</v>
      </c>
      <c r="C312" s="32" t="s">
        <v>1278</v>
      </c>
      <c r="D312" s="19"/>
      <c r="E312" s="33"/>
      <c r="F312" s="20" t="s">
        <v>1279</v>
      </c>
      <c r="G312" s="32" t="s">
        <v>1271</v>
      </c>
      <c r="H312" s="18">
        <v>648</v>
      </c>
      <c r="I312" s="22" t="s">
        <v>142</v>
      </c>
      <c r="J312" s="32" t="s">
        <v>1195</v>
      </c>
      <c r="K312" s="36">
        <v>1000</v>
      </c>
      <c r="L312" s="18">
        <v>0.64</v>
      </c>
      <c r="M312" s="36">
        <v>0</v>
      </c>
      <c r="N312" s="36">
        <v>190</v>
      </c>
      <c r="O312" s="188">
        <v>17</v>
      </c>
      <c r="P312" s="188">
        <v>16.600000000000001</v>
      </c>
      <c r="Q312" s="188">
        <v>17</v>
      </c>
      <c r="R312" s="188">
        <v>13.5</v>
      </c>
      <c r="S312" s="188">
        <v>14.2</v>
      </c>
      <c r="T312" s="188">
        <v>13.5</v>
      </c>
      <c r="U312" s="188">
        <v>0</v>
      </c>
      <c r="V312" s="188" t="s">
        <v>37</v>
      </c>
      <c r="W312" s="188">
        <v>0</v>
      </c>
      <c r="X312" s="188">
        <v>0.1</v>
      </c>
      <c r="Y312" s="188" t="s">
        <v>38</v>
      </c>
      <c r="Z312" s="188">
        <v>0</v>
      </c>
      <c r="AA312" s="188">
        <v>0</v>
      </c>
      <c r="AB312" s="188">
        <v>0.2</v>
      </c>
      <c r="AC312" s="18" t="s">
        <v>39</v>
      </c>
      <c r="AD312" s="20" t="s">
        <v>1279</v>
      </c>
    </row>
    <row r="313" spans="1:30" ht="14.25" customHeight="1" x14ac:dyDescent="0.15">
      <c r="A313" s="33" t="s">
        <v>1280</v>
      </c>
      <c r="B313" s="33" t="s">
        <v>1281</v>
      </c>
      <c r="C313" s="32" t="s">
        <v>1282</v>
      </c>
      <c r="D313" s="19"/>
      <c r="E313" s="33"/>
      <c r="F313" s="20" t="s">
        <v>1283</v>
      </c>
      <c r="G313" s="32" t="s">
        <v>1271</v>
      </c>
      <c r="H313" s="18">
        <v>756</v>
      </c>
      <c r="I313" s="22" t="s">
        <v>142</v>
      </c>
      <c r="J313" s="32" t="s">
        <v>1195</v>
      </c>
      <c r="K313" s="36">
        <v>1000</v>
      </c>
      <c r="L313" s="18">
        <v>0.75</v>
      </c>
      <c r="M313" s="36">
        <v>0</v>
      </c>
      <c r="N313" s="36">
        <v>113</v>
      </c>
      <c r="O313" s="188">
        <v>16.3</v>
      </c>
      <c r="P313" s="188">
        <v>19</v>
      </c>
      <c r="Q313" s="188">
        <v>16.3</v>
      </c>
      <c r="R313" s="188">
        <v>4.3</v>
      </c>
      <c r="S313" s="188">
        <v>5</v>
      </c>
      <c r="T313" s="188">
        <v>4.3</v>
      </c>
      <c r="U313" s="188">
        <v>0</v>
      </c>
      <c r="V313" s="188" t="s">
        <v>38</v>
      </c>
      <c r="W313" s="188">
        <v>0</v>
      </c>
      <c r="X313" s="188">
        <v>2.2999999999999998</v>
      </c>
      <c r="Y313" s="188" t="s">
        <v>37</v>
      </c>
      <c r="Z313" s="188">
        <v>0</v>
      </c>
      <c r="AA313" s="188">
        <v>2.2999999999999998</v>
      </c>
      <c r="AB313" s="188">
        <v>0.2</v>
      </c>
      <c r="AC313" s="18" t="s">
        <v>39</v>
      </c>
      <c r="AD313" s="20" t="s">
        <v>1283</v>
      </c>
    </row>
    <row r="314" spans="1:30" ht="14.25" customHeight="1" x14ac:dyDescent="0.15">
      <c r="A314" s="33" t="s">
        <v>1284</v>
      </c>
      <c r="B314" s="33" t="s">
        <v>1284</v>
      </c>
      <c r="C314" s="32" t="s">
        <v>1285</v>
      </c>
      <c r="D314" s="19"/>
      <c r="E314" s="33"/>
      <c r="F314" s="20" t="s">
        <v>1286</v>
      </c>
      <c r="G314" s="32" t="s">
        <v>1271</v>
      </c>
      <c r="H314" s="18">
        <v>76</v>
      </c>
      <c r="I314" s="22" t="s">
        <v>106</v>
      </c>
      <c r="J314" s="32" t="s">
        <v>1287</v>
      </c>
      <c r="K314" s="36">
        <v>60</v>
      </c>
      <c r="L314" s="18">
        <v>1.26</v>
      </c>
      <c r="M314" s="36">
        <v>5</v>
      </c>
      <c r="N314" s="36">
        <v>98</v>
      </c>
      <c r="O314" s="188">
        <v>19.7</v>
      </c>
      <c r="P314" s="188">
        <v>23.9</v>
      </c>
      <c r="Q314" s="188">
        <v>19.7</v>
      </c>
      <c r="R314" s="188">
        <v>0.5</v>
      </c>
      <c r="S314" s="188">
        <v>0.8</v>
      </c>
      <c r="T314" s="188">
        <v>0.5</v>
      </c>
      <c r="U314" s="188">
        <v>0.1</v>
      </c>
      <c r="V314" s="188" t="s">
        <v>38</v>
      </c>
      <c r="W314" s="188">
        <v>0</v>
      </c>
      <c r="X314" s="188">
        <v>2.8</v>
      </c>
      <c r="Y314" s="188" t="s">
        <v>37</v>
      </c>
      <c r="Z314" s="188">
        <v>0.1</v>
      </c>
      <c r="AA314" s="188">
        <v>2.8</v>
      </c>
      <c r="AB314" s="188">
        <v>0.1</v>
      </c>
      <c r="AC314" s="18" t="s">
        <v>39</v>
      </c>
      <c r="AD314" s="20" t="s">
        <v>1286</v>
      </c>
    </row>
    <row r="315" spans="1:30" ht="14.25" customHeight="1" x14ac:dyDescent="0.15">
      <c r="A315" s="33" t="s">
        <v>1288</v>
      </c>
      <c r="B315" s="33" t="s">
        <v>1273</v>
      </c>
      <c r="C315" s="32" t="s">
        <v>1274</v>
      </c>
      <c r="D315" s="19"/>
      <c r="E315" s="33"/>
      <c r="F315" s="20" t="s">
        <v>1289</v>
      </c>
      <c r="G315" s="32" t="s">
        <v>1271</v>
      </c>
      <c r="H315" s="18">
        <v>813</v>
      </c>
      <c r="I315" s="22" t="s">
        <v>142</v>
      </c>
      <c r="J315" s="32" t="s">
        <v>212</v>
      </c>
      <c r="K315" s="36">
        <v>1000</v>
      </c>
      <c r="L315" s="18">
        <v>0.81</v>
      </c>
      <c r="M315" s="36">
        <v>0</v>
      </c>
      <c r="N315" s="36">
        <v>105</v>
      </c>
      <c r="O315" s="188">
        <v>19.2</v>
      </c>
      <c r="P315" s="188">
        <v>23.3</v>
      </c>
      <c r="Q315" s="188">
        <v>19.2</v>
      </c>
      <c r="R315" s="188">
        <v>1.6</v>
      </c>
      <c r="S315" s="188">
        <v>1.9</v>
      </c>
      <c r="T315" s="188">
        <v>1.6</v>
      </c>
      <c r="U315" s="188">
        <v>0.1</v>
      </c>
      <c r="V315" s="188" t="s">
        <v>38</v>
      </c>
      <c r="W315" s="188">
        <v>0.1</v>
      </c>
      <c r="X315" s="188">
        <v>3.4</v>
      </c>
      <c r="Y315" s="188" t="s">
        <v>37</v>
      </c>
      <c r="Z315" s="188">
        <v>0.1</v>
      </c>
      <c r="AA315" s="188">
        <v>3.4</v>
      </c>
      <c r="AB315" s="188">
        <v>0.1</v>
      </c>
      <c r="AC315" s="18" t="s">
        <v>39</v>
      </c>
      <c r="AD315" s="20" t="s">
        <v>1289</v>
      </c>
    </row>
    <row r="316" spans="1:30" ht="14.25" customHeight="1" x14ac:dyDescent="0.15">
      <c r="A316" s="33" t="s">
        <v>1290</v>
      </c>
      <c r="B316" s="33" t="s">
        <v>1268</v>
      </c>
      <c r="C316" s="32" t="s">
        <v>1269</v>
      </c>
      <c r="D316" s="19"/>
      <c r="E316" s="33"/>
      <c r="F316" s="20" t="s">
        <v>1291</v>
      </c>
      <c r="G316" s="32" t="s">
        <v>1271</v>
      </c>
      <c r="H316" s="18">
        <v>699</v>
      </c>
      <c r="I316" s="22" t="s">
        <v>142</v>
      </c>
      <c r="J316" s="32" t="s">
        <v>212</v>
      </c>
      <c r="K316" s="36">
        <v>1000</v>
      </c>
      <c r="L316" s="18">
        <v>0.69</v>
      </c>
      <c r="M316" s="36">
        <v>0</v>
      </c>
      <c r="N316" s="36">
        <v>133</v>
      </c>
      <c r="O316" s="188">
        <v>17.3</v>
      </c>
      <c r="P316" s="188">
        <v>21.3</v>
      </c>
      <c r="Q316" s="188">
        <v>17.3</v>
      </c>
      <c r="R316" s="188">
        <v>5.5</v>
      </c>
      <c r="S316" s="188">
        <v>5.9</v>
      </c>
      <c r="T316" s="188">
        <v>5.5</v>
      </c>
      <c r="U316" s="188">
        <v>0.1</v>
      </c>
      <c r="V316" s="188" t="s">
        <v>38</v>
      </c>
      <c r="W316" s="188">
        <v>0</v>
      </c>
      <c r="X316" s="188">
        <v>3.6</v>
      </c>
      <c r="Y316" s="188" t="s">
        <v>37</v>
      </c>
      <c r="Z316" s="188">
        <v>0.1</v>
      </c>
      <c r="AA316" s="188">
        <v>3.6</v>
      </c>
      <c r="AB316" s="188">
        <v>0.1</v>
      </c>
      <c r="AC316" s="18" t="s">
        <v>39</v>
      </c>
      <c r="AD316" s="20" t="s">
        <v>1291</v>
      </c>
    </row>
    <row r="317" spans="1:30" ht="14.25" customHeight="1" x14ac:dyDescent="0.15">
      <c r="A317" s="33" t="s">
        <v>1292</v>
      </c>
      <c r="B317" s="33" t="s">
        <v>1277</v>
      </c>
      <c r="C317" s="32" t="s">
        <v>1293</v>
      </c>
      <c r="D317" s="19"/>
      <c r="E317" s="33"/>
      <c r="F317" s="20" t="s">
        <v>1294</v>
      </c>
      <c r="G317" s="32" t="s">
        <v>1271</v>
      </c>
      <c r="H317" s="18">
        <v>1247</v>
      </c>
      <c r="I317" s="22" t="s">
        <v>142</v>
      </c>
      <c r="J317" s="32" t="s">
        <v>212</v>
      </c>
      <c r="K317" s="36">
        <v>1000</v>
      </c>
      <c r="L317" s="18">
        <v>1.24</v>
      </c>
      <c r="M317" s="36">
        <v>0</v>
      </c>
      <c r="N317" s="36">
        <v>190</v>
      </c>
      <c r="O317" s="188">
        <v>17</v>
      </c>
      <c r="P317" s="188">
        <v>16.600000000000001</v>
      </c>
      <c r="Q317" s="188">
        <v>17</v>
      </c>
      <c r="R317" s="188">
        <v>13.5</v>
      </c>
      <c r="S317" s="188">
        <v>14.2</v>
      </c>
      <c r="T317" s="188">
        <v>13.5</v>
      </c>
      <c r="U317" s="188">
        <v>0</v>
      </c>
      <c r="V317" s="188" t="s">
        <v>37</v>
      </c>
      <c r="W317" s="188">
        <v>0</v>
      </c>
      <c r="X317" s="188">
        <v>0.1</v>
      </c>
      <c r="Y317" s="188" t="s">
        <v>38</v>
      </c>
      <c r="Z317" s="188">
        <v>0</v>
      </c>
      <c r="AA317" s="188">
        <v>0</v>
      </c>
      <c r="AB317" s="188">
        <v>0.2</v>
      </c>
      <c r="AC317" s="18" t="s">
        <v>39</v>
      </c>
      <c r="AD317" s="20" t="s">
        <v>1294</v>
      </c>
    </row>
    <row r="318" spans="1:30" ht="14.25" customHeight="1" x14ac:dyDescent="0.15">
      <c r="A318" s="31" t="s">
        <v>1295</v>
      </c>
      <c r="B318" s="31" t="s">
        <v>1295</v>
      </c>
      <c r="C318" s="18" t="s">
        <v>1296</v>
      </c>
      <c r="E318" s="18"/>
      <c r="F318" s="20" t="s">
        <v>1297</v>
      </c>
      <c r="G318" s="32" t="s">
        <v>1271</v>
      </c>
      <c r="H318" s="18">
        <v>648</v>
      </c>
      <c r="I318" s="22" t="s">
        <v>142</v>
      </c>
      <c r="J318" s="18" t="s">
        <v>212</v>
      </c>
      <c r="K318" s="36">
        <v>1000</v>
      </c>
      <c r="L318" s="18">
        <v>0.64</v>
      </c>
      <c r="M318" s="36">
        <v>0</v>
      </c>
      <c r="N318" s="36">
        <v>100</v>
      </c>
      <c r="O318" s="188">
        <v>16.100000000000001</v>
      </c>
      <c r="P318" s="188">
        <v>18.899999999999999</v>
      </c>
      <c r="Q318" s="188">
        <v>16.100000000000001</v>
      </c>
      <c r="R318" s="188">
        <v>1.9</v>
      </c>
      <c r="S318" s="188">
        <v>3.1</v>
      </c>
      <c r="T318" s="188">
        <v>1.9</v>
      </c>
      <c r="U318" s="188">
        <v>0.6</v>
      </c>
      <c r="V318" s="188" t="s">
        <v>38</v>
      </c>
      <c r="W318" s="188">
        <v>0.5</v>
      </c>
      <c r="X318" s="188">
        <v>4.7</v>
      </c>
      <c r="Y318" s="188" t="s">
        <v>37</v>
      </c>
      <c r="Z318" s="188">
        <v>0.6</v>
      </c>
      <c r="AA318" s="188">
        <v>4.7</v>
      </c>
      <c r="AB318" s="188">
        <v>0.2</v>
      </c>
      <c r="AC318" s="18" t="s">
        <v>39</v>
      </c>
      <c r="AD318" s="20" t="s">
        <v>1297</v>
      </c>
    </row>
    <row r="319" spans="1:30" ht="14.25" customHeight="1" x14ac:dyDescent="0.15">
      <c r="A319" s="33" t="s">
        <v>1298</v>
      </c>
      <c r="B319" s="33" t="s">
        <v>1298</v>
      </c>
      <c r="C319" s="32" t="s">
        <v>1299</v>
      </c>
      <c r="D319" s="19"/>
      <c r="E319" s="33"/>
      <c r="F319" s="20" t="s">
        <v>1300</v>
      </c>
      <c r="G319" s="32" t="s">
        <v>328</v>
      </c>
      <c r="H319" s="18">
        <v>648</v>
      </c>
      <c r="I319" s="22" t="s">
        <v>266</v>
      </c>
      <c r="J319" s="32" t="s">
        <v>1301</v>
      </c>
      <c r="K319" s="36">
        <v>430</v>
      </c>
      <c r="L319" s="18">
        <v>1.5</v>
      </c>
      <c r="M319" s="36">
        <v>0</v>
      </c>
      <c r="N319" s="36">
        <v>162</v>
      </c>
      <c r="O319" s="188">
        <v>9.6999999999999993</v>
      </c>
      <c r="P319" s="188">
        <v>11</v>
      </c>
      <c r="Q319" s="188">
        <v>9.6999999999999993</v>
      </c>
      <c r="R319" s="188">
        <v>11.9</v>
      </c>
      <c r="S319" s="188">
        <v>14.1</v>
      </c>
      <c r="T319" s="188">
        <v>11.9</v>
      </c>
      <c r="U319" s="188">
        <v>0.3</v>
      </c>
      <c r="V319" s="188" t="s">
        <v>38</v>
      </c>
      <c r="W319" s="188">
        <v>0.3</v>
      </c>
      <c r="X319" s="188">
        <v>4.0999999999999996</v>
      </c>
      <c r="Y319" s="188" t="s">
        <v>37</v>
      </c>
      <c r="Z319" s="188">
        <v>0.6</v>
      </c>
      <c r="AA319" s="188">
        <v>4.0999999999999996</v>
      </c>
      <c r="AB319" s="188">
        <v>0.5</v>
      </c>
      <c r="AC319" s="18" t="s">
        <v>39</v>
      </c>
      <c r="AD319" s="20" t="s">
        <v>1300</v>
      </c>
    </row>
    <row r="320" spans="1:30" ht="14.25" customHeight="1" x14ac:dyDescent="0.15">
      <c r="A320" s="33" t="s">
        <v>1302</v>
      </c>
      <c r="B320" s="33" t="s">
        <v>1302</v>
      </c>
      <c r="C320" s="32" t="s">
        <v>1303</v>
      </c>
      <c r="D320" s="19"/>
      <c r="E320" s="33"/>
      <c r="F320" s="20" t="s">
        <v>1304</v>
      </c>
      <c r="G320" s="32" t="s">
        <v>1305</v>
      </c>
      <c r="H320" s="18">
        <v>238</v>
      </c>
      <c r="I320" s="22" t="s">
        <v>35</v>
      </c>
      <c r="J320" s="32" t="s">
        <v>1306</v>
      </c>
      <c r="K320" s="36">
        <v>610</v>
      </c>
      <c r="L320" s="18">
        <v>0.39</v>
      </c>
      <c r="M320" s="36">
        <v>14</v>
      </c>
      <c r="N320" s="36">
        <v>142</v>
      </c>
      <c r="O320" s="188">
        <v>11.3</v>
      </c>
      <c r="P320" s="188">
        <v>12.2</v>
      </c>
      <c r="Q320" s="188">
        <v>11.3</v>
      </c>
      <c r="R320" s="188">
        <v>9.3000000000000007</v>
      </c>
      <c r="S320" s="188">
        <v>10.199999999999999</v>
      </c>
      <c r="T320" s="188">
        <v>9.3000000000000007</v>
      </c>
      <c r="U320" s="188">
        <v>0.3</v>
      </c>
      <c r="V320" s="188" t="s">
        <v>38</v>
      </c>
      <c r="W320" s="188">
        <v>0.3</v>
      </c>
      <c r="X320" s="188">
        <v>3.4</v>
      </c>
      <c r="Y320" s="188" t="s">
        <v>37</v>
      </c>
      <c r="Z320" s="188">
        <v>0.4</v>
      </c>
      <c r="AA320" s="188">
        <v>3.4</v>
      </c>
      <c r="AB320" s="188">
        <v>0.4</v>
      </c>
      <c r="AC320" s="18" t="s">
        <v>39</v>
      </c>
      <c r="AD320" s="20" t="s">
        <v>1304</v>
      </c>
    </row>
    <row r="321" spans="1:30" ht="14.25" customHeight="1" x14ac:dyDescent="0.15">
      <c r="A321" s="33" t="s">
        <v>1307</v>
      </c>
      <c r="B321" s="33" t="s">
        <v>1308</v>
      </c>
      <c r="C321" s="32" t="s">
        <v>1309</v>
      </c>
      <c r="D321" s="19"/>
      <c r="E321" s="33"/>
      <c r="F321" s="20" t="s">
        <v>1310</v>
      </c>
      <c r="G321" s="32" t="s">
        <v>1305</v>
      </c>
      <c r="H321" s="18">
        <v>238</v>
      </c>
      <c r="I321" s="22" t="s">
        <v>35</v>
      </c>
      <c r="J321" s="32" t="s">
        <v>1311</v>
      </c>
      <c r="K321" s="36">
        <v>610</v>
      </c>
      <c r="L321" s="18">
        <v>0.39</v>
      </c>
      <c r="M321" s="36">
        <v>72</v>
      </c>
      <c r="N321" s="36">
        <v>336</v>
      </c>
      <c r="O321" s="188">
        <v>13.8</v>
      </c>
      <c r="P321" s="188">
        <v>16.5</v>
      </c>
      <c r="Q321" s="188">
        <v>13.8</v>
      </c>
      <c r="R321" s="188">
        <v>28.2</v>
      </c>
      <c r="S321" s="188">
        <v>34.299999999999997</v>
      </c>
      <c r="T321" s="188">
        <v>28.2</v>
      </c>
      <c r="U321" s="188">
        <v>0.2</v>
      </c>
      <c r="V321" s="188" t="s">
        <v>38</v>
      </c>
      <c r="W321" s="188">
        <v>0.2</v>
      </c>
      <c r="X321" s="188">
        <v>6.7</v>
      </c>
      <c r="Y321" s="188" t="s">
        <v>37</v>
      </c>
      <c r="Z321" s="188">
        <v>0.2</v>
      </c>
      <c r="AA321" s="188">
        <v>6.7</v>
      </c>
      <c r="AB321" s="188">
        <v>0.1</v>
      </c>
      <c r="AC321" s="18" t="s">
        <v>39</v>
      </c>
      <c r="AD321" s="20" t="s">
        <v>1304</v>
      </c>
    </row>
    <row r="322" spans="1:30" ht="14.25" customHeight="1" x14ac:dyDescent="0.15">
      <c r="A322" s="33" t="s">
        <v>1312</v>
      </c>
      <c r="B322" s="33" t="s">
        <v>1313</v>
      </c>
      <c r="C322" s="32" t="s">
        <v>1314</v>
      </c>
      <c r="D322" s="19"/>
      <c r="E322" s="33"/>
      <c r="F322" s="20" t="s">
        <v>1315</v>
      </c>
      <c r="G322" s="32" t="s">
        <v>1305</v>
      </c>
      <c r="H322" s="18">
        <v>238</v>
      </c>
      <c r="I322" s="22" t="s">
        <v>35</v>
      </c>
      <c r="J322" s="32" t="s">
        <v>1311</v>
      </c>
      <c r="K322" s="36">
        <v>610</v>
      </c>
      <c r="L322" s="18">
        <v>0.39</v>
      </c>
      <c r="M322" s="36">
        <v>42</v>
      </c>
      <c r="N322" s="36">
        <v>44</v>
      </c>
      <c r="O322" s="188">
        <v>9.5</v>
      </c>
      <c r="P322" s="188">
        <v>10.1</v>
      </c>
      <c r="Q322" s="188">
        <v>9.5</v>
      </c>
      <c r="R322" s="188">
        <v>0</v>
      </c>
      <c r="S322" s="188">
        <v>0</v>
      </c>
      <c r="T322" s="188">
        <v>0</v>
      </c>
      <c r="U322" s="188">
        <v>0.4</v>
      </c>
      <c r="V322" s="188" t="s">
        <v>38</v>
      </c>
      <c r="W322" s="188">
        <v>0.4</v>
      </c>
      <c r="X322" s="188">
        <v>1.6</v>
      </c>
      <c r="Y322" s="188" t="s">
        <v>37</v>
      </c>
      <c r="Z322" s="188">
        <v>0.5</v>
      </c>
      <c r="AA322" s="188">
        <v>1.6</v>
      </c>
      <c r="AB322" s="188">
        <v>0.5</v>
      </c>
      <c r="AC322" s="18" t="s">
        <v>39</v>
      </c>
      <c r="AD322" s="20" t="s">
        <v>1304</v>
      </c>
    </row>
    <row r="323" spans="1:30" ht="14.25" customHeight="1" x14ac:dyDescent="0.15">
      <c r="A323" s="33" t="s">
        <v>1316</v>
      </c>
      <c r="B323" s="33" t="s">
        <v>1316</v>
      </c>
      <c r="C323" s="32" t="s">
        <v>1317</v>
      </c>
      <c r="D323" s="19"/>
      <c r="E323" s="33"/>
      <c r="F323" s="20" t="s">
        <v>1318</v>
      </c>
      <c r="G323" s="32" t="s">
        <v>289</v>
      </c>
      <c r="H323" s="18">
        <v>119</v>
      </c>
      <c r="I323" s="22" t="s">
        <v>35</v>
      </c>
      <c r="J323" s="32" t="s">
        <v>1319</v>
      </c>
      <c r="K323" s="36">
        <v>160</v>
      </c>
      <c r="L323" s="18">
        <v>0.74</v>
      </c>
      <c r="M323" s="36">
        <v>0</v>
      </c>
      <c r="N323" s="36">
        <v>76</v>
      </c>
      <c r="O323" s="188">
        <v>5.8</v>
      </c>
      <c r="P323" s="188">
        <v>6.5</v>
      </c>
      <c r="Q323" s="188">
        <v>5.8</v>
      </c>
      <c r="R323" s="188">
        <v>4.5</v>
      </c>
      <c r="S323" s="188">
        <v>5.3</v>
      </c>
      <c r="T323" s="188">
        <v>4.5</v>
      </c>
      <c r="U323" s="188">
        <v>0.1</v>
      </c>
      <c r="V323" s="188" t="s">
        <v>38</v>
      </c>
      <c r="W323" s="188">
        <v>0.1</v>
      </c>
      <c r="X323" s="188">
        <v>3.1</v>
      </c>
      <c r="Y323" s="188" t="s">
        <v>37</v>
      </c>
      <c r="Z323" s="188">
        <v>0.9</v>
      </c>
      <c r="AA323" s="188">
        <v>3.1</v>
      </c>
      <c r="AB323" s="188">
        <v>1</v>
      </c>
      <c r="AC323" s="18" t="s">
        <v>39</v>
      </c>
      <c r="AD323" s="20" t="s">
        <v>1318</v>
      </c>
    </row>
    <row r="324" spans="1:30" ht="14.25" customHeight="1" x14ac:dyDescent="0.15">
      <c r="A324" s="33" t="s">
        <v>1320</v>
      </c>
      <c r="B324" s="33" t="s">
        <v>1320</v>
      </c>
      <c r="C324" s="32" t="s">
        <v>1321</v>
      </c>
      <c r="D324" s="19"/>
      <c r="E324" s="33"/>
      <c r="F324" s="20" t="s">
        <v>1322</v>
      </c>
      <c r="G324" s="32" t="s">
        <v>741</v>
      </c>
      <c r="H324" s="18">
        <v>352</v>
      </c>
      <c r="I324" s="22" t="s">
        <v>35</v>
      </c>
      <c r="J324" s="32" t="s">
        <v>1323</v>
      </c>
      <c r="K324" s="36">
        <v>120</v>
      </c>
      <c r="L324" s="18">
        <v>2.93</v>
      </c>
      <c r="M324" s="36">
        <v>0</v>
      </c>
      <c r="N324" s="36">
        <v>146</v>
      </c>
      <c r="O324" s="188">
        <v>9.4</v>
      </c>
      <c r="P324" s="188">
        <v>10.5</v>
      </c>
      <c r="Q324" s="188">
        <v>9.4</v>
      </c>
      <c r="R324" s="188">
        <v>8.1</v>
      </c>
      <c r="S324" s="188">
        <v>9.1999999999999993</v>
      </c>
      <c r="T324" s="188">
        <v>8.1</v>
      </c>
      <c r="U324" s="188">
        <v>6.7</v>
      </c>
      <c r="V324" s="188" t="s">
        <v>38</v>
      </c>
      <c r="W324" s="188">
        <v>6.4</v>
      </c>
      <c r="X324" s="188">
        <v>8.9</v>
      </c>
      <c r="Y324" s="188" t="s">
        <v>37</v>
      </c>
      <c r="Z324" s="188">
        <v>6.5</v>
      </c>
      <c r="AA324" s="188">
        <v>8.9</v>
      </c>
      <c r="AB324" s="188">
        <v>1.2</v>
      </c>
      <c r="AC324" s="18" t="s">
        <v>39</v>
      </c>
      <c r="AD324" s="20" t="s">
        <v>1322</v>
      </c>
    </row>
    <row r="325" spans="1:30" ht="14.25" customHeight="1" x14ac:dyDescent="0.15">
      <c r="A325" s="33" t="s">
        <v>1324</v>
      </c>
      <c r="B325" s="33" t="s">
        <v>1324</v>
      </c>
      <c r="C325" s="32" t="s">
        <v>1325</v>
      </c>
      <c r="D325" s="19"/>
      <c r="E325" s="33"/>
      <c r="F325" s="20" t="s">
        <v>1326</v>
      </c>
      <c r="G325" s="32" t="s">
        <v>1305</v>
      </c>
      <c r="H325" s="18">
        <v>400</v>
      </c>
      <c r="I325" s="22" t="s">
        <v>35</v>
      </c>
      <c r="J325" s="32" t="s">
        <v>1306</v>
      </c>
      <c r="K325" s="36">
        <v>600</v>
      </c>
      <c r="L325" s="18">
        <v>0.66</v>
      </c>
      <c r="M325" s="36">
        <v>11</v>
      </c>
      <c r="N325" s="36">
        <v>134</v>
      </c>
      <c r="O325" s="188">
        <v>11.2</v>
      </c>
      <c r="P325" s="188">
        <v>12.5</v>
      </c>
      <c r="Q325" s="188">
        <v>11.2</v>
      </c>
      <c r="R325" s="188">
        <v>9</v>
      </c>
      <c r="S325" s="188">
        <v>10.4</v>
      </c>
      <c r="T325" s="188">
        <v>9</v>
      </c>
      <c r="U325" s="188">
        <v>0.3</v>
      </c>
      <c r="V325" s="188" t="s">
        <v>38</v>
      </c>
      <c r="W325" s="188">
        <v>0.3</v>
      </c>
      <c r="X325" s="188">
        <v>2.1</v>
      </c>
      <c r="Y325" s="188" t="s">
        <v>37</v>
      </c>
      <c r="Z325" s="188">
        <v>0.3</v>
      </c>
      <c r="AA325" s="188">
        <v>2.1</v>
      </c>
      <c r="AB325" s="188">
        <v>0.3</v>
      </c>
      <c r="AC325" s="18" t="s">
        <v>39</v>
      </c>
      <c r="AD325" s="20" t="s">
        <v>1326</v>
      </c>
    </row>
    <row r="326" spans="1:30" ht="14.25" customHeight="1" x14ac:dyDescent="0.15">
      <c r="A326" s="33" t="s">
        <v>1327</v>
      </c>
      <c r="B326" s="33" t="s">
        <v>1328</v>
      </c>
      <c r="C326" s="32" t="s">
        <v>1329</v>
      </c>
      <c r="D326" s="19"/>
      <c r="E326" s="33"/>
      <c r="F326" s="20" t="s">
        <v>1330</v>
      </c>
      <c r="G326" s="32" t="s">
        <v>1331</v>
      </c>
      <c r="H326" s="18">
        <v>270</v>
      </c>
      <c r="I326" s="22" t="s">
        <v>106</v>
      </c>
      <c r="J326" s="32" t="s">
        <v>257</v>
      </c>
      <c r="K326" s="36">
        <v>1000</v>
      </c>
      <c r="L326" s="18">
        <v>0.27</v>
      </c>
      <c r="M326" s="36">
        <v>0</v>
      </c>
      <c r="N326" s="36">
        <v>61</v>
      </c>
      <c r="O326" s="188">
        <v>3</v>
      </c>
      <c r="P326" s="188">
        <v>3.3</v>
      </c>
      <c r="Q326" s="188">
        <v>3</v>
      </c>
      <c r="R326" s="188">
        <v>3.5</v>
      </c>
      <c r="S326" s="188">
        <v>3.8</v>
      </c>
      <c r="T326" s="188">
        <v>3.5</v>
      </c>
      <c r="U326" s="188">
        <v>4.7</v>
      </c>
      <c r="V326" s="188" t="s">
        <v>37</v>
      </c>
      <c r="W326" s="188">
        <v>4.4000000000000004</v>
      </c>
      <c r="X326" s="188">
        <v>5.3</v>
      </c>
      <c r="Y326" s="188" t="s">
        <v>38</v>
      </c>
      <c r="Z326" s="188">
        <v>4.8</v>
      </c>
      <c r="AA326" s="188">
        <v>4.4000000000000004</v>
      </c>
      <c r="AB326" s="188">
        <v>0.1</v>
      </c>
      <c r="AC326" s="18" t="s">
        <v>39</v>
      </c>
      <c r="AD326" s="20" t="s">
        <v>1330</v>
      </c>
    </row>
    <row r="327" spans="1:30" ht="14.25" customHeight="1" x14ac:dyDescent="0.15">
      <c r="A327" s="33" t="s">
        <v>1332</v>
      </c>
      <c r="B327" s="33" t="s">
        <v>1328</v>
      </c>
      <c r="C327" s="32" t="s">
        <v>1329</v>
      </c>
      <c r="D327" s="19"/>
      <c r="E327" s="33"/>
      <c r="F327" s="20" t="s">
        <v>1333</v>
      </c>
      <c r="G327" s="32" t="s">
        <v>1334</v>
      </c>
      <c r="H327" s="18">
        <v>59</v>
      </c>
      <c r="I327" s="22" t="s">
        <v>106</v>
      </c>
      <c r="J327" s="32" t="s">
        <v>1335</v>
      </c>
      <c r="K327" s="36">
        <v>200</v>
      </c>
      <c r="L327" s="18">
        <v>0.28999999999999998</v>
      </c>
      <c r="M327" s="36">
        <v>0</v>
      </c>
      <c r="N327" s="36">
        <v>61</v>
      </c>
      <c r="O327" s="188">
        <v>3</v>
      </c>
      <c r="P327" s="188">
        <v>3.3</v>
      </c>
      <c r="Q327" s="188">
        <v>3</v>
      </c>
      <c r="R327" s="188">
        <v>3.5</v>
      </c>
      <c r="S327" s="188">
        <v>3.8</v>
      </c>
      <c r="T327" s="188">
        <v>3.5</v>
      </c>
      <c r="U327" s="188">
        <v>4.7</v>
      </c>
      <c r="V327" s="188" t="s">
        <v>37</v>
      </c>
      <c r="W327" s="188">
        <v>4.4000000000000004</v>
      </c>
      <c r="X327" s="188">
        <v>5.3</v>
      </c>
      <c r="Y327" s="188" t="s">
        <v>38</v>
      </c>
      <c r="Z327" s="188">
        <v>4.8</v>
      </c>
      <c r="AA327" s="188">
        <v>4.4000000000000004</v>
      </c>
      <c r="AB327" s="188">
        <v>0.1</v>
      </c>
      <c r="AC327" s="18" t="s">
        <v>39</v>
      </c>
      <c r="AD327" s="20" t="s">
        <v>1333</v>
      </c>
    </row>
    <row r="328" spans="1:30" ht="14.25" customHeight="1" x14ac:dyDescent="0.15">
      <c r="A328" s="33" t="s">
        <v>1336</v>
      </c>
      <c r="B328" s="33" t="s">
        <v>1336</v>
      </c>
      <c r="C328" s="32" t="s">
        <v>1337</v>
      </c>
      <c r="D328" s="19"/>
      <c r="E328" s="33"/>
      <c r="F328" s="20" t="s">
        <v>1338</v>
      </c>
      <c r="G328" s="32" t="s">
        <v>774</v>
      </c>
      <c r="H328" s="18">
        <v>249</v>
      </c>
      <c r="I328" s="22" t="s">
        <v>106</v>
      </c>
      <c r="J328" s="32" t="s">
        <v>257</v>
      </c>
      <c r="K328" s="36">
        <v>1000</v>
      </c>
      <c r="L328" s="18">
        <v>0.24</v>
      </c>
      <c r="M328" s="36">
        <v>0</v>
      </c>
      <c r="N328" s="36">
        <v>42</v>
      </c>
      <c r="O328" s="188">
        <v>3.4</v>
      </c>
      <c r="P328" s="188">
        <v>3.8</v>
      </c>
      <c r="Q328" s="188">
        <v>3.4</v>
      </c>
      <c r="R328" s="188">
        <v>1</v>
      </c>
      <c r="S328" s="188">
        <v>1</v>
      </c>
      <c r="T328" s="188">
        <v>1</v>
      </c>
      <c r="U328" s="188">
        <v>5.0999999999999996</v>
      </c>
      <c r="V328" s="188" t="s">
        <v>37</v>
      </c>
      <c r="W328" s="188">
        <v>4.9000000000000004</v>
      </c>
      <c r="X328" s="188">
        <v>5.7</v>
      </c>
      <c r="Y328" s="188" t="s">
        <v>38</v>
      </c>
      <c r="Z328" s="188">
        <v>5.5</v>
      </c>
      <c r="AA328" s="188">
        <v>4.9000000000000004</v>
      </c>
      <c r="AB328" s="188">
        <v>0.2</v>
      </c>
      <c r="AC328" s="18" t="s">
        <v>39</v>
      </c>
      <c r="AD328" s="20" t="s">
        <v>1338</v>
      </c>
    </row>
    <row r="329" spans="1:30" ht="14.25" customHeight="1" x14ac:dyDescent="0.15">
      <c r="A329" s="31" t="s">
        <v>1339</v>
      </c>
      <c r="B329" s="31" t="s">
        <v>1339</v>
      </c>
      <c r="C329" s="32" t="s">
        <v>1340</v>
      </c>
      <c r="F329" s="18" t="s">
        <v>1341</v>
      </c>
      <c r="G329" s="18" t="s">
        <v>1342</v>
      </c>
      <c r="H329" s="18">
        <v>794</v>
      </c>
      <c r="I329" s="22" t="s">
        <v>35</v>
      </c>
      <c r="J329" s="18" t="s">
        <v>1343</v>
      </c>
      <c r="K329" s="18">
        <v>360</v>
      </c>
      <c r="L329" s="18">
        <v>2.2000000000000002</v>
      </c>
      <c r="M329" s="36">
        <v>0</v>
      </c>
      <c r="N329" s="36">
        <v>354</v>
      </c>
      <c r="O329" s="188">
        <v>30.6</v>
      </c>
      <c r="P329" s="188">
        <v>34</v>
      </c>
      <c r="Q329" s="188">
        <v>30.6</v>
      </c>
      <c r="R329" s="188">
        <v>0.7</v>
      </c>
      <c r="S329" s="188">
        <v>1</v>
      </c>
      <c r="T329" s="188">
        <v>0.7</v>
      </c>
      <c r="U329" s="188">
        <v>50.3</v>
      </c>
      <c r="V329" s="188" t="s">
        <v>38</v>
      </c>
      <c r="W329" s="188">
        <v>47.9</v>
      </c>
      <c r="X329" s="188">
        <v>55.2</v>
      </c>
      <c r="Y329" s="188" t="s">
        <v>37</v>
      </c>
      <c r="Z329" s="188">
        <v>53.3</v>
      </c>
      <c r="AA329" s="188">
        <v>55.2</v>
      </c>
      <c r="AB329" s="188">
        <v>1.4</v>
      </c>
      <c r="AC329" s="18" t="s">
        <v>39</v>
      </c>
      <c r="AD329" s="18" t="s">
        <v>1341</v>
      </c>
    </row>
    <row r="330" spans="1:30" ht="14.25" customHeight="1" x14ac:dyDescent="0.15">
      <c r="A330" s="31" t="s">
        <v>1344</v>
      </c>
      <c r="B330" s="31" t="s">
        <v>1344</v>
      </c>
      <c r="C330" s="32" t="s">
        <v>1345</v>
      </c>
      <c r="E330" s="18"/>
      <c r="F330" s="20" t="s">
        <v>1346</v>
      </c>
      <c r="G330" s="32" t="s">
        <v>774</v>
      </c>
      <c r="H330" s="18">
        <v>375</v>
      </c>
      <c r="I330" s="22" t="s">
        <v>106</v>
      </c>
      <c r="J330" s="18" t="s">
        <v>1335</v>
      </c>
      <c r="K330" s="36">
        <v>200</v>
      </c>
      <c r="L330" s="18">
        <v>1.87</v>
      </c>
      <c r="M330" s="36">
        <v>0</v>
      </c>
      <c r="N330" s="36">
        <v>404</v>
      </c>
      <c r="O330" s="188">
        <v>1.6</v>
      </c>
      <c r="P330" s="188">
        <v>1.9</v>
      </c>
      <c r="Q330" s="188">
        <v>1.6</v>
      </c>
      <c r="R330" s="188">
        <v>39.6</v>
      </c>
      <c r="S330" s="188">
        <v>43</v>
      </c>
      <c r="T330" s="188">
        <v>39.6</v>
      </c>
      <c r="U330" s="188">
        <v>2.9</v>
      </c>
      <c r="V330" s="188" t="s">
        <v>38</v>
      </c>
      <c r="W330" s="188">
        <v>2.7</v>
      </c>
      <c r="X330" s="188">
        <v>10.1</v>
      </c>
      <c r="Y330" s="188" t="s">
        <v>37</v>
      </c>
      <c r="Z330" s="188">
        <v>6.5</v>
      </c>
      <c r="AA330" s="188">
        <v>10.1</v>
      </c>
      <c r="AB330" s="188">
        <v>0.1</v>
      </c>
      <c r="AC330" s="18" t="s">
        <v>39</v>
      </c>
      <c r="AD330" s="20" t="s">
        <v>1346</v>
      </c>
    </row>
    <row r="331" spans="1:30" ht="14.25" customHeight="1" x14ac:dyDescent="0.15">
      <c r="A331" s="33" t="s">
        <v>1347</v>
      </c>
      <c r="B331" s="33" t="s">
        <v>1347</v>
      </c>
      <c r="C331" s="32" t="s">
        <v>1348</v>
      </c>
      <c r="D331" s="19"/>
      <c r="E331" s="33"/>
      <c r="F331" s="20" t="s">
        <v>1349</v>
      </c>
      <c r="G331" s="32" t="s">
        <v>1350</v>
      </c>
      <c r="H331" s="18">
        <v>272</v>
      </c>
      <c r="I331" s="22" t="s">
        <v>35</v>
      </c>
      <c r="J331" s="32" t="s">
        <v>119</v>
      </c>
      <c r="K331" s="36">
        <v>500</v>
      </c>
      <c r="L331" s="18">
        <v>0.54</v>
      </c>
      <c r="M331" s="36">
        <v>0</v>
      </c>
      <c r="N331" s="36">
        <v>399</v>
      </c>
      <c r="O331" s="188">
        <v>5.5</v>
      </c>
      <c r="P331" s="188">
        <v>6.3</v>
      </c>
      <c r="Q331" s="188">
        <v>5.5</v>
      </c>
      <c r="R331" s="188">
        <v>35.799999999999997</v>
      </c>
      <c r="S331" s="188">
        <v>36.1</v>
      </c>
      <c r="T331" s="188">
        <v>35.799999999999997</v>
      </c>
      <c r="U331" s="188">
        <v>14.4</v>
      </c>
      <c r="V331" s="188" t="s">
        <v>37</v>
      </c>
      <c r="W331" s="188">
        <v>13.8</v>
      </c>
      <c r="X331" s="188">
        <v>13.9</v>
      </c>
      <c r="Y331" s="188" t="s">
        <v>38</v>
      </c>
      <c r="Z331" s="188">
        <v>12.9</v>
      </c>
      <c r="AA331" s="188">
        <v>13.8</v>
      </c>
      <c r="AB331" s="188">
        <v>0.6</v>
      </c>
      <c r="AC331" s="18" t="s">
        <v>39</v>
      </c>
      <c r="AD331" s="20" t="s">
        <v>1349</v>
      </c>
    </row>
    <row r="332" spans="1:30" ht="14.25" customHeight="1" x14ac:dyDescent="0.15">
      <c r="A332" s="33" t="s">
        <v>1351</v>
      </c>
      <c r="B332" s="33" t="s">
        <v>1351</v>
      </c>
      <c r="C332" s="32" t="s">
        <v>1352</v>
      </c>
      <c r="D332" s="19"/>
      <c r="E332" s="33"/>
      <c r="F332" s="20" t="s">
        <v>1353</v>
      </c>
      <c r="G332" s="32" t="s">
        <v>774</v>
      </c>
      <c r="H332" s="18">
        <v>261</v>
      </c>
      <c r="I332" s="22" t="s">
        <v>35</v>
      </c>
      <c r="J332" s="32" t="s">
        <v>119</v>
      </c>
      <c r="K332" s="36">
        <v>500</v>
      </c>
      <c r="L332" s="18">
        <v>0.52</v>
      </c>
      <c r="M332" s="36">
        <v>0</v>
      </c>
      <c r="N332" s="36">
        <v>56</v>
      </c>
      <c r="O332" s="188">
        <v>3.3</v>
      </c>
      <c r="P332" s="188">
        <v>3.6</v>
      </c>
      <c r="Q332" s="188">
        <v>3.3</v>
      </c>
      <c r="R332" s="188">
        <v>2.8</v>
      </c>
      <c r="S332" s="188">
        <v>3</v>
      </c>
      <c r="T332" s="188">
        <v>2.8</v>
      </c>
      <c r="U332" s="188">
        <v>3.9</v>
      </c>
      <c r="V332" s="188" t="s">
        <v>37</v>
      </c>
      <c r="W332" s="188">
        <v>3.8</v>
      </c>
      <c r="X332" s="188">
        <v>4.5999999999999996</v>
      </c>
      <c r="Y332" s="188" t="s">
        <v>38</v>
      </c>
      <c r="Z332" s="188">
        <v>4.9000000000000004</v>
      </c>
      <c r="AA332" s="188">
        <v>3.8</v>
      </c>
      <c r="AB332" s="188">
        <v>0.1</v>
      </c>
      <c r="AC332" s="18" t="s">
        <v>39</v>
      </c>
      <c r="AD332" s="20" t="s">
        <v>1353</v>
      </c>
    </row>
    <row r="333" spans="1:30" ht="14.25" customHeight="1" x14ac:dyDescent="0.15">
      <c r="A333" s="33" t="s">
        <v>1354</v>
      </c>
      <c r="B333" s="33" t="s">
        <v>1354</v>
      </c>
      <c r="C333" s="32" t="s">
        <v>1355</v>
      </c>
      <c r="D333" s="19"/>
      <c r="E333" s="33"/>
      <c r="F333" s="20" t="s">
        <v>1356</v>
      </c>
      <c r="G333" s="32" t="s">
        <v>1357</v>
      </c>
      <c r="H333" s="18">
        <v>119</v>
      </c>
      <c r="I333" s="22" t="s">
        <v>35</v>
      </c>
      <c r="J333" s="32" t="s">
        <v>1358</v>
      </c>
      <c r="K333" s="36">
        <v>325</v>
      </c>
      <c r="L333" s="18">
        <v>0.36</v>
      </c>
      <c r="M333" s="36">
        <v>0</v>
      </c>
      <c r="N333" s="36">
        <v>64</v>
      </c>
      <c r="O333" s="188">
        <v>0.9</v>
      </c>
      <c r="P333" s="188">
        <v>1.1000000000000001</v>
      </c>
      <c r="Q333" s="188">
        <v>0.9</v>
      </c>
      <c r="R333" s="188">
        <v>0</v>
      </c>
      <c r="S333" s="188">
        <v>0.1</v>
      </c>
      <c r="T333" s="188">
        <v>0</v>
      </c>
      <c r="U333" s="188">
        <v>15.4</v>
      </c>
      <c r="V333" s="188" t="s">
        <v>37</v>
      </c>
      <c r="W333" s="188">
        <v>15.1</v>
      </c>
      <c r="X333" s="188">
        <v>16</v>
      </c>
      <c r="Y333" s="188" t="s">
        <v>38</v>
      </c>
      <c r="Z333" s="188">
        <v>16.399999999999999</v>
      </c>
      <c r="AA333" s="188">
        <v>15.1</v>
      </c>
      <c r="AB333" s="188">
        <v>0</v>
      </c>
      <c r="AC333" s="18" t="s">
        <v>39</v>
      </c>
      <c r="AD333" s="20" t="s">
        <v>1356</v>
      </c>
    </row>
    <row r="334" spans="1:30" ht="14.25" customHeight="1" x14ac:dyDescent="0.15">
      <c r="A334" s="33" t="s">
        <v>1359</v>
      </c>
      <c r="B334" s="33" t="s">
        <v>1359</v>
      </c>
      <c r="C334" s="32" t="s">
        <v>1360</v>
      </c>
      <c r="D334" s="19"/>
      <c r="E334" s="33"/>
      <c r="F334" s="20" t="s">
        <v>1361</v>
      </c>
      <c r="G334" s="32" t="s">
        <v>1362</v>
      </c>
      <c r="H334" s="18">
        <v>475</v>
      </c>
      <c r="I334" s="22" t="s">
        <v>302</v>
      </c>
      <c r="J334" s="32" t="s">
        <v>77</v>
      </c>
      <c r="K334" s="36">
        <v>200</v>
      </c>
      <c r="L334" s="18">
        <v>2.37</v>
      </c>
      <c r="M334" s="36">
        <v>0</v>
      </c>
      <c r="N334" s="36">
        <v>99</v>
      </c>
      <c r="O334" s="188">
        <v>13.2</v>
      </c>
      <c r="P334" s="188">
        <v>13.3</v>
      </c>
      <c r="Q334" s="188">
        <v>13.2</v>
      </c>
      <c r="R334" s="188">
        <v>4.0999999999999996</v>
      </c>
      <c r="S334" s="188">
        <v>4.5</v>
      </c>
      <c r="T334" s="188">
        <v>4.0999999999999996</v>
      </c>
      <c r="U334" s="188">
        <v>0.5</v>
      </c>
      <c r="V334" s="188" t="s">
        <v>38</v>
      </c>
      <c r="W334" s="188">
        <v>0.5</v>
      </c>
      <c r="X334" s="188">
        <v>2.2000000000000002</v>
      </c>
      <c r="Y334" s="188" t="s">
        <v>37</v>
      </c>
      <c r="Z334" s="188">
        <v>1.9</v>
      </c>
      <c r="AA334" s="188">
        <v>2.2000000000000002</v>
      </c>
      <c r="AB334" s="188">
        <v>1</v>
      </c>
      <c r="AC334" s="18" t="s">
        <v>39</v>
      </c>
      <c r="AD334" s="20" t="s">
        <v>1361</v>
      </c>
    </row>
    <row r="335" spans="1:30" ht="14.25" customHeight="1" x14ac:dyDescent="0.15">
      <c r="A335" s="33" t="s">
        <v>1363</v>
      </c>
      <c r="B335" s="33" t="s">
        <v>1363</v>
      </c>
      <c r="C335" s="32" t="s">
        <v>1364</v>
      </c>
      <c r="D335" s="19"/>
      <c r="E335" s="33"/>
      <c r="F335" s="20" t="s">
        <v>1365</v>
      </c>
      <c r="G335" s="32" t="s">
        <v>1366</v>
      </c>
      <c r="H335" s="18">
        <v>583</v>
      </c>
      <c r="I335" s="22" t="s">
        <v>302</v>
      </c>
      <c r="J335" s="32" t="s">
        <v>82</v>
      </c>
      <c r="K335" s="36">
        <v>250</v>
      </c>
      <c r="L335" s="18">
        <v>2.33</v>
      </c>
      <c r="M335" s="36">
        <v>0</v>
      </c>
      <c r="N335" s="36">
        <v>313</v>
      </c>
      <c r="O335" s="188">
        <v>7.6</v>
      </c>
      <c r="P335" s="188">
        <v>8.1999999999999993</v>
      </c>
      <c r="Q335" s="188">
        <v>7.6</v>
      </c>
      <c r="R335" s="188">
        <v>30.1</v>
      </c>
      <c r="S335" s="188">
        <v>33</v>
      </c>
      <c r="T335" s="188">
        <v>30.1</v>
      </c>
      <c r="U335" s="188">
        <v>2.5</v>
      </c>
      <c r="V335" s="188" t="s">
        <v>37</v>
      </c>
      <c r="W335" s="188">
        <v>2.4</v>
      </c>
      <c r="X335" s="188">
        <v>5.3</v>
      </c>
      <c r="Y335" s="188" t="s">
        <v>38</v>
      </c>
      <c r="Z335" s="188">
        <v>2.2999999999999998</v>
      </c>
      <c r="AA335" s="188">
        <v>2.4</v>
      </c>
      <c r="AB335" s="188">
        <v>0.7</v>
      </c>
      <c r="AC335" s="18" t="s">
        <v>39</v>
      </c>
      <c r="AD335" s="20" t="s">
        <v>1365</v>
      </c>
    </row>
    <row r="336" spans="1:30" ht="14.25" customHeight="1" x14ac:dyDescent="0.15">
      <c r="A336" s="33" t="s">
        <v>1367</v>
      </c>
      <c r="B336" s="33" t="s">
        <v>1367</v>
      </c>
      <c r="C336" s="32" t="s">
        <v>1368</v>
      </c>
      <c r="D336" s="19"/>
      <c r="E336" s="33"/>
      <c r="F336" s="20" t="s">
        <v>1369</v>
      </c>
      <c r="G336" s="32" t="s">
        <v>1331</v>
      </c>
      <c r="H336" s="18">
        <v>488</v>
      </c>
      <c r="I336" s="22" t="s">
        <v>106</v>
      </c>
      <c r="J336" s="32" t="s">
        <v>1370</v>
      </c>
      <c r="K336" s="36">
        <v>80</v>
      </c>
      <c r="L336" s="18">
        <v>6.1</v>
      </c>
      <c r="M336" s="36">
        <v>0</v>
      </c>
      <c r="N336" s="36">
        <v>445</v>
      </c>
      <c r="O336" s="188">
        <v>41.1</v>
      </c>
      <c r="P336" s="188">
        <v>44</v>
      </c>
      <c r="Q336" s="188">
        <v>41.1</v>
      </c>
      <c r="R336" s="188">
        <v>27.6</v>
      </c>
      <c r="S336" s="188">
        <v>30.8</v>
      </c>
      <c r="T336" s="188">
        <v>27.6</v>
      </c>
      <c r="U336" s="188">
        <v>0</v>
      </c>
      <c r="V336" s="188" t="s">
        <v>38</v>
      </c>
      <c r="W336" s="188">
        <v>0</v>
      </c>
      <c r="X336" s="188">
        <v>8</v>
      </c>
      <c r="Y336" s="188" t="s">
        <v>37</v>
      </c>
      <c r="Z336" s="188">
        <v>1.9</v>
      </c>
      <c r="AA336" s="188">
        <v>8</v>
      </c>
      <c r="AB336" s="188">
        <v>3.8</v>
      </c>
      <c r="AC336" s="18" t="s">
        <v>39</v>
      </c>
      <c r="AD336" s="20" t="s">
        <v>1369</v>
      </c>
    </row>
    <row r="337" spans="1:30" ht="14.25" customHeight="1" x14ac:dyDescent="0.15">
      <c r="A337" s="33" t="s">
        <v>1371</v>
      </c>
      <c r="B337" s="33" t="s">
        <v>1372</v>
      </c>
      <c r="C337" s="32" t="s">
        <v>1373</v>
      </c>
      <c r="D337" s="19"/>
      <c r="E337" s="33"/>
      <c r="F337" s="20" t="s">
        <v>1374</v>
      </c>
      <c r="G337" s="32" t="s">
        <v>1375</v>
      </c>
      <c r="H337" s="18">
        <v>216</v>
      </c>
      <c r="I337" s="22" t="s">
        <v>35</v>
      </c>
      <c r="J337" s="32" t="s">
        <v>1376</v>
      </c>
      <c r="K337" s="36">
        <v>50</v>
      </c>
      <c r="L337" s="18">
        <v>4.32</v>
      </c>
      <c r="M337" s="36">
        <v>0</v>
      </c>
      <c r="N337" s="36">
        <v>356</v>
      </c>
      <c r="O337" s="188">
        <v>26.3</v>
      </c>
      <c r="P337" s="188">
        <v>25.8</v>
      </c>
      <c r="Q337" s="188">
        <v>26.3</v>
      </c>
      <c r="R337" s="188">
        <v>26.2</v>
      </c>
      <c r="S337" s="188">
        <v>29</v>
      </c>
      <c r="T337" s="188">
        <v>26.2</v>
      </c>
      <c r="U337" s="188" t="s">
        <v>108</v>
      </c>
      <c r="V337" s="188" t="s">
        <v>38</v>
      </c>
      <c r="W337" s="188" t="s">
        <v>108</v>
      </c>
      <c r="X337" s="188">
        <v>3.7</v>
      </c>
      <c r="Y337" s="188" t="s">
        <v>37</v>
      </c>
      <c r="Z337" s="188">
        <v>1.4</v>
      </c>
      <c r="AA337" s="188">
        <v>3.7</v>
      </c>
      <c r="AB337" s="188">
        <v>2</v>
      </c>
      <c r="AC337" s="18" t="s">
        <v>39</v>
      </c>
      <c r="AD337" s="20" t="s">
        <v>1374</v>
      </c>
    </row>
    <row r="338" spans="1:30" ht="14.25" customHeight="1" x14ac:dyDescent="0.15">
      <c r="A338" s="33" t="s">
        <v>1377</v>
      </c>
      <c r="B338" s="33" t="s">
        <v>1372</v>
      </c>
      <c r="C338" s="32" t="s">
        <v>1378</v>
      </c>
      <c r="D338" s="19"/>
      <c r="E338" s="33"/>
      <c r="F338" s="20" t="s">
        <v>1379</v>
      </c>
      <c r="G338" s="32" t="s">
        <v>1366</v>
      </c>
      <c r="H338" s="18">
        <v>1728</v>
      </c>
      <c r="I338" s="22" t="s">
        <v>35</v>
      </c>
      <c r="J338" s="32" t="s">
        <v>44</v>
      </c>
      <c r="K338" s="36">
        <v>1000</v>
      </c>
      <c r="L338" s="18">
        <v>1.72</v>
      </c>
      <c r="M338" s="36">
        <v>0</v>
      </c>
      <c r="N338" s="36">
        <v>356</v>
      </c>
      <c r="O338" s="188">
        <v>26.3</v>
      </c>
      <c r="P338" s="188">
        <v>25.8</v>
      </c>
      <c r="Q338" s="188">
        <v>26.3</v>
      </c>
      <c r="R338" s="188">
        <v>26.2</v>
      </c>
      <c r="S338" s="188">
        <v>29</v>
      </c>
      <c r="T338" s="188">
        <v>26.2</v>
      </c>
      <c r="U338" s="188" t="s">
        <v>108</v>
      </c>
      <c r="V338" s="188" t="s">
        <v>38</v>
      </c>
      <c r="W338" s="188" t="s">
        <v>108</v>
      </c>
      <c r="X338" s="188">
        <v>3.7</v>
      </c>
      <c r="Y338" s="188" t="s">
        <v>37</v>
      </c>
      <c r="Z338" s="188">
        <v>1.4</v>
      </c>
      <c r="AA338" s="188">
        <v>3.7</v>
      </c>
      <c r="AB338" s="188">
        <v>2</v>
      </c>
      <c r="AC338" s="18" t="s">
        <v>39</v>
      </c>
      <c r="AD338" s="20" t="s">
        <v>1379</v>
      </c>
    </row>
    <row r="339" spans="1:30" ht="14.25" customHeight="1" x14ac:dyDescent="0.15">
      <c r="A339" s="31" t="s">
        <v>1380</v>
      </c>
      <c r="B339" s="31" t="s">
        <v>1380</v>
      </c>
      <c r="C339" s="18" t="s">
        <v>1381</v>
      </c>
      <c r="E339" s="18"/>
      <c r="F339" s="20" t="s">
        <v>1382</v>
      </c>
      <c r="G339" s="32" t="s">
        <v>1342</v>
      </c>
      <c r="H339" s="18">
        <v>497</v>
      </c>
      <c r="I339" s="22" t="s">
        <v>302</v>
      </c>
      <c r="J339" s="18" t="s">
        <v>77</v>
      </c>
      <c r="K339" s="36">
        <v>200</v>
      </c>
      <c r="L339" s="18">
        <v>2.48</v>
      </c>
      <c r="M339" s="36">
        <v>0</v>
      </c>
      <c r="N339" s="36">
        <v>313</v>
      </c>
      <c r="O339" s="188">
        <v>21.6</v>
      </c>
      <c r="P339" s="188">
        <v>22.7</v>
      </c>
      <c r="Q339" s="188">
        <v>21.6</v>
      </c>
      <c r="R339" s="188">
        <v>24.7</v>
      </c>
      <c r="S339" s="188">
        <v>26</v>
      </c>
      <c r="T339" s="188">
        <v>24.7</v>
      </c>
      <c r="U339" s="188">
        <v>0.1</v>
      </c>
      <c r="V339" s="188" t="s">
        <v>37</v>
      </c>
      <c r="W339" s="188">
        <v>0.1</v>
      </c>
      <c r="X339" s="188">
        <v>2.4</v>
      </c>
      <c r="Y339" s="188" t="s">
        <v>38</v>
      </c>
      <c r="Z339" s="188">
        <v>1.3</v>
      </c>
      <c r="AA339" s="188">
        <v>0.1</v>
      </c>
      <c r="AB339" s="188">
        <v>2.8</v>
      </c>
      <c r="AC339" s="18" t="s">
        <v>39</v>
      </c>
      <c r="AD339" s="20" t="s">
        <v>1382</v>
      </c>
    </row>
    <row r="340" spans="1:30" ht="14.25" customHeight="1" x14ac:dyDescent="0.15">
      <c r="A340" s="31" t="s">
        <v>1383</v>
      </c>
      <c r="B340" s="31" t="s">
        <v>1383</v>
      </c>
      <c r="C340" s="18" t="s">
        <v>1384</v>
      </c>
      <c r="E340" s="18"/>
      <c r="F340" s="20" t="s">
        <v>1385</v>
      </c>
      <c r="G340" s="32" t="s">
        <v>1386</v>
      </c>
      <c r="H340" s="18">
        <v>1242</v>
      </c>
      <c r="I340" s="22" t="s">
        <v>106</v>
      </c>
      <c r="J340" s="18" t="s">
        <v>257</v>
      </c>
      <c r="K340" s="36">
        <v>1000</v>
      </c>
      <c r="L340" s="18">
        <v>1.24</v>
      </c>
      <c r="M340" s="36">
        <v>0</v>
      </c>
      <c r="N340" s="36">
        <v>894</v>
      </c>
      <c r="O340" s="188" t="s">
        <v>108</v>
      </c>
      <c r="P340" s="188">
        <v>0</v>
      </c>
      <c r="Q340" s="188">
        <v>0</v>
      </c>
      <c r="R340" s="188">
        <v>98.9</v>
      </c>
      <c r="S340" s="188">
        <v>100</v>
      </c>
      <c r="T340" s="188">
        <v>98.9</v>
      </c>
      <c r="U340" s="188" t="s">
        <v>108</v>
      </c>
      <c r="V340" s="188" t="s">
        <v>38</v>
      </c>
      <c r="W340" s="188" t="s">
        <v>108</v>
      </c>
      <c r="X340" s="188">
        <v>1.1000000000000001</v>
      </c>
      <c r="Y340" s="188" t="s">
        <v>37</v>
      </c>
      <c r="Z340" s="188">
        <v>0</v>
      </c>
      <c r="AA340" s="188">
        <v>1.1000000000000001</v>
      </c>
      <c r="AB340" s="188">
        <v>0</v>
      </c>
      <c r="AC340" s="18" t="s">
        <v>39</v>
      </c>
      <c r="AD340" s="20" t="s">
        <v>1385</v>
      </c>
    </row>
    <row r="341" spans="1:30" ht="14.25" customHeight="1" x14ac:dyDescent="0.15">
      <c r="A341" s="33" t="s">
        <v>1387</v>
      </c>
      <c r="B341" s="33" t="s">
        <v>1387</v>
      </c>
      <c r="C341" s="32" t="s">
        <v>1388</v>
      </c>
      <c r="D341" s="19"/>
      <c r="E341" s="33"/>
      <c r="F341" s="20" t="s">
        <v>1389</v>
      </c>
      <c r="G341" s="32" t="s">
        <v>328</v>
      </c>
      <c r="H341" s="18">
        <v>1922</v>
      </c>
      <c r="I341" s="22" t="s">
        <v>106</v>
      </c>
      <c r="J341" s="32" t="s">
        <v>1390</v>
      </c>
      <c r="K341" s="36">
        <v>1650</v>
      </c>
      <c r="L341" s="18">
        <v>1.1599999999999999</v>
      </c>
      <c r="M341" s="36">
        <v>0</v>
      </c>
      <c r="N341" s="36">
        <v>890</v>
      </c>
      <c r="O341" s="188" t="s">
        <v>108</v>
      </c>
      <c r="P341" s="188">
        <v>0</v>
      </c>
      <c r="Q341" s="188">
        <v>0</v>
      </c>
      <c r="R341" s="188">
        <v>98.1</v>
      </c>
      <c r="S341" s="188">
        <v>100</v>
      </c>
      <c r="T341" s="188">
        <v>98.1</v>
      </c>
      <c r="U341" s="188" t="s">
        <v>108</v>
      </c>
      <c r="V341" s="188" t="s">
        <v>38</v>
      </c>
      <c r="W341" s="188" t="s">
        <v>108</v>
      </c>
      <c r="X341" s="188">
        <v>1.9</v>
      </c>
      <c r="Y341" s="188" t="s">
        <v>37</v>
      </c>
      <c r="Z341" s="188">
        <v>0</v>
      </c>
      <c r="AA341" s="188">
        <v>1.9</v>
      </c>
      <c r="AB341" s="188">
        <v>0</v>
      </c>
      <c r="AC341" s="18" t="s">
        <v>39</v>
      </c>
      <c r="AD341" s="20" t="s">
        <v>1389</v>
      </c>
    </row>
    <row r="342" spans="1:30" ht="14.25" customHeight="1" x14ac:dyDescent="0.15">
      <c r="A342" s="33" t="s">
        <v>1391</v>
      </c>
      <c r="B342" s="33" t="s">
        <v>1391</v>
      </c>
      <c r="C342" s="32" t="s">
        <v>1392</v>
      </c>
      <c r="D342" s="19"/>
      <c r="E342" s="33"/>
      <c r="F342" s="20" t="s">
        <v>1393</v>
      </c>
      <c r="G342" s="32" t="s">
        <v>1394</v>
      </c>
      <c r="H342" s="18">
        <v>8051</v>
      </c>
      <c r="I342" s="22" t="s">
        <v>266</v>
      </c>
      <c r="J342" s="32" t="s">
        <v>1395</v>
      </c>
      <c r="K342" s="36">
        <v>16500</v>
      </c>
      <c r="L342" s="18">
        <v>0.48</v>
      </c>
      <c r="M342" s="36">
        <v>0</v>
      </c>
      <c r="N342" s="36">
        <v>886</v>
      </c>
      <c r="O342" s="188" t="s">
        <v>108</v>
      </c>
      <c r="P342" s="188">
        <v>0</v>
      </c>
      <c r="Q342" s="188">
        <v>0</v>
      </c>
      <c r="R342" s="188">
        <v>97.2</v>
      </c>
      <c r="S342" s="188">
        <v>100</v>
      </c>
      <c r="T342" s="188">
        <v>97.2</v>
      </c>
      <c r="U342" s="188" t="s">
        <v>108</v>
      </c>
      <c r="V342" s="188" t="s">
        <v>38</v>
      </c>
      <c r="W342" s="188" t="s">
        <v>108</v>
      </c>
      <c r="X342" s="188">
        <v>2.8</v>
      </c>
      <c r="Y342" s="188" t="s">
        <v>37</v>
      </c>
      <c r="Z342" s="188">
        <v>0</v>
      </c>
      <c r="AA342" s="188">
        <v>2.8</v>
      </c>
      <c r="AB342" s="188">
        <v>0</v>
      </c>
      <c r="AC342" s="18" t="s">
        <v>39</v>
      </c>
      <c r="AD342" s="20" t="s">
        <v>1393</v>
      </c>
    </row>
    <row r="343" spans="1:30" ht="14.25" customHeight="1" x14ac:dyDescent="0.15">
      <c r="A343" s="33" t="s">
        <v>1396</v>
      </c>
      <c r="B343" s="33" t="s">
        <v>1396</v>
      </c>
      <c r="C343" s="32" t="s">
        <v>1397</v>
      </c>
      <c r="D343" s="19"/>
      <c r="E343" s="33"/>
      <c r="F343" s="20" t="s">
        <v>1398</v>
      </c>
      <c r="G343" s="32" t="s">
        <v>1350</v>
      </c>
      <c r="H343" s="18">
        <v>1080</v>
      </c>
      <c r="I343" s="22" t="s">
        <v>302</v>
      </c>
      <c r="J343" s="32" t="s">
        <v>1399</v>
      </c>
      <c r="K343" s="36">
        <v>450</v>
      </c>
      <c r="L343" s="18">
        <v>2.4</v>
      </c>
      <c r="M343" s="36">
        <v>0</v>
      </c>
      <c r="N343" s="36">
        <v>700</v>
      </c>
      <c r="O343" s="188">
        <v>0.5</v>
      </c>
      <c r="P343" s="188">
        <v>0.6</v>
      </c>
      <c r="Q343" s="188">
        <v>0.5</v>
      </c>
      <c r="R343" s="188">
        <v>74.5</v>
      </c>
      <c r="S343" s="188">
        <v>81</v>
      </c>
      <c r="T343" s="188">
        <v>74.5</v>
      </c>
      <c r="U343" s="188">
        <v>0.6</v>
      </c>
      <c r="V343" s="188" t="s">
        <v>38</v>
      </c>
      <c r="W343" s="188">
        <v>0.5</v>
      </c>
      <c r="X343" s="188">
        <v>6.8</v>
      </c>
      <c r="Y343" s="188" t="s">
        <v>37</v>
      </c>
      <c r="Z343" s="188">
        <v>0.2</v>
      </c>
      <c r="AA343" s="188">
        <v>6.8</v>
      </c>
      <c r="AB343" s="188">
        <v>1.9</v>
      </c>
      <c r="AC343" s="18" t="s">
        <v>39</v>
      </c>
      <c r="AD343" s="20" t="s">
        <v>1398</v>
      </c>
    </row>
    <row r="344" spans="1:30" ht="14.25" customHeight="1" x14ac:dyDescent="0.15">
      <c r="A344" s="33" t="s">
        <v>1400</v>
      </c>
      <c r="B344" s="33" t="s">
        <v>1400</v>
      </c>
      <c r="C344" s="32" t="s">
        <v>1401</v>
      </c>
      <c r="D344" s="19"/>
      <c r="E344" s="33"/>
      <c r="F344" s="20" t="s">
        <v>1402</v>
      </c>
      <c r="G344" s="32" t="s">
        <v>1350</v>
      </c>
      <c r="H344" s="18">
        <v>964</v>
      </c>
      <c r="I344" s="22" t="s">
        <v>302</v>
      </c>
      <c r="J344" s="32" t="s">
        <v>1399</v>
      </c>
      <c r="K344" s="36">
        <v>450</v>
      </c>
      <c r="L344" s="18">
        <v>2.14</v>
      </c>
      <c r="M344" s="36">
        <v>0</v>
      </c>
      <c r="N344" s="36">
        <v>720</v>
      </c>
      <c r="O344" s="188">
        <v>0.4</v>
      </c>
      <c r="P344" s="188">
        <v>0.5</v>
      </c>
      <c r="Q344" s="188">
        <v>0.4</v>
      </c>
      <c r="R344" s="188">
        <v>77</v>
      </c>
      <c r="S344" s="188">
        <v>83</v>
      </c>
      <c r="T344" s="188">
        <v>77</v>
      </c>
      <c r="U344" s="188">
        <v>0.6</v>
      </c>
      <c r="V344" s="188" t="s">
        <v>38</v>
      </c>
      <c r="W344" s="188">
        <v>0.6</v>
      </c>
      <c r="X344" s="188">
        <v>6.2</v>
      </c>
      <c r="Y344" s="188" t="s">
        <v>37</v>
      </c>
      <c r="Z344" s="188">
        <v>0.2</v>
      </c>
      <c r="AA344" s="188">
        <v>6.2</v>
      </c>
      <c r="AB344" s="188">
        <v>0</v>
      </c>
      <c r="AC344" s="18" t="s">
        <v>39</v>
      </c>
      <c r="AD344" s="20" t="s">
        <v>1402</v>
      </c>
    </row>
    <row r="345" spans="1:30" ht="14.25" customHeight="1" x14ac:dyDescent="0.15">
      <c r="A345" s="33" t="s">
        <v>1403</v>
      </c>
      <c r="B345" s="33" t="s">
        <v>1404</v>
      </c>
      <c r="C345" s="18" t="s">
        <v>1405</v>
      </c>
      <c r="D345" s="19"/>
      <c r="E345" s="33"/>
      <c r="F345" s="20" t="s">
        <v>1406</v>
      </c>
      <c r="G345" s="32" t="s">
        <v>1407</v>
      </c>
      <c r="H345" s="18">
        <v>395</v>
      </c>
      <c r="I345" s="22" t="s">
        <v>302</v>
      </c>
      <c r="J345" s="32" t="s">
        <v>1399</v>
      </c>
      <c r="K345" s="36">
        <v>450</v>
      </c>
      <c r="L345" s="18">
        <v>0.87</v>
      </c>
      <c r="M345" s="36">
        <v>0</v>
      </c>
      <c r="N345" s="36">
        <v>740</v>
      </c>
      <c r="O345" s="188">
        <v>0.2</v>
      </c>
      <c r="P345" s="188">
        <v>0.3</v>
      </c>
      <c r="Q345" s="188">
        <v>0.2</v>
      </c>
      <c r="R345" s="188">
        <v>80.3</v>
      </c>
      <c r="S345" s="188">
        <v>84.3</v>
      </c>
      <c r="T345" s="188">
        <v>80.3</v>
      </c>
      <c r="U345" s="188" t="s">
        <v>108</v>
      </c>
      <c r="V345" s="188" t="s">
        <v>38</v>
      </c>
      <c r="W345" s="188" t="s">
        <v>108</v>
      </c>
      <c r="X345" s="188">
        <v>4.2</v>
      </c>
      <c r="Y345" s="188" t="s">
        <v>37</v>
      </c>
      <c r="Z345" s="188">
        <v>0.1</v>
      </c>
      <c r="AA345" s="188">
        <v>4.2</v>
      </c>
      <c r="AB345" s="188">
        <v>1.3</v>
      </c>
      <c r="AC345" s="18" t="s">
        <v>39</v>
      </c>
      <c r="AD345" s="20" t="s">
        <v>1406</v>
      </c>
    </row>
    <row r="346" spans="1:30" ht="14.25" customHeight="1" x14ac:dyDescent="0.15">
      <c r="A346" s="33" t="s">
        <v>1408</v>
      </c>
      <c r="B346" s="33" t="s">
        <v>1404</v>
      </c>
      <c r="C346" s="18" t="s">
        <v>1405</v>
      </c>
      <c r="D346" s="19"/>
      <c r="E346" s="33"/>
      <c r="F346" s="20" t="s">
        <v>1409</v>
      </c>
      <c r="G346" s="32" t="s">
        <v>1407</v>
      </c>
      <c r="H346" s="18">
        <v>475</v>
      </c>
      <c r="I346" s="22" t="s">
        <v>35</v>
      </c>
      <c r="J346" s="32" t="s">
        <v>1410</v>
      </c>
      <c r="K346" s="36">
        <v>320</v>
      </c>
      <c r="L346" s="18">
        <v>1.48</v>
      </c>
      <c r="M346" s="36">
        <v>0</v>
      </c>
      <c r="N346" s="36">
        <v>740</v>
      </c>
      <c r="O346" s="188">
        <v>0.2</v>
      </c>
      <c r="P346" s="188">
        <v>0.3</v>
      </c>
      <c r="Q346" s="188">
        <v>0.2</v>
      </c>
      <c r="R346" s="188">
        <v>80.3</v>
      </c>
      <c r="S346" s="188">
        <v>84.3</v>
      </c>
      <c r="T346" s="188">
        <v>80.3</v>
      </c>
      <c r="U346" s="188" t="s">
        <v>108</v>
      </c>
      <c r="V346" s="188" t="s">
        <v>38</v>
      </c>
      <c r="W346" s="188" t="s">
        <v>108</v>
      </c>
      <c r="X346" s="188">
        <v>4.2</v>
      </c>
      <c r="Y346" s="188" t="s">
        <v>37</v>
      </c>
      <c r="Z346" s="188">
        <v>0.1</v>
      </c>
      <c r="AA346" s="188">
        <v>4.2</v>
      </c>
      <c r="AB346" s="188">
        <v>1.3</v>
      </c>
      <c r="AC346" s="18" t="s">
        <v>39</v>
      </c>
      <c r="AD346" s="20" t="s">
        <v>1409</v>
      </c>
    </row>
    <row r="347" spans="1:30" ht="14.25" customHeight="1" x14ac:dyDescent="0.15">
      <c r="A347" s="33" t="s">
        <v>1411</v>
      </c>
      <c r="B347" s="33" t="s">
        <v>1411</v>
      </c>
      <c r="C347" s="32" t="s">
        <v>1412</v>
      </c>
      <c r="D347" s="19"/>
      <c r="E347" s="33"/>
      <c r="F347" s="20" t="s">
        <v>1413</v>
      </c>
      <c r="G347" s="32" t="s">
        <v>774</v>
      </c>
      <c r="H347" s="18">
        <v>616</v>
      </c>
      <c r="I347" s="22" t="s">
        <v>779</v>
      </c>
      <c r="J347" s="32" t="s">
        <v>1414</v>
      </c>
      <c r="K347" s="36">
        <v>390</v>
      </c>
      <c r="L347" s="18">
        <v>1.57</v>
      </c>
      <c r="M347" s="36">
        <v>0</v>
      </c>
      <c r="N347" s="36">
        <v>283</v>
      </c>
      <c r="O347" s="188">
        <v>7.3</v>
      </c>
      <c r="P347" s="188">
        <v>7.9</v>
      </c>
      <c r="Q347" s="188">
        <v>7.3</v>
      </c>
      <c r="R347" s="188">
        <v>6</v>
      </c>
      <c r="S347" s="188">
        <v>7.5</v>
      </c>
      <c r="T347" s="188">
        <v>6</v>
      </c>
      <c r="U347" s="188">
        <v>52.8</v>
      </c>
      <c r="V347" s="188" t="s">
        <v>37</v>
      </c>
      <c r="W347" s="188">
        <v>49.3</v>
      </c>
      <c r="X347" s="188">
        <v>53.3</v>
      </c>
      <c r="Y347" s="188" t="s">
        <v>38</v>
      </c>
      <c r="Z347" s="188">
        <v>52.1</v>
      </c>
      <c r="AA347" s="188">
        <v>49.3</v>
      </c>
      <c r="AB347" s="188">
        <v>0.2</v>
      </c>
      <c r="AC347" s="18" t="s">
        <v>39</v>
      </c>
      <c r="AD347" s="20" t="s">
        <v>1413</v>
      </c>
    </row>
    <row r="348" spans="1:30" ht="14.25" customHeight="1" x14ac:dyDescent="0.15">
      <c r="A348" s="33" t="s">
        <v>1415</v>
      </c>
      <c r="B348" s="33" t="s">
        <v>1415</v>
      </c>
      <c r="C348" s="32" t="s">
        <v>1416</v>
      </c>
      <c r="D348" s="35"/>
      <c r="E348" s="33"/>
      <c r="F348" s="20" t="s">
        <v>1417</v>
      </c>
      <c r="G348" s="32" t="s">
        <v>1418</v>
      </c>
      <c r="H348" s="18">
        <v>378</v>
      </c>
      <c r="I348" s="22" t="s">
        <v>35</v>
      </c>
      <c r="J348" s="32" t="s">
        <v>1419</v>
      </c>
      <c r="K348" s="36">
        <v>225</v>
      </c>
      <c r="L348" s="18">
        <v>1.68</v>
      </c>
      <c r="M348" s="36">
        <v>0</v>
      </c>
      <c r="N348" s="36">
        <v>288</v>
      </c>
      <c r="O348" s="188">
        <v>3.3</v>
      </c>
      <c r="P348" s="188">
        <v>3.8</v>
      </c>
      <c r="Q348" s="188">
        <v>3.3</v>
      </c>
      <c r="R348" s="188">
        <v>0.2</v>
      </c>
      <c r="S348" s="188">
        <v>0.5</v>
      </c>
      <c r="T348" s="188">
        <v>0.2</v>
      </c>
      <c r="U348" s="188">
        <v>69.8</v>
      </c>
      <c r="V348" s="188" t="s">
        <v>37</v>
      </c>
      <c r="W348" s="188">
        <v>66.3</v>
      </c>
      <c r="X348" s="188">
        <v>65.099999999999994</v>
      </c>
      <c r="Y348" s="188" t="s">
        <v>38</v>
      </c>
      <c r="Z348" s="188">
        <v>69.900000000000006</v>
      </c>
      <c r="AA348" s="188">
        <v>66.3</v>
      </c>
      <c r="AB348" s="188">
        <v>0.1</v>
      </c>
      <c r="AC348" s="18" t="s">
        <v>39</v>
      </c>
      <c r="AD348" s="20" t="s">
        <v>1417</v>
      </c>
    </row>
    <row r="349" spans="1:30" ht="14.25" customHeight="1" x14ac:dyDescent="0.15">
      <c r="A349" s="33" t="s">
        <v>1420</v>
      </c>
      <c r="B349" s="33" t="s">
        <v>1421</v>
      </c>
      <c r="C349" s="32" t="s">
        <v>1422</v>
      </c>
      <c r="D349" s="19"/>
      <c r="E349" s="33"/>
      <c r="F349" s="20" t="s">
        <v>1423</v>
      </c>
      <c r="G349" s="32" t="s">
        <v>958</v>
      </c>
      <c r="H349" s="18">
        <v>882</v>
      </c>
      <c r="I349" s="22" t="s">
        <v>35</v>
      </c>
      <c r="J349" s="32" t="s">
        <v>1424</v>
      </c>
      <c r="K349" s="36">
        <v>450</v>
      </c>
      <c r="L349" s="18">
        <v>1.96</v>
      </c>
      <c r="M349" s="36">
        <v>0</v>
      </c>
      <c r="N349" s="36">
        <v>116</v>
      </c>
      <c r="O349" s="188">
        <v>5.3</v>
      </c>
      <c r="P349" s="188">
        <v>5.7</v>
      </c>
      <c r="Q349" s="188">
        <v>5.3</v>
      </c>
      <c r="R349" s="188">
        <v>4.5</v>
      </c>
      <c r="S349" s="188">
        <v>5.5</v>
      </c>
      <c r="T349" s="188">
        <v>4.5</v>
      </c>
      <c r="U349" s="188">
        <v>14.5</v>
      </c>
      <c r="V349" s="188" t="s">
        <v>37</v>
      </c>
      <c r="W349" s="188">
        <v>13.8</v>
      </c>
      <c r="X349" s="188">
        <v>15.3</v>
      </c>
      <c r="Y349" s="188" t="s">
        <v>38</v>
      </c>
      <c r="Z349" s="188">
        <v>14</v>
      </c>
      <c r="AA349" s="188">
        <v>13.8</v>
      </c>
      <c r="AB349" s="188">
        <v>0.2</v>
      </c>
      <c r="AC349" s="18" t="s">
        <v>39</v>
      </c>
      <c r="AD349" s="20" t="s">
        <v>1423</v>
      </c>
    </row>
    <row r="350" spans="1:30" ht="14.25" customHeight="1" x14ac:dyDescent="0.15">
      <c r="A350" s="33" t="s">
        <v>1425</v>
      </c>
      <c r="B350" s="33" t="s">
        <v>1421</v>
      </c>
      <c r="C350" s="32" t="s">
        <v>1426</v>
      </c>
      <c r="D350" s="19"/>
      <c r="E350" s="33"/>
      <c r="F350" s="20" t="s">
        <v>1427</v>
      </c>
      <c r="G350" s="32" t="s">
        <v>958</v>
      </c>
      <c r="H350" s="18">
        <v>176</v>
      </c>
      <c r="I350" s="22" t="s">
        <v>35</v>
      </c>
      <c r="J350" s="32" t="s">
        <v>1428</v>
      </c>
      <c r="K350" s="36">
        <v>90</v>
      </c>
      <c r="L350" s="18">
        <v>1.95</v>
      </c>
      <c r="M350" s="36">
        <v>0</v>
      </c>
      <c r="N350" s="36">
        <v>116</v>
      </c>
      <c r="O350" s="188">
        <v>5.3</v>
      </c>
      <c r="P350" s="188">
        <v>5.7</v>
      </c>
      <c r="Q350" s="188">
        <v>5.3</v>
      </c>
      <c r="R350" s="188">
        <v>4.5</v>
      </c>
      <c r="S350" s="188">
        <v>5.5</v>
      </c>
      <c r="T350" s="188">
        <v>4.5</v>
      </c>
      <c r="U350" s="188">
        <v>14.5</v>
      </c>
      <c r="V350" s="188" t="s">
        <v>37</v>
      </c>
      <c r="W350" s="188">
        <v>13.8</v>
      </c>
      <c r="X350" s="188">
        <v>15.3</v>
      </c>
      <c r="Y350" s="188" t="s">
        <v>38</v>
      </c>
      <c r="Z350" s="188">
        <v>14</v>
      </c>
      <c r="AA350" s="188">
        <v>13.8</v>
      </c>
      <c r="AB350" s="188">
        <v>0.2</v>
      </c>
      <c r="AC350" s="18" t="s">
        <v>39</v>
      </c>
      <c r="AD350" s="20" t="s">
        <v>1427</v>
      </c>
    </row>
    <row r="351" spans="1:30" ht="14.25" customHeight="1" x14ac:dyDescent="0.15">
      <c r="A351" s="33" t="s">
        <v>1429</v>
      </c>
      <c r="B351" s="33" t="s">
        <v>1429</v>
      </c>
      <c r="C351" s="32" t="s">
        <v>1430</v>
      </c>
      <c r="D351" s="19"/>
      <c r="E351" s="33"/>
      <c r="F351" s="20" t="s">
        <v>1431</v>
      </c>
      <c r="G351" s="32" t="s">
        <v>1432</v>
      </c>
      <c r="H351" s="18">
        <v>1048</v>
      </c>
      <c r="I351" s="22" t="s">
        <v>106</v>
      </c>
      <c r="J351" s="32" t="s">
        <v>1433</v>
      </c>
      <c r="K351" s="36">
        <v>1800</v>
      </c>
      <c r="L351" s="18">
        <v>0.57999999999999996</v>
      </c>
      <c r="M351" s="36">
        <v>0</v>
      </c>
      <c r="N351" s="36">
        <v>75</v>
      </c>
      <c r="O351" s="188" t="s">
        <v>108</v>
      </c>
      <c r="P351" s="188">
        <v>0.1</v>
      </c>
      <c r="Q351" s="188">
        <v>0.1</v>
      </c>
      <c r="R351" s="188" t="s">
        <v>108</v>
      </c>
      <c r="S351" s="188">
        <v>0</v>
      </c>
      <c r="T351" s="188">
        <v>0</v>
      </c>
      <c r="U351" s="188">
        <v>2.5</v>
      </c>
      <c r="V351" s="188" t="s">
        <v>37</v>
      </c>
      <c r="W351" s="188">
        <v>2.2000000000000002</v>
      </c>
      <c r="X351" s="188">
        <v>1.4</v>
      </c>
      <c r="Y351" s="188" t="s">
        <v>38</v>
      </c>
      <c r="Z351" s="188">
        <v>2</v>
      </c>
      <c r="AA351" s="188">
        <v>2.2000000000000002</v>
      </c>
      <c r="AB351" s="188">
        <v>0</v>
      </c>
      <c r="AC351" s="18" t="s">
        <v>39</v>
      </c>
      <c r="AD351" s="20" t="s">
        <v>1434</v>
      </c>
    </row>
    <row r="352" spans="1:30" ht="14.25" customHeight="1" x14ac:dyDescent="0.15">
      <c r="A352" s="33" t="s">
        <v>1435</v>
      </c>
      <c r="B352" s="33" t="s">
        <v>1435</v>
      </c>
      <c r="C352" s="32" t="s">
        <v>1436</v>
      </c>
      <c r="D352" s="19"/>
      <c r="E352" s="33"/>
      <c r="F352" s="20" t="s">
        <v>1437</v>
      </c>
      <c r="G352" s="32" t="s">
        <v>1432</v>
      </c>
      <c r="H352" s="18">
        <v>1048</v>
      </c>
      <c r="I352" s="22" t="s">
        <v>106</v>
      </c>
      <c r="J352" s="32" t="s">
        <v>1433</v>
      </c>
      <c r="K352" s="36">
        <v>1800</v>
      </c>
      <c r="L352" s="18">
        <v>0.57999999999999996</v>
      </c>
      <c r="M352" s="36">
        <v>0</v>
      </c>
      <c r="N352" s="36">
        <v>68</v>
      </c>
      <c r="O352" s="188" t="s">
        <v>108</v>
      </c>
      <c r="P352" s="188">
        <v>0.2</v>
      </c>
      <c r="Q352" s="188">
        <v>0.2</v>
      </c>
      <c r="R352" s="188" t="s">
        <v>108</v>
      </c>
      <c r="S352" s="188">
        <v>0</v>
      </c>
      <c r="T352" s="188">
        <v>0</v>
      </c>
      <c r="U352" s="188">
        <v>0.2</v>
      </c>
      <c r="V352" s="188" t="s">
        <v>37</v>
      </c>
      <c r="W352" s="188">
        <v>0.2</v>
      </c>
      <c r="X352" s="188">
        <v>1</v>
      </c>
      <c r="Y352" s="188" t="s">
        <v>38</v>
      </c>
      <c r="Z352" s="188">
        <v>1.5</v>
      </c>
      <c r="AA352" s="188">
        <v>0.2</v>
      </c>
      <c r="AB352" s="188">
        <v>0</v>
      </c>
      <c r="AC352" s="18" t="s">
        <v>39</v>
      </c>
      <c r="AD352" s="20" t="s">
        <v>1431</v>
      </c>
    </row>
    <row r="353" spans="1:30" ht="14.25" customHeight="1" x14ac:dyDescent="0.15">
      <c r="A353" s="31" t="s">
        <v>1438</v>
      </c>
      <c r="B353" s="31" t="s">
        <v>1438</v>
      </c>
      <c r="C353" s="18" t="s">
        <v>1439</v>
      </c>
      <c r="E353" s="18"/>
      <c r="F353" s="18" t="s">
        <v>1440</v>
      </c>
      <c r="G353" s="18" t="s">
        <v>1441</v>
      </c>
      <c r="H353" s="18">
        <v>686</v>
      </c>
      <c r="I353" s="22" t="s">
        <v>1442</v>
      </c>
      <c r="J353" s="18" t="s">
        <v>1433</v>
      </c>
      <c r="K353" s="18">
        <v>1800</v>
      </c>
      <c r="L353" s="18">
        <v>0.38</v>
      </c>
      <c r="M353" s="36">
        <v>0</v>
      </c>
      <c r="N353" s="36">
        <v>108</v>
      </c>
      <c r="O353" s="188" t="s">
        <v>108</v>
      </c>
      <c r="P353" s="188">
        <v>0.1</v>
      </c>
      <c r="Q353" s="188">
        <v>0.1</v>
      </c>
      <c r="R353" s="188" t="s">
        <v>108</v>
      </c>
      <c r="S353" s="188">
        <v>0</v>
      </c>
      <c r="T353" s="188">
        <v>0</v>
      </c>
      <c r="U353" s="188" t="s">
        <v>108</v>
      </c>
      <c r="V353" s="188" t="s">
        <v>38</v>
      </c>
      <c r="W353" s="188" t="s">
        <v>108</v>
      </c>
      <c r="X353" s="188">
        <v>5.3</v>
      </c>
      <c r="Y353" s="188" t="s">
        <v>37</v>
      </c>
      <c r="Z353" s="188">
        <v>5.3</v>
      </c>
      <c r="AA353" s="188">
        <v>5.3</v>
      </c>
      <c r="AB353" s="188">
        <v>0</v>
      </c>
      <c r="AC353" s="18" t="s">
        <v>39</v>
      </c>
      <c r="AD353" s="18" t="s">
        <v>1440</v>
      </c>
    </row>
    <row r="354" spans="1:30" ht="14.25" customHeight="1" x14ac:dyDescent="0.15">
      <c r="A354" s="31" t="s">
        <v>1443</v>
      </c>
      <c r="B354" s="31" t="s">
        <v>1443</v>
      </c>
      <c r="C354" s="18" t="s">
        <v>1444</v>
      </c>
      <c r="E354" s="18"/>
      <c r="F354" s="41" t="s">
        <v>1445</v>
      </c>
      <c r="G354" s="18" t="s">
        <v>1446</v>
      </c>
      <c r="H354" s="18">
        <v>648</v>
      </c>
      <c r="I354" s="22" t="s">
        <v>106</v>
      </c>
      <c r="J354" s="18" t="s">
        <v>1433</v>
      </c>
      <c r="K354" s="18">
        <v>1800</v>
      </c>
      <c r="L354" s="18">
        <v>0.36</v>
      </c>
      <c r="M354" s="36">
        <v>0</v>
      </c>
      <c r="N354" s="36">
        <v>241</v>
      </c>
      <c r="O354" s="188">
        <v>0.2</v>
      </c>
      <c r="P354" s="188">
        <v>0.3</v>
      </c>
      <c r="Q354" s="188">
        <v>0.2</v>
      </c>
      <c r="R354" s="188" t="s">
        <v>108</v>
      </c>
      <c r="S354" s="188">
        <v>0</v>
      </c>
      <c r="T354" s="188">
        <v>0</v>
      </c>
      <c r="U354" s="188">
        <v>26.8</v>
      </c>
      <c r="V354" s="188" t="s">
        <v>38</v>
      </c>
      <c r="W354" s="188">
        <v>26.6</v>
      </c>
      <c r="X354" s="188">
        <v>43.3</v>
      </c>
      <c r="Y354" s="188" t="s">
        <v>37</v>
      </c>
      <c r="Z354" s="188">
        <v>43.2</v>
      </c>
      <c r="AA354" s="188">
        <v>43.3</v>
      </c>
      <c r="AB354" s="188">
        <v>0</v>
      </c>
      <c r="AC354" s="18" t="s">
        <v>39</v>
      </c>
      <c r="AD354" s="41" t="s">
        <v>1445</v>
      </c>
    </row>
    <row r="355" spans="1:30" ht="14.25" customHeight="1" x14ac:dyDescent="0.15">
      <c r="A355" s="31" t="s">
        <v>1447</v>
      </c>
      <c r="B355" s="31" t="s">
        <v>1447</v>
      </c>
      <c r="C355" s="18" t="s">
        <v>1448</v>
      </c>
      <c r="F355" s="18" t="s">
        <v>1449</v>
      </c>
      <c r="G355" s="18" t="s">
        <v>1450</v>
      </c>
      <c r="H355" s="18">
        <v>1144</v>
      </c>
      <c r="I355" s="22" t="s">
        <v>35</v>
      </c>
      <c r="J355" s="18" t="s">
        <v>1451</v>
      </c>
      <c r="K355" s="18">
        <v>200</v>
      </c>
      <c r="L355" s="18">
        <v>5.72</v>
      </c>
      <c r="M355" s="36">
        <v>0</v>
      </c>
      <c r="N355" s="36">
        <v>2</v>
      </c>
      <c r="O355" s="188">
        <v>0.2</v>
      </c>
      <c r="P355" s="188">
        <v>0.2</v>
      </c>
      <c r="Q355" s="188">
        <v>0.2</v>
      </c>
      <c r="R355" s="188" t="s">
        <v>108</v>
      </c>
      <c r="S355" s="188">
        <v>0</v>
      </c>
      <c r="T355" s="188">
        <v>0</v>
      </c>
      <c r="U355" s="188" t="s">
        <v>108</v>
      </c>
      <c r="V355" s="188" t="s">
        <v>38</v>
      </c>
      <c r="W355" s="188" t="s">
        <v>108</v>
      </c>
      <c r="X355" s="188">
        <v>0.3</v>
      </c>
      <c r="Y355" s="188" t="s">
        <v>37</v>
      </c>
      <c r="Z355" s="188">
        <v>0.2</v>
      </c>
      <c r="AA355" s="188">
        <v>0.3</v>
      </c>
      <c r="AB355" s="188">
        <v>0</v>
      </c>
      <c r="AC355" s="18" t="s">
        <v>39</v>
      </c>
      <c r="AD355" s="18" t="s">
        <v>1449</v>
      </c>
    </row>
    <row r="356" spans="1:30" ht="14.25" customHeight="1" x14ac:dyDescent="0.15">
      <c r="A356" s="31" t="s">
        <v>1452</v>
      </c>
      <c r="B356" s="31" t="s">
        <v>1452</v>
      </c>
      <c r="C356" s="18" t="s">
        <v>1453</v>
      </c>
      <c r="E356" s="18"/>
      <c r="F356" s="41" t="s">
        <v>1454</v>
      </c>
      <c r="G356" s="18" t="s">
        <v>1331</v>
      </c>
      <c r="H356" s="18">
        <v>738</v>
      </c>
      <c r="I356" s="22" t="s">
        <v>35</v>
      </c>
      <c r="J356" s="18" t="s">
        <v>1455</v>
      </c>
      <c r="K356" s="18">
        <v>100</v>
      </c>
      <c r="L356" s="18">
        <v>7.38</v>
      </c>
      <c r="M356" s="36">
        <v>0</v>
      </c>
      <c r="N356" s="36">
        <v>1</v>
      </c>
      <c r="O356" s="188" t="s">
        <v>108</v>
      </c>
      <c r="P356" s="188">
        <v>0.1</v>
      </c>
      <c r="Q356" s="188">
        <v>0.1</v>
      </c>
      <c r="R356" s="188" t="s">
        <v>108</v>
      </c>
      <c r="S356" s="188">
        <v>0</v>
      </c>
      <c r="T356" s="188">
        <v>0</v>
      </c>
      <c r="U356" s="188" t="s">
        <v>108</v>
      </c>
      <c r="V356" s="188" t="s">
        <v>38</v>
      </c>
      <c r="W356" s="188" t="s">
        <v>108</v>
      </c>
      <c r="X356" s="188">
        <v>0.1</v>
      </c>
      <c r="Y356" s="188" t="s">
        <v>37</v>
      </c>
      <c r="Z356" s="188">
        <v>0.1</v>
      </c>
      <c r="AA356" s="188">
        <v>0.1</v>
      </c>
      <c r="AB356" s="188">
        <v>0</v>
      </c>
      <c r="AC356" s="18" t="s">
        <v>39</v>
      </c>
      <c r="AD356" s="41" t="s">
        <v>1454</v>
      </c>
    </row>
    <row r="357" spans="1:30" ht="14.25" customHeight="1" x14ac:dyDescent="0.15">
      <c r="A357" s="31" t="s">
        <v>1456</v>
      </c>
      <c r="B357" s="31" t="s">
        <v>1456</v>
      </c>
      <c r="C357" s="18" t="s">
        <v>1457</v>
      </c>
      <c r="E357" s="18"/>
      <c r="F357" s="41" t="s">
        <v>1458</v>
      </c>
      <c r="G357" s="18" t="s">
        <v>1459</v>
      </c>
      <c r="H357" s="18">
        <v>2592</v>
      </c>
      <c r="I357" s="22" t="s">
        <v>35</v>
      </c>
      <c r="J357" s="18" t="s">
        <v>1460</v>
      </c>
      <c r="K357" s="18">
        <v>380</v>
      </c>
      <c r="L357" s="18">
        <v>6.82</v>
      </c>
      <c r="M357" s="36">
        <v>0</v>
      </c>
      <c r="N357" s="36">
        <v>287</v>
      </c>
      <c r="O357" s="188">
        <v>6</v>
      </c>
      <c r="P357" s="188">
        <v>14.7</v>
      </c>
      <c r="Q357" s="188">
        <v>6</v>
      </c>
      <c r="R357" s="188">
        <v>0.2</v>
      </c>
      <c r="S357" s="188">
        <v>0.3</v>
      </c>
      <c r="T357" s="188">
        <v>0.2</v>
      </c>
      <c r="U357" s="188" t="s">
        <v>108</v>
      </c>
      <c r="V357" s="188" t="s">
        <v>38</v>
      </c>
      <c r="W357" s="188" t="s">
        <v>108</v>
      </c>
      <c r="X357" s="188">
        <v>65.3</v>
      </c>
      <c r="Y357" s="188" t="s">
        <v>37</v>
      </c>
      <c r="Z357" s="188">
        <v>56.5</v>
      </c>
      <c r="AA357" s="188">
        <v>65.3</v>
      </c>
      <c r="AB357" s="188">
        <v>0.1</v>
      </c>
      <c r="AC357" s="18" t="s">
        <v>39</v>
      </c>
      <c r="AD357" s="41" t="s">
        <v>1458</v>
      </c>
    </row>
    <row r="358" spans="1:30" ht="14.25" customHeight="1" x14ac:dyDescent="0.15">
      <c r="A358" s="33" t="s">
        <v>1461</v>
      </c>
      <c r="B358" s="33" t="s">
        <v>1461</v>
      </c>
      <c r="C358" s="32" t="s">
        <v>1462</v>
      </c>
      <c r="D358" s="19"/>
      <c r="E358" s="33"/>
      <c r="F358" s="20" t="s">
        <v>1463</v>
      </c>
      <c r="G358" s="32" t="s">
        <v>48</v>
      </c>
      <c r="H358" s="18">
        <v>756</v>
      </c>
      <c r="I358" s="22" t="s">
        <v>35</v>
      </c>
      <c r="J358" s="32" t="s">
        <v>590</v>
      </c>
      <c r="K358" s="36">
        <v>400</v>
      </c>
      <c r="L358" s="18">
        <v>1.89</v>
      </c>
      <c r="M358" s="36">
        <v>0</v>
      </c>
      <c r="N358" s="36">
        <v>386</v>
      </c>
      <c r="O358" s="188">
        <v>13.5</v>
      </c>
      <c r="P358" s="188">
        <v>18.5</v>
      </c>
      <c r="Q358" s="188">
        <v>13.5</v>
      </c>
      <c r="R358" s="188">
        <v>20.9</v>
      </c>
      <c r="S358" s="188">
        <v>21.6</v>
      </c>
      <c r="T358" s="188">
        <v>20.9</v>
      </c>
      <c r="U358" s="188">
        <v>10.6</v>
      </c>
      <c r="V358" s="188" t="s">
        <v>38</v>
      </c>
      <c r="W358" s="188">
        <v>9.6</v>
      </c>
      <c r="X358" s="188">
        <v>23.5</v>
      </c>
      <c r="Y358" s="188" t="s">
        <v>37</v>
      </c>
      <c r="Z358" s="188">
        <v>42.4</v>
      </c>
      <c r="AA358" s="188">
        <v>23.5</v>
      </c>
      <c r="AB358" s="188">
        <v>0</v>
      </c>
      <c r="AC358" s="18" t="s">
        <v>39</v>
      </c>
      <c r="AD358" s="20" t="s">
        <v>1463</v>
      </c>
    </row>
    <row r="359" spans="1:30" ht="14.25" customHeight="1" x14ac:dyDescent="0.15">
      <c r="A359" s="33" t="s">
        <v>1464</v>
      </c>
      <c r="B359" s="33" t="s">
        <v>1464</v>
      </c>
      <c r="C359" s="32" t="s">
        <v>1465</v>
      </c>
      <c r="D359" s="19"/>
      <c r="E359" s="33"/>
      <c r="F359" s="20" t="s">
        <v>1465</v>
      </c>
      <c r="G359" s="32" t="s">
        <v>1466</v>
      </c>
      <c r="H359" s="18">
        <v>518</v>
      </c>
      <c r="I359" s="22" t="s">
        <v>106</v>
      </c>
      <c r="J359" s="32" t="s">
        <v>1433</v>
      </c>
      <c r="K359" s="36">
        <v>1800</v>
      </c>
      <c r="L359" s="18">
        <v>0.28000000000000003</v>
      </c>
      <c r="M359" s="36">
        <v>0</v>
      </c>
      <c r="N359" s="36">
        <v>117</v>
      </c>
      <c r="O359" s="188">
        <v>0.7</v>
      </c>
      <c r="P359" s="188">
        <v>1</v>
      </c>
      <c r="Q359" s="188">
        <v>0.7</v>
      </c>
      <c r="R359" s="188">
        <v>0</v>
      </c>
      <c r="S359" s="188">
        <v>0.1</v>
      </c>
      <c r="T359" s="188">
        <v>0</v>
      </c>
      <c r="U359" s="188">
        <v>24.1</v>
      </c>
      <c r="V359" s="188" t="s">
        <v>38</v>
      </c>
      <c r="W359" s="188">
        <v>23.8</v>
      </c>
      <c r="X359" s="188">
        <v>27</v>
      </c>
      <c r="Y359" s="188" t="s">
        <v>37</v>
      </c>
      <c r="Z359" s="188">
        <v>27.1</v>
      </c>
      <c r="AA359" s="188">
        <v>27</v>
      </c>
      <c r="AB359" s="188">
        <v>8.5</v>
      </c>
      <c r="AC359" s="18" t="s">
        <v>39</v>
      </c>
      <c r="AD359" s="20" t="s">
        <v>1465</v>
      </c>
    </row>
    <row r="360" spans="1:30" ht="14.25" customHeight="1" x14ac:dyDescent="0.15">
      <c r="A360" s="33" t="s">
        <v>1467</v>
      </c>
      <c r="B360" s="33" t="s">
        <v>1467</v>
      </c>
      <c r="C360" s="32" t="s">
        <v>1468</v>
      </c>
      <c r="D360" s="19"/>
      <c r="E360" s="33"/>
      <c r="F360" s="20" t="s">
        <v>1468</v>
      </c>
      <c r="G360" s="32" t="s">
        <v>1466</v>
      </c>
      <c r="H360" s="18">
        <v>153</v>
      </c>
      <c r="I360" s="22" t="s">
        <v>1442</v>
      </c>
      <c r="J360" s="32" t="s">
        <v>1469</v>
      </c>
      <c r="K360" s="36">
        <v>160</v>
      </c>
      <c r="L360" s="18">
        <v>0.95</v>
      </c>
      <c r="M360" s="36">
        <v>0</v>
      </c>
      <c r="N360" s="36">
        <v>129</v>
      </c>
      <c r="O360" s="188">
        <v>0.5</v>
      </c>
      <c r="P360" s="188">
        <v>0.8</v>
      </c>
      <c r="Q360" s="188">
        <v>0.5</v>
      </c>
      <c r="R360" s="188">
        <v>0</v>
      </c>
      <c r="S360" s="188">
        <v>0.1</v>
      </c>
      <c r="T360" s="188">
        <v>0</v>
      </c>
      <c r="U360" s="188">
        <v>26.9</v>
      </c>
      <c r="V360" s="188" t="s">
        <v>38</v>
      </c>
      <c r="W360" s="188">
        <v>26.6</v>
      </c>
      <c r="X360" s="188">
        <v>30.1</v>
      </c>
      <c r="Y360" s="188" t="s">
        <v>37</v>
      </c>
      <c r="Z360" s="188">
        <v>30.9</v>
      </c>
      <c r="AA360" s="188">
        <v>30.1</v>
      </c>
      <c r="AB360" s="188">
        <v>5.8</v>
      </c>
      <c r="AC360" s="18" t="s">
        <v>39</v>
      </c>
      <c r="AD360" s="20" t="s">
        <v>1468</v>
      </c>
    </row>
    <row r="361" spans="1:30" ht="14.25" customHeight="1" x14ac:dyDescent="0.15">
      <c r="A361" s="33" t="s">
        <v>1470</v>
      </c>
      <c r="B361" s="33" t="s">
        <v>1470</v>
      </c>
      <c r="C361" s="32" t="s">
        <v>1471</v>
      </c>
      <c r="D361" s="19"/>
      <c r="E361" s="33"/>
      <c r="F361" s="20" t="s">
        <v>1472</v>
      </c>
      <c r="G361" s="32" t="s">
        <v>1473</v>
      </c>
      <c r="H361" s="18">
        <v>476</v>
      </c>
      <c r="I361" s="22" t="s">
        <v>106</v>
      </c>
      <c r="J361" s="32" t="s">
        <v>1474</v>
      </c>
      <c r="K361" s="36">
        <v>330</v>
      </c>
      <c r="L361" s="18">
        <v>1.44</v>
      </c>
      <c r="M361" s="36">
        <v>0</v>
      </c>
      <c r="N361" s="36">
        <v>49</v>
      </c>
      <c r="O361" s="188" t="s">
        <v>108</v>
      </c>
      <c r="P361" s="188">
        <v>2</v>
      </c>
      <c r="Q361" s="188">
        <v>2</v>
      </c>
      <c r="R361" s="188">
        <v>1.8</v>
      </c>
      <c r="S361" s="188">
        <v>2.2999999999999998</v>
      </c>
      <c r="T361" s="188">
        <v>1.8</v>
      </c>
      <c r="U361" s="188" t="s">
        <v>108</v>
      </c>
      <c r="V361" s="188" t="s">
        <v>38</v>
      </c>
      <c r="W361" s="188" t="s">
        <v>108</v>
      </c>
      <c r="X361" s="188">
        <v>4.0999999999999996</v>
      </c>
      <c r="Y361" s="188" t="s">
        <v>37</v>
      </c>
      <c r="Z361" s="188">
        <v>7.9</v>
      </c>
      <c r="AA361" s="188">
        <v>4.0999999999999996</v>
      </c>
      <c r="AB361" s="188">
        <v>17.8</v>
      </c>
      <c r="AC361" s="18" t="s">
        <v>39</v>
      </c>
      <c r="AD361" s="20" t="s">
        <v>1472</v>
      </c>
    </row>
    <row r="362" spans="1:30" ht="14.25" customHeight="1" x14ac:dyDescent="0.15">
      <c r="A362" s="33" t="s">
        <v>1475</v>
      </c>
      <c r="B362" s="33" t="s">
        <v>1475</v>
      </c>
      <c r="C362" s="32" t="s">
        <v>1476</v>
      </c>
      <c r="D362" s="19"/>
      <c r="E362" s="33"/>
      <c r="F362" s="20" t="s">
        <v>1477</v>
      </c>
      <c r="G362" s="32" t="s">
        <v>1446</v>
      </c>
      <c r="H362" s="18">
        <v>635</v>
      </c>
      <c r="I362" s="22" t="s">
        <v>106</v>
      </c>
      <c r="J362" s="32" t="s">
        <v>1433</v>
      </c>
      <c r="K362" s="36">
        <v>1800</v>
      </c>
      <c r="L362" s="18">
        <v>0.35</v>
      </c>
      <c r="M362" s="36">
        <v>0</v>
      </c>
      <c r="N362" s="36">
        <v>76</v>
      </c>
      <c r="O362" s="188">
        <v>6.1</v>
      </c>
      <c r="P362" s="188">
        <v>7.7</v>
      </c>
      <c r="Q362" s="188">
        <v>6.1</v>
      </c>
      <c r="R362" s="188" t="s">
        <v>108</v>
      </c>
      <c r="S362" s="188">
        <v>0</v>
      </c>
      <c r="T362" s="188">
        <v>0</v>
      </c>
      <c r="U362" s="188">
        <v>1.6</v>
      </c>
      <c r="V362" s="188" t="s">
        <v>38</v>
      </c>
      <c r="W362" s="188">
        <v>1.6</v>
      </c>
      <c r="X362" s="188">
        <v>8.6</v>
      </c>
      <c r="Y362" s="188" t="s">
        <v>37</v>
      </c>
      <c r="Z362" s="188">
        <v>7.9</v>
      </c>
      <c r="AA362" s="188">
        <v>8.6</v>
      </c>
      <c r="AB362" s="188">
        <v>14.5</v>
      </c>
      <c r="AC362" s="18" t="s">
        <v>39</v>
      </c>
      <c r="AD362" s="20" t="s">
        <v>1477</v>
      </c>
    </row>
    <row r="363" spans="1:30" ht="14.25" customHeight="1" x14ac:dyDescent="0.15">
      <c r="A363" s="33" t="s">
        <v>1478</v>
      </c>
      <c r="B363" s="33" t="s">
        <v>1478</v>
      </c>
      <c r="C363" s="32" t="s">
        <v>1479</v>
      </c>
      <c r="D363" s="19"/>
      <c r="E363" s="33"/>
      <c r="F363" s="20" t="s">
        <v>1480</v>
      </c>
      <c r="G363" s="32" t="s">
        <v>1446</v>
      </c>
      <c r="H363" s="18">
        <v>635</v>
      </c>
      <c r="I363" s="22" t="s">
        <v>106</v>
      </c>
      <c r="J363" s="32" t="s">
        <v>1433</v>
      </c>
      <c r="K363" s="36">
        <v>1800</v>
      </c>
      <c r="L363" s="18">
        <v>0.35</v>
      </c>
      <c r="M363" s="36">
        <v>0</v>
      </c>
      <c r="N363" s="36">
        <v>60</v>
      </c>
      <c r="O363" s="188">
        <v>4.9000000000000004</v>
      </c>
      <c r="P363" s="188">
        <v>5.7</v>
      </c>
      <c r="Q363" s="188">
        <v>4.9000000000000004</v>
      </c>
      <c r="R363" s="188" t="s">
        <v>108</v>
      </c>
      <c r="S363" s="188">
        <v>0</v>
      </c>
      <c r="T363" s="188">
        <v>0</v>
      </c>
      <c r="U363" s="188">
        <v>2.6</v>
      </c>
      <c r="V363" s="188" t="s">
        <v>38</v>
      </c>
      <c r="W363" s="188">
        <v>2.6</v>
      </c>
      <c r="X363" s="188">
        <v>6.1</v>
      </c>
      <c r="Y363" s="188" t="s">
        <v>37</v>
      </c>
      <c r="Z363" s="188">
        <v>5.8</v>
      </c>
      <c r="AA363" s="188">
        <v>6.1</v>
      </c>
      <c r="AB363" s="188">
        <v>16</v>
      </c>
      <c r="AC363" s="18" t="s">
        <v>39</v>
      </c>
      <c r="AD363" s="20" t="s">
        <v>1480</v>
      </c>
    </row>
    <row r="364" spans="1:30" ht="14.25" customHeight="1" x14ac:dyDescent="0.15">
      <c r="A364" s="33" t="s">
        <v>1481</v>
      </c>
      <c r="B364" s="33" t="s">
        <v>1481</v>
      </c>
      <c r="C364" s="32" t="s">
        <v>1482</v>
      </c>
      <c r="D364" s="19"/>
      <c r="E364" s="33"/>
      <c r="F364" s="20" t="s">
        <v>1483</v>
      </c>
      <c r="G364" s="32" t="s">
        <v>1432</v>
      </c>
      <c r="H364" s="18">
        <v>983</v>
      </c>
      <c r="I364" s="22" t="s">
        <v>106</v>
      </c>
      <c r="J364" s="32" t="s">
        <v>1433</v>
      </c>
      <c r="K364" s="36">
        <v>1800</v>
      </c>
      <c r="L364" s="18">
        <v>0.54</v>
      </c>
      <c r="M364" s="36">
        <v>0</v>
      </c>
      <c r="N364" s="36">
        <v>98</v>
      </c>
      <c r="O364" s="188">
        <v>4.0999999999999996</v>
      </c>
      <c r="P364" s="188">
        <v>4.5</v>
      </c>
      <c r="Q364" s="188">
        <v>4.0999999999999996</v>
      </c>
      <c r="R364" s="188" t="s">
        <v>108</v>
      </c>
      <c r="S364" s="188">
        <v>0</v>
      </c>
      <c r="T364" s="188">
        <v>0</v>
      </c>
      <c r="U364" s="188" t="s">
        <v>108</v>
      </c>
      <c r="V364" s="188" t="s">
        <v>38</v>
      </c>
      <c r="W364" s="188" t="s">
        <v>108</v>
      </c>
      <c r="X364" s="188">
        <v>20.399999999999999</v>
      </c>
      <c r="Y364" s="188" t="s">
        <v>37</v>
      </c>
      <c r="Z364" s="188">
        <v>20</v>
      </c>
      <c r="AA364" s="188">
        <v>20.399999999999999</v>
      </c>
      <c r="AB364" s="188">
        <v>9.9</v>
      </c>
      <c r="AC364" s="18" t="s">
        <v>39</v>
      </c>
      <c r="AD364" s="20" t="s">
        <v>1483</v>
      </c>
    </row>
    <row r="365" spans="1:30" ht="14.25" customHeight="1" x14ac:dyDescent="0.15">
      <c r="A365" s="33" t="s">
        <v>1484</v>
      </c>
      <c r="B365" s="33" t="s">
        <v>1484</v>
      </c>
      <c r="C365" s="32" t="s">
        <v>28</v>
      </c>
      <c r="D365" s="19"/>
      <c r="E365" s="33"/>
      <c r="F365" s="20" t="s">
        <v>1485</v>
      </c>
      <c r="G365" s="32" t="s">
        <v>1486</v>
      </c>
      <c r="H365" s="18">
        <v>113</v>
      </c>
      <c r="I365" s="22" t="s">
        <v>35</v>
      </c>
      <c r="J365" s="32" t="s">
        <v>44</v>
      </c>
      <c r="K365" s="36">
        <v>1000</v>
      </c>
      <c r="L365" s="18">
        <v>0.11</v>
      </c>
      <c r="M365" s="36">
        <v>0</v>
      </c>
      <c r="N365" s="36">
        <v>0</v>
      </c>
      <c r="O365" s="188" t="s">
        <v>108</v>
      </c>
      <c r="P365" s="188">
        <v>0</v>
      </c>
      <c r="Q365" s="188">
        <v>0</v>
      </c>
      <c r="R365" s="188" t="s">
        <v>108</v>
      </c>
      <c r="S365" s="188">
        <v>0</v>
      </c>
      <c r="T365" s="188">
        <v>0</v>
      </c>
      <c r="U365" s="188" t="s">
        <v>108</v>
      </c>
      <c r="V365" s="188" t="s">
        <v>38</v>
      </c>
      <c r="W365" s="188" t="s">
        <v>108</v>
      </c>
      <c r="X365" s="188">
        <v>0</v>
      </c>
      <c r="Y365" s="188" t="s">
        <v>37</v>
      </c>
      <c r="Z365" s="188">
        <v>0</v>
      </c>
      <c r="AA365" s="188">
        <v>0</v>
      </c>
      <c r="AB365" s="188">
        <v>99.5</v>
      </c>
      <c r="AC365" s="18" t="s">
        <v>39</v>
      </c>
      <c r="AD365" s="20" t="s">
        <v>1485</v>
      </c>
    </row>
    <row r="366" spans="1:30" ht="14.25" customHeight="1" x14ac:dyDescent="0.15">
      <c r="A366" s="33" t="s">
        <v>1487</v>
      </c>
      <c r="B366" s="33" t="s">
        <v>1487</v>
      </c>
      <c r="C366" s="32" t="s">
        <v>1488</v>
      </c>
      <c r="D366" s="19"/>
      <c r="E366" s="33"/>
      <c r="F366" s="20" t="s">
        <v>1489</v>
      </c>
      <c r="G366" s="32" t="s">
        <v>1432</v>
      </c>
      <c r="H366" s="18">
        <v>534</v>
      </c>
      <c r="I366" s="22" t="s">
        <v>106</v>
      </c>
      <c r="J366" s="32" t="s">
        <v>1433</v>
      </c>
      <c r="K366" s="36">
        <v>1800</v>
      </c>
      <c r="L366" s="18">
        <v>0.28999999999999998</v>
      </c>
      <c r="M366" s="36">
        <v>0</v>
      </c>
      <c r="N366" s="36">
        <v>25</v>
      </c>
      <c r="O366" s="188" t="s">
        <v>108</v>
      </c>
      <c r="P366" s="188">
        <v>0.1</v>
      </c>
      <c r="Q366" s="188">
        <v>0.1</v>
      </c>
      <c r="R366" s="188" t="s">
        <v>108</v>
      </c>
      <c r="S366" s="188">
        <v>0</v>
      </c>
      <c r="T366" s="188">
        <v>0</v>
      </c>
      <c r="U366" s="188" t="s">
        <v>108</v>
      </c>
      <c r="V366" s="188" t="s">
        <v>38</v>
      </c>
      <c r="W366" s="188" t="s">
        <v>108</v>
      </c>
      <c r="X366" s="188">
        <v>2.4</v>
      </c>
      <c r="Y366" s="188" t="s">
        <v>37</v>
      </c>
      <c r="Z366" s="188">
        <v>2.4</v>
      </c>
      <c r="AA366" s="188">
        <v>2.4</v>
      </c>
      <c r="AB366" s="188">
        <v>0</v>
      </c>
      <c r="AC366" s="18" t="s">
        <v>39</v>
      </c>
      <c r="AD366" s="20" t="s">
        <v>1489</v>
      </c>
    </row>
    <row r="367" spans="1:30" ht="14.25" customHeight="1" x14ac:dyDescent="0.15">
      <c r="A367" s="33" t="s">
        <v>1490</v>
      </c>
      <c r="B367" s="33" t="s">
        <v>1490</v>
      </c>
      <c r="C367" s="32" t="s">
        <v>1491</v>
      </c>
      <c r="D367" s="19"/>
      <c r="E367" s="33"/>
      <c r="F367" s="20" t="s">
        <v>1492</v>
      </c>
      <c r="G367" s="32" t="s">
        <v>1432</v>
      </c>
      <c r="H367" s="18">
        <v>1069</v>
      </c>
      <c r="I367" s="22" t="s">
        <v>106</v>
      </c>
      <c r="J367" s="32" t="s">
        <v>1493</v>
      </c>
      <c r="K367" s="36">
        <v>500</v>
      </c>
      <c r="L367" s="18">
        <v>2.13</v>
      </c>
      <c r="M367" s="36">
        <v>0</v>
      </c>
      <c r="N367" s="36">
        <v>99</v>
      </c>
      <c r="O367" s="188" t="s">
        <v>108</v>
      </c>
      <c r="P367" s="188">
        <v>0.5</v>
      </c>
      <c r="Q367" s="188">
        <v>0.5</v>
      </c>
      <c r="R367" s="188" t="s">
        <v>108</v>
      </c>
      <c r="S367" s="188">
        <v>0</v>
      </c>
      <c r="T367" s="188">
        <v>0</v>
      </c>
      <c r="U367" s="188">
        <v>16.399999999999999</v>
      </c>
      <c r="V367" s="188" t="s">
        <v>38</v>
      </c>
      <c r="W367" s="188">
        <v>16.399999999999999</v>
      </c>
      <c r="X367" s="188">
        <v>19.399999999999999</v>
      </c>
      <c r="Y367" s="188" t="s">
        <v>37</v>
      </c>
      <c r="Z367" s="188">
        <v>19.399999999999999</v>
      </c>
      <c r="AA367" s="188">
        <v>19.399999999999999</v>
      </c>
      <c r="AB367" s="188">
        <v>0.1</v>
      </c>
      <c r="AC367" s="18" t="s">
        <v>39</v>
      </c>
      <c r="AD367" s="20" t="s">
        <v>1492</v>
      </c>
    </row>
    <row r="368" spans="1:30" ht="14.25" customHeight="1" x14ac:dyDescent="0.15">
      <c r="A368" s="33" t="s">
        <v>1494</v>
      </c>
      <c r="B368" s="33" t="s">
        <v>1495</v>
      </c>
      <c r="C368" s="32" t="s">
        <v>1496</v>
      </c>
      <c r="D368" s="19"/>
      <c r="E368" s="33"/>
      <c r="F368" s="20" t="s">
        <v>1497</v>
      </c>
      <c r="G368" s="32" t="s">
        <v>1432</v>
      </c>
      <c r="H368" s="18">
        <v>315</v>
      </c>
      <c r="I368" s="22" t="s">
        <v>355</v>
      </c>
      <c r="J368" s="32" t="s">
        <v>1493</v>
      </c>
      <c r="K368" s="36">
        <v>500</v>
      </c>
      <c r="L368" s="18">
        <v>0.63</v>
      </c>
      <c r="M368" s="36">
        <v>0</v>
      </c>
      <c r="N368" s="36">
        <v>26</v>
      </c>
      <c r="O368" s="188" t="s">
        <v>108</v>
      </c>
      <c r="P368" s="188">
        <v>0.1</v>
      </c>
      <c r="Q368" s="188">
        <v>0.1</v>
      </c>
      <c r="R368" s="188" t="s">
        <v>108</v>
      </c>
      <c r="S368" s="188">
        <v>0</v>
      </c>
      <c r="T368" s="188">
        <v>0</v>
      </c>
      <c r="U368" s="188">
        <v>0.5</v>
      </c>
      <c r="V368" s="188" t="s">
        <v>38</v>
      </c>
      <c r="W368" s="188">
        <v>0.5</v>
      </c>
      <c r="X368" s="188">
        <v>2.4</v>
      </c>
      <c r="Y368" s="188" t="s">
        <v>37</v>
      </c>
      <c r="Z368" s="188">
        <v>2.4</v>
      </c>
      <c r="AA368" s="188">
        <v>2.4</v>
      </c>
      <c r="AB368" s="188">
        <v>0</v>
      </c>
      <c r="AC368" s="18" t="s">
        <v>39</v>
      </c>
      <c r="AD368" s="20" t="s">
        <v>1497</v>
      </c>
    </row>
    <row r="369" spans="1:30" ht="14.25" customHeight="1" x14ac:dyDescent="0.15">
      <c r="A369" s="33" t="s">
        <v>1498</v>
      </c>
      <c r="B369" s="33" t="s">
        <v>1495</v>
      </c>
      <c r="C369" s="32" t="s">
        <v>1496</v>
      </c>
      <c r="D369" s="19"/>
      <c r="E369" s="33"/>
      <c r="F369" s="20" t="s">
        <v>1499</v>
      </c>
      <c r="G369" s="32" t="s">
        <v>1432</v>
      </c>
      <c r="H369" s="18">
        <v>1010</v>
      </c>
      <c r="I369" s="22" t="s">
        <v>106</v>
      </c>
      <c r="J369" s="32" t="s">
        <v>257</v>
      </c>
      <c r="K369" s="36">
        <v>1000</v>
      </c>
      <c r="L369" s="18">
        <v>1.01</v>
      </c>
      <c r="M369" s="36">
        <v>0</v>
      </c>
      <c r="N369" s="36">
        <v>26</v>
      </c>
      <c r="O369" s="188" t="s">
        <v>108</v>
      </c>
      <c r="P369" s="188">
        <v>0.1</v>
      </c>
      <c r="Q369" s="188">
        <v>0.1</v>
      </c>
      <c r="R369" s="188" t="s">
        <v>108</v>
      </c>
      <c r="S369" s="188">
        <v>0</v>
      </c>
      <c r="T369" s="188">
        <v>0</v>
      </c>
      <c r="U369" s="188">
        <v>0.5</v>
      </c>
      <c r="V369" s="188" t="s">
        <v>38</v>
      </c>
      <c r="W369" s="188">
        <v>0.5</v>
      </c>
      <c r="X369" s="188">
        <v>2.4</v>
      </c>
      <c r="Y369" s="188" t="s">
        <v>37</v>
      </c>
      <c r="Z369" s="188">
        <v>2.4</v>
      </c>
      <c r="AA369" s="188">
        <v>2.4</v>
      </c>
      <c r="AB369" s="188">
        <v>0</v>
      </c>
      <c r="AC369" s="18" t="s">
        <v>39</v>
      </c>
      <c r="AD369" s="20" t="s">
        <v>1499</v>
      </c>
    </row>
    <row r="370" spans="1:30" ht="14.25" customHeight="1" x14ac:dyDescent="0.15">
      <c r="A370" s="33" t="s">
        <v>1500</v>
      </c>
      <c r="B370" s="33" t="s">
        <v>1501</v>
      </c>
      <c r="C370" s="32" t="s">
        <v>1502</v>
      </c>
      <c r="D370" s="19"/>
      <c r="E370" s="33"/>
      <c r="F370" s="20" t="s">
        <v>1503</v>
      </c>
      <c r="G370" s="32" t="s">
        <v>741</v>
      </c>
      <c r="H370" s="18">
        <v>464</v>
      </c>
      <c r="I370" s="22" t="s">
        <v>106</v>
      </c>
      <c r="J370" s="32" t="s">
        <v>257</v>
      </c>
      <c r="K370" s="36">
        <v>1000</v>
      </c>
      <c r="L370" s="18">
        <v>0.46</v>
      </c>
      <c r="M370" s="36">
        <v>0</v>
      </c>
      <c r="N370" s="36">
        <v>22</v>
      </c>
      <c r="O370" s="188" t="s">
        <v>108</v>
      </c>
      <c r="P370" s="188">
        <v>0.1</v>
      </c>
      <c r="Q370" s="188">
        <v>0.1</v>
      </c>
      <c r="R370" s="188" t="s">
        <v>108</v>
      </c>
      <c r="S370" s="188">
        <v>0</v>
      </c>
      <c r="T370" s="188">
        <v>0</v>
      </c>
      <c r="U370" s="188" t="s">
        <v>108</v>
      </c>
      <c r="V370" s="188" t="s">
        <v>38</v>
      </c>
      <c r="W370" s="188" t="s">
        <v>108</v>
      </c>
      <c r="X370" s="188">
        <v>1.2</v>
      </c>
      <c r="Y370" s="188" t="s">
        <v>37</v>
      </c>
      <c r="Z370" s="188">
        <v>1.2</v>
      </c>
      <c r="AA370" s="188">
        <v>1.2</v>
      </c>
      <c r="AB370" s="188">
        <v>0</v>
      </c>
      <c r="AC370" s="18" t="s">
        <v>39</v>
      </c>
      <c r="AD370" s="20" t="s">
        <v>1503</v>
      </c>
    </row>
    <row r="371" spans="1:30" ht="14.25" customHeight="1" x14ac:dyDescent="0.15">
      <c r="A371" s="33" t="s">
        <v>1504</v>
      </c>
      <c r="B371" s="33" t="s">
        <v>1501</v>
      </c>
      <c r="C371" s="32" t="s">
        <v>1502</v>
      </c>
      <c r="D371" s="19"/>
      <c r="E371" s="33"/>
      <c r="F371" s="20" t="s">
        <v>1505</v>
      </c>
      <c r="G371" s="32" t="s">
        <v>741</v>
      </c>
      <c r="H371" s="18">
        <v>464</v>
      </c>
      <c r="I371" s="22" t="s">
        <v>106</v>
      </c>
      <c r="J371" s="32" t="s">
        <v>257</v>
      </c>
      <c r="K371" s="36">
        <v>1000</v>
      </c>
      <c r="L371" s="18">
        <v>0.46</v>
      </c>
      <c r="M371" s="36">
        <v>0</v>
      </c>
      <c r="N371" s="36">
        <v>22</v>
      </c>
      <c r="O371" s="188" t="s">
        <v>108</v>
      </c>
      <c r="P371" s="188">
        <v>0.1</v>
      </c>
      <c r="Q371" s="188">
        <v>0.1</v>
      </c>
      <c r="R371" s="188" t="s">
        <v>108</v>
      </c>
      <c r="S371" s="188">
        <v>0</v>
      </c>
      <c r="T371" s="188">
        <v>0</v>
      </c>
      <c r="U371" s="188" t="s">
        <v>108</v>
      </c>
      <c r="V371" s="188" t="s">
        <v>38</v>
      </c>
      <c r="W371" s="188" t="s">
        <v>108</v>
      </c>
      <c r="X371" s="188">
        <v>1.2</v>
      </c>
      <c r="Y371" s="188" t="s">
        <v>37</v>
      </c>
      <c r="Z371" s="188">
        <v>1.2</v>
      </c>
      <c r="AA371" s="188">
        <v>1.2</v>
      </c>
      <c r="AB371" s="188">
        <v>0</v>
      </c>
      <c r="AC371" s="18" t="s">
        <v>39</v>
      </c>
      <c r="AD371" s="20" t="s">
        <v>1505</v>
      </c>
    </row>
    <row r="372" spans="1:30" ht="14.25" customHeight="1" x14ac:dyDescent="0.15">
      <c r="A372" s="33" t="s">
        <v>1506</v>
      </c>
      <c r="B372" s="33" t="s">
        <v>1506</v>
      </c>
      <c r="C372" s="32" t="s">
        <v>1507</v>
      </c>
      <c r="D372" s="19"/>
      <c r="E372" s="33"/>
      <c r="F372" s="20" t="s">
        <v>1508</v>
      </c>
      <c r="G372" s="32" t="s">
        <v>1432</v>
      </c>
      <c r="H372" s="18">
        <v>323</v>
      </c>
      <c r="I372" s="22" t="s">
        <v>355</v>
      </c>
      <c r="J372" s="32" t="s">
        <v>1509</v>
      </c>
      <c r="K372" s="36">
        <v>360</v>
      </c>
      <c r="L372" s="18">
        <v>0.89</v>
      </c>
      <c r="M372" s="36">
        <v>0</v>
      </c>
      <c r="N372" s="36">
        <v>49</v>
      </c>
      <c r="O372" s="188">
        <v>2.7</v>
      </c>
      <c r="P372" s="188">
        <v>3.4</v>
      </c>
      <c r="Q372" s="188">
        <v>2.7</v>
      </c>
      <c r="R372" s="188" t="s">
        <v>108</v>
      </c>
      <c r="S372" s="188">
        <v>0.1</v>
      </c>
      <c r="T372" s="188">
        <v>0.1</v>
      </c>
      <c r="U372" s="188">
        <v>0.7</v>
      </c>
      <c r="V372" s="188" t="s">
        <v>38</v>
      </c>
      <c r="W372" s="188">
        <v>0.7</v>
      </c>
      <c r="X372" s="188">
        <v>7.9</v>
      </c>
      <c r="Y372" s="188" t="s">
        <v>37</v>
      </c>
      <c r="Z372" s="188">
        <v>7.4</v>
      </c>
      <c r="AA372" s="188">
        <v>7.9</v>
      </c>
      <c r="AB372" s="188">
        <v>5.8</v>
      </c>
      <c r="AC372" s="18" t="s">
        <v>39</v>
      </c>
      <c r="AD372" s="20" t="s">
        <v>1508</v>
      </c>
    </row>
    <row r="373" spans="1:30" ht="14.25" customHeight="1" x14ac:dyDescent="0.15">
      <c r="A373" s="33" t="s">
        <v>1510</v>
      </c>
      <c r="B373" s="33" t="s">
        <v>1510</v>
      </c>
      <c r="C373" s="32" t="s">
        <v>1511</v>
      </c>
      <c r="D373" s="19"/>
      <c r="E373" s="33"/>
      <c r="F373" s="20" t="s">
        <v>1512</v>
      </c>
      <c r="G373" s="32" t="s">
        <v>1432</v>
      </c>
      <c r="H373" s="18">
        <v>1406</v>
      </c>
      <c r="I373" s="22" t="s">
        <v>106</v>
      </c>
      <c r="J373" s="32" t="s">
        <v>1433</v>
      </c>
      <c r="K373" s="36">
        <v>1800</v>
      </c>
      <c r="L373" s="18">
        <v>0.78</v>
      </c>
      <c r="M373" s="36">
        <v>0</v>
      </c>
      <c r="N373" s="36">
        <v>4</v>
      </c>
      <c r="O373" s="188">
        <v>0.1</v>
      </c>
      <c r="P373" s="188">
        <v>0.1</v>
      </c>
      <c r="Q373" s="188">
        <v>0.1</v>
      </c>
      <c r="R373" s="188" t="s">
        <v>108</v>
      </c>
      <c r="S373" s="188">
        <v>0</v>
      </c>
      <c r="T373" s="188">
        <v>0</v>
      </c>
      <c r="U373" s="188" t="s">
        <v>108</v>
      </c>
      <c r="V373" s="188" t="s">
        <v>38</v>
      </c>
      <c r="W373" s="188" t="s">
        <v>108</v>
      </c>
      <c r="X373" s="188">
        <v>0.9</v>
      </c>
      <c r="Y373" s="188" t="s">
        <v>37</v>
      </c>
      <c r="Z373" s="188">
        <v>0.9</v>
      </c>
      <c r="AA373" s="188">
        <v>0.9</v>
      </c>
      <c r="AB373" s="188">
        <v>0.2</v>
      </c>
      <c r="AC373" s="18" t="s">
        <v>39</v>
      </c>
      <c r="AD373" s="20" t="s">
        <v>1512</v>
      </c>
    </row>
    <row r="374" spans="1:30" ht="14.25" customHeight="1" x14ac:dyDescent="0.15">
      <c r="A374" s="33" t="s">
        <v>1513</v>
      </c>
      <c r="B374" s="33" t="s">
        <v>1513</v>
      </c>
      <c r="C374" s="32" t="s">
        <v>1514</v>
      </c>
      <c r="D374" s="19"/>
      <c r="E374" s="33"/>
      <c r="F374" s="20" t="s">
        <v>1515</v>
      </c>
      <c r="G374" s="32" t="s">
        <v>1516</v>
      </c>
      <c r="H374" s="18">
        <v>2160</v>
      </c>
      <c r="I374" s="22" t="s">
        <v>35</v>
      </c>
      <c r="J374" s="32" t="s">
        <v>44</v>
      </c>
      <c r="K374" s="36">
        <v>1000</v>
      </c>
      <c r="L374" s="18">
        <v>2.16</v>
      </c>
      <c r="M374" s="36">
        <v>0</v>
      </c>
      <c r="N374" s="36">
        <v>223</v>
      </c>
      <c r="O374" s="188">
        <v>26.8</v>
      </c>
      <c r="P374" s="188">
        <v>24.2</v>
      </c>
      <c r="Q374" s="188">
        <v>26.8</v>
      </c>
      <c r="R374" s="188">
        <v>0.2</v>
      </c>
      <c r="S374" s="188">
        <v>0.3</v>
      </c>
      <c r="T374" s="188">
        <v>0.2</v>
      </c>
      <c r="U374" s="188" t="s">
        <v>108</v>
      </c>
      <c r="V374" s="188" t="s">
        <v>38</v>
      </c>
      <c r="W374" s="188" t="s">
        <v>108</v>
      </c>
      <c r="X374" s="188">
        <v>28.6</v>
      </c>
      <c r="Y374" s="188" t="s">
        <v>37</v>
      </c>
      <c r="Z374" s="188">
        <v>31.1</v>
      </c>
      <c r="AA374" s="188">
        <v>28.6</v>
      </c>
      <c r="AB374" s="188">
        <v>40.6</v>
      </c>
      <c r="AC374" s="18" t="s">
        <v>39</v>
      </c>
      <c r="AD374" s="20" t="s">
        <v>1515</v>
      </c>
    </row>
    <row r="375" spans="1:30" ht="14.25" customHeight="1" x14ac:dyDescent="0.15">
      <c r="A375" s="33" t="s">
        <v>1517</v>
      </c>
      <c r="B375" s="33" t="s">
        <v>1517</v>
      </c>
      <c r="C375" s="32" t="s">
        <v>1518</v>
      </c>
      <c r="D375" s="19"/>
      <c r="E375" s="33"/>
      <c r="F375" s="20" t="s">
        <v>1519</v>
      </c>
      <c r="G375" s="32" t="s">
        <v>1516</v>
      </c>
      <c r="H375" s="18">
        <v>2106</v>
      </c>
      <c r="I375" s="22" t="s">
        <v>35</v>
      </c>
      <c r="J375" s="32" t="s">
        <v>44</v>
      </c>
      <c r="K375" s="36">
        <v>1000</v>
      </c>
      <c r="L375" s="18">
        <v>2.1</v>
      </c>
      <c r="M375" s="36">
        <v>0</v>
      </c>
      <c r="N375" s="36">
        <v>233</v>
      </c>
      <c r="O375" s="188">
        <v>8.1999999999999993</v>
      </c>
      <c r="P375" s="188">
        <v>7</v>
      </c>
      <c r="Q375" s="188">
        <v>8.1999999999999993</v>
      </c>
      <c r="R375" s="188">
        <v>4.0999999999999996</v>
      </c>
      <c r="S375" s="188">
        <v>4.3</v>
      </c>
      <c r="T375" s="188">
        <v>4.0999999999999996</v>
      </c>
      <c r="U375" s="188" t="s">
        <v>108</v>
      </c>
      <c r="V375" s="188" t="s">
        <v>38</v>
      </c>
      <c r="W375" s="188" t="s">
        <v>108</v>
      </c>
      <c r="X375" s="188">
        <v>40.799999999999997</v>
      </c>
      <c r="Y375" s="188" t="s">
        <v>37</v>
      </c>
      <c r="Z375" s="188">
        <v>42.1</v>
      </c>
      <c r="AA375" s="188">
        <v>40.799999999999997</v>
      </c>
      <c r="AB375" s="188">
        <v>43.2</v>
      </c>
      <c r="AC375" s="18" t="s">
        <v>39</v>
      </c>
      <c r="AD375" s="20" t="s">
        <v>1519</v>
      </c>
    </row>
    <row r="376" spans="1:30" ht="14.25" customHeight="1" x14ac:dyDescent="0.15">
      <c r="A376" s="31" t="s">
        <v>1520</v>
      </c>
      <c r="B376" s="31" t="s">
        <v>1520</v>
      </c>
      <c r="C376" s="18" t="s">
        <v>1521</v>
      </c>
      <c r="E376" s="38"/>
      <c r="F376" s="20" t="s">
        <v>1522</v>
      </c>
      <c r="G376" s="32" t="s">
        <v>1523</v>
      </c>
      <c r="H376" s="18">
        <v>408</v>
      </c>
      <c r="I376" s="22" t="s">
        <v>106</v>
      </c>
      <c r="J376" s="18" t="s">
        <v>1343</v>
      </c>
      <c r="K376" s="36">
        <v>360</v>
      </c>
      <c r="L376" s="18">
        <v>1.1299999999999999</v>
      </c>
      <c r="M376" s="36">
        <v>0</v>
      </c>
      <c r="N376" s="36">
        <v>105</v>
      </c>
      <c r="O376" s="188">
        <v>6.1</v>
      </c>
      <c r="P376" s="188">
        <v>7.7</v>
      </c>
      <c r="Q376" s="188">
        <v>6.1</v>
      </c>
      <c r="R376" s="188">
        <v>0.1</v>
      </c>
      <c r="S376" s="188">
        <v>0.3</v>
      </c>
      <c r="T376" s="188">
        <v>0.1</v>
      </c>
      <c r="U376" s="188" t="s">
        <v>108</v>
      </c>
      <c r="V376" s="188" t="s">
        <v>38</v>
      </c>
      <c r="W376" s="188" t="s">
        <v>108</v>
      </c>
      <c r="X376" s="188">
        <v>19.899999999999999</v>
      </c>
      <c r="Y376" s="188" t="s">
        <v>37</v>
      </c>
      <c r="Z376" s="188">
        <v>18.3</v>
      </c>
      <c r="AA376" s="188">
        <v>19.899999999999999</v>
      </c>
      <c r="AB376" s="188">
        <v>11.4</v>
      </c>
      <c r="AC376" s="18" t="s">
        <v>39</v>
      </c>
      <c r="AD376" s="20" t="s">
        <v>1522</v>
      </c>
    </row>
    <row r="377" spans="1:30" ht="14.25" customHeight="1" x14ac:dyDescent="0.15">
      <c r="A377" s="33" t="s">
        <v>1524</v>
      </c>
      <c r="B377" s="33" t="s">
        <v>1524</v>
      </c>
      <c r="C377" s="32" t="s">
        <v>1525</v>
      </c>
      <c r="D377" s="19"/>
      <c r="E377" s="33"/>
      <c r="F377" s="20" t="s">
        <v>1526</v>
      </c>
      <c r="G377" s="32" t="s">
        <v>1466</v>
      </c>
      <c r="H377" s="18">
        <v>551</v>
      </c>
      <c r="I377" s="22" t="s">
        <v>35</v>
      </c>
      <c r="J377" s="32" t="s">
        <v>44</v>
      </c>
      <c r="K377" s="36">
        <v>1000</v>
      </c>
      <c r="L377" s="18">
        <v>0.55000000000000004</v>
      </c>
      <c r="M377" s="36">
        <v>0</v>
      </c>
      <c r="N377" s="36">
        <v>44</v>
      </c>
      <c r="O377" s="188">
        <v>1.4</v>
      </c>
      <c r="P377" s="188">
        <v>1.9</v>
      </c>
      <c r="Q377" s="188">
        <v>1.4</v>
      </c>
      <c r="R377" s="188">
        <v>0.1</v>
      </c>
      <c r="S377" s="188">
        <v>0.1</v>
      </c>
      <c r="T377" s="188">
        <v>0.1</v>
      </c>
      <c r="U377" s="188">
        <v>5.2</v>
      </c>
      <c r="V377" s="188" t="s">
        <v>38</v>
      </c>
      <c r="W377" s="188">
        <v>5.2</v>
      </c>
      <c r="X377" s="188">
        <v>8.6999999999999993</v>
      </c>
      <c r="Y377" s="188" t="s">
        <v>37</v>
      </c>
      <c r="Z377" s="188">
        <v>9.9</v>
      </c>
      <c r="AA377" s="188">
        <v>8.6999999999999993</v>
      </c>
      <c r="AB377" s="188">
        <v>0</v>
      </c>
      <c r="AC377" s="18" t="s">
        <v>39</v>
      </c>
      <c r="AD377" s="20" t="s">
        <v>1526</v>
      </c>
    </row>
    <row r="378" spans="1:30" ht="14.25" customHeight="1" x14ac:dyDescent="0.15">
      <c r="A378" s="31" t="s">
        <v>1527</v>
      </c>
      <c r="B378" s="31" t="s">
        <v>1527</v>
      </c>
      <c r="C378" s="18" t="s">
        <v>1528</v>
      </c>
      <c r="E378" s="38"/>
      <c r="F378" s="20" t="s">
        <v>1529</v>
      </c>
      <c r="G378" s="32" t="s">
        <v>1446</v>
      </c>
      <c r="H378" s="18">
        <v>363</v>
      </c>
      <c r="I378" s="22" t="s">
        <v>106</v>
      </c>
      <c r="J378" s="32" t="s">
        <v>44</v>
      </c>
      <c r="K378" s="36">
        <v>1000</v>
      </c>
      <c r="L378" s="18">
        <v>0.36</v>
      </c>
      <c r="M378" s="36">
        <v>0</v>
      </c>
      <c r="N378" s="36">
        <v>104</v>
      </c>
      <c r="O378" s="188">
        <v>1.2</v>
      </c>
      <c r="P378" s="188">
        <v>1.6</v>
      </c>
      <c r="Q378" s="188">
        <v>1.2</v>
      </c>
      <c r="R378" s="188">
        <v>0.1</v>
      </c>
      <c r="S378" s="188">
        <v>0.2</v>
      </c>
      <c r="T378" s="188">
        <v>0.1</v>
      </c>
      <c r="U378" s="188">
        <v>24.3</v>
      </c>
      <c r="V378" s="188" t="s">
        <v>37</v>
      </c>
      <c r="W378" s="188">
        <v>24</v>
      </c>
      <c r="X378" s="188">
        <v>25.9</v>
      </c>
      <c r="Y378" s="188" t="s">
        <v>38</v>
      </c>
      <c r="Z378" s="188">
        <v>27.6</v>
      </c>
      <c r="AA378" s="188">
        <v>24</v>
      </c>
      <c r="AB378" s="188">
        <v>3.1</v>
      </c>
      <c r="AC378" s="18" t="s">
        <v>39</v>
      </c>
      <c r="AD378" s="20" t="s">
        <v>1529</v>
      </c>
    </row>
    <row r="379" spans="1:30" ht="14.25" customHeight="1" x14ac:dyDescent="0.15">
      <c r="A379" s="31" t="s">
        <v>1530</v>
      </c>
      <c r="B379" s="31" t="s">
        <v>1530</v>
      </c>
      <c r="C379" s="18" t="s">
        <v>1531</v>
      </c>
      <c r="E379" s="38"/>
      <c r="F379" s="20" t="s">
        <v>1532</v>
      </c>
      <c r="G379" s="32" t="s">
        <v>1459</v>
      </c>
      <c r="H379" s="18">
        <v>295</v>
      </c>
      <c r="I379" s="22" t="s">
        <v>355</v>
      </c>
      <c r="J379" s="32" t="s">
        <v>294</v>
      </c>
      <c r="K379" s="36">
        <v>340</v>
      </c>
      <c r="L379" s="18">
        <v>0.86</v>
      </c>
      <c r="M379" s="36">
        <v>0</v>
      </c>
      <c r="N379" s="36">
        <v>112</v>
      </c>
      <c r="O379" s="188">
        <v>1.7</v>
      </c>
      <c r="P379" s="188">
        <v>1.8</v>
      </c>
      <c r="Q379" s="188">
        <v>1.7</v>
      </c>
      <c r="R379" s="188">
        <v>0.1</v>
      </c>
      <c r="S379" s="188">
        <v>0.1</v>
      </c>
      <c r="T379" s="188">
        <v>0.1</v>
      </c>
      <c r="U379" s="188" t="s">
        <v>108</v>
      </c>
      <c r="V379" s="188" t="s">
        <v>38</v>
      </c>
      <c r="W379" s="188" t="s">
        <v>108</v>
      </c>
      <c r="X379" s="188">
        <v>25.2</v>
      </c>
      <c r="Y379" s="188" t="s">
        <v>37</v>
      </c>
      <c r="Z379" s="188">
        <v>26.3</v>
      </c>
      <c r="AA379" s="188">
        <v>25.2</v>
      </c>
      <c r="AB379" s="188">
        <v>3</v>
      </c>
      <c r="AC379" s="18" t="s">
        <v>39</v>
      </c>
      <c r="AD379" s="20" t="s">
        <v>1532</v>
      </c>
    </row>
    <row r="380" spans="1:30" ht="14.25" customHeight="1" x14ac:dyDescent="0.15">
      <c r="A380" s="31" t="s">
        <v>1533</v>
      </c>
      <c r="B380" s="31" t="s">
        <v>1534</v>
      </c>
      <c r="C380" s="18" t="s">
        <v>1535</v>
      </c>
      <c r="E380" s="38"/>
      <c r="F380" s="20" t="s">
        <v>1536</v>
      </c>
      <c r="G380" s="32" t="s">
        <v>1516</v>
      </c>
      <c r="H380" s="18">
        <v>518</v>
      </c>
      <c r="I380" s="22" t="s">
        <v>106</v>
      </c>
      <c r="J380" s="18" t="s">
        <v>257</v>
      </c>
      <c r="K380" s="36">
        <v>1000</v>
      </c>
      <c r="L380" s="18">
        <v>0.51</v>
      </c>
      <c r="M380" s="36">
        <v>0</v>
      </c>
      <c r="N380" s="36">
        <v>83</v>
      </c>
      <c r="O380" s="188" t="s">
        <v>108</v>
      </c>
      <c r="P380" s="188">
        <v>3.1</v>
      </c>
      <c r="Q380" s="188">
        <v>3.1</v>
      </c>
      <c r="R380" s="188" t="s">
        <v>108</v>
      </c>
      <c r="S380" s="188">
        <v>0.1</v>
      </c>
      <c r="T380" s="188">
        <v>0.1</v>
      </c>
      <c r="U380" s="188" t="s">
        <v>108</v>
      </c>
      <c r="V380" s="188" t="s">
        <v>38</v>
      </c>
      <c r="W380" s="188" t="s">
        <v>108</v>
      </c>
      <c r="X380" s="188">
        <v>17.2</v>
      </c>
      <c r="Y380" s="188" t="s">
        <v>37</v>
      </c>
      <c r="Z380" s="188">
        <v>16.100000000000001</v>
      </c>
      <c r="AA380" s="188">
        <v>17.2</v>
      </c>
      <c r="AB380" s="188">
        <v>7.4</v>
      </c>
      <c r="AC380" s="18" t="s">
        <v>39</v>
      </c>
      <c r="AD380" s="20" t="s">
        <v>1536</v>
      </c>
    </row>
    <row r="381" spans="1:30" ht="14.25" customHeight="1" x14ac:dyDescent="0.15">
      <c r="A381" s="31" t="s">
        <v>1537</v>
      </c>
      <c r="B381" s="31" t="s">
        <v>1534</v>
      </c>
      <c r="C381" s="18" t="s">
        <v>1538</v>
      </c>
      <c r="E381" s="18"/>
      <c r="F381" s="20" t="s">
        <v>1539</v>
      </c>
      <c r="G381" s="32" t="s">
        <v>987</v>
      </c>
      <c r="H381" s="18">
        <v>648</v>
      </c>
      <c r="I381" s="22" t="s">
        <v>106</v>
      </c>
      <c r="J381" s="18" t="s">
        <v>257</v>
      </c>
      <c r="K381" s="36">
        <v>1000</v>
      </c>
      <c r="L381" s="18">
        <v>0.64</v>
      </c>
      <c r="M381" s="36">
        <v>0</v>
      </c>
      <c r="N381" s="36">
        <v>83</v>
      </c>
      <c r="O381" s="188" t="s">
        <v>108</v>
      </c>
      <c r="P381" s="188">
        <v>3.1</v>
      </c>
      <c r="Q381" s="188">
        <v>3.1</v>
      </c>
      <c r="R381" s="188" t="s">
        <v>108</v>
      </c>
      <c r="S381" s="188">
        <v>0.1</v>
      </c>
      <c r="T381" s="188">
        <v>0.1</v>
      </c>
      <c r="U381" s="188" t="s">
        <v>108</v>
      </c>
      <c r="V381" s="188" t="s">
        <v>38</v>
      </c>
      <c r="W381" s="188" t="s">
        <v>108</v>
      </c>
      <c r="X381" s="188">
        <v>17.2</v>
      </c>
      <c r="Y381" s="188" t="s">
        <v>37</v>
      </c>
      <c r="Z381" s="188">
        <v>16.100000000000001</v>
      </c>
      <c r="AA381" s="188">
        <v>17.2</v>
      </c>
      <c r="AB381" s="188">
        <v>7.4</v>
      </c>
      <c r="AC381" s="18" t="s">
        <v>39</v>
      </c>
      <c r="AD381" s="20" t="s">
        <v>1539</v>
      </c>
    </row>
    <row r="382" spans="1:30" ht="14.25" customHeight="1" x14ac:dyDescent="0.15">
      <c r="A382" s="33" t="s">
        <v>1540</v>
      </c>
      <c r="B382" s="33" t="s">
        <v>1540</v>
      </c>
      <c r="C382" s="32" t="s">
        <v>1541</v>
      </c>
      <c r="D382" s="19"/>
      <c r="E382" s="33"/>
      <c r="F382" s="20" t="s">
        <v>1542</v>
      </c>
      <c r="G382" s="32" t="s">
        <v>1516</v>
      </c>
      <c r="H382" s="18">
        <v>378</v>
      </c>
      <c r="I382" s="22" t="s">
        <v>106</v>
      </c>
      <c r="J382" s="32" t="s">
        <v>257</v>
      </c>
      <c r="K382" s="36">
        <v>1000</v>
      </c>
      <c r="L382" s="18">
        <v>0.37</v>
      </c>
      <c r="M382" s="36">
        <v>0</v>
      </c>
      <c r="N382" s="36">
        <v>325</v>
      </c>
      <c r="O382" s="188">
        <v>0</v>
      </c>
      <c r="P382" s="188">
        <v>0</v>
      </c>
      <c r="Q382" s="188">
        <v>0</v>
      </c>
      <c r="R382" s="188">
        <v>30.6</v>
      </c>
      <c r="S382" s="188">
        <v>31.5</v>
      </c>
      <c r="T382" s="188">
        <v>30.6</v>
      </c>
      <c r="U382" s="188">
        <v>11.4</v>
      </c>
      <c r="V382" s="188" t="s">
        <v>37</v>
      </c>
      <c r="W382" s="188">
        <v>11.3</v>
      </c>
      <c r="X382" s="188">
        <v>13.4</v>
      </c>
      <c r="Y382" s="188" t="s">
        <v>38</v>
      </c>
      <c r="Z382" s="188">
        <v>12.4</v>
      </c>
      <c r="AA382" s="188">
        <v>11.3</v>
      </c>
      <c r="AB382" s="188">
        <v>6.3</v>
      </c>
      <c r="AC382" s="18" t="s">
        <v>39</v>
      </c>
      <c r="AD382" s="20" t="s">
        <v>1542</v>
      </c>
    </row>
    <row r="383" spans="1:30" ht="14.25" customHeight="1" x14ac:dyDescent="0.15">
      <c r="A383" s="33" t="s">
        <v>1543</v>
      </c>
      <c r="B383" s="33" t="s">
        <v>1543</v>
      </c>
      <c r="C383" s="32" t="s">
        <v>1544</v>
      </c>
      <c r="D383" s="19"/>
      <c r="E383" s="33"/>
      <c r="F383" s="20" t="s">
        <v>1545</v>
      </c>
      <c r="G383" s="32" t="s">
        <v>1516</v>
      </c>
      <c r="H383" s="18">
        <v>486</v>
      </c>
      <c r="I383" s="22" t="s">
        <v>106</v>
      </c>
      <c r="J383" s="32" t="s">
        <v>44</v>
      </c>
      <c r="K383" s="36">
        <v>1000</v>
      </c>
      <c r="L383" s="18">
        <v>0.48</v>
      </c>
      <c r="M383" s="36">
        <v>0</v>
      </c>
      <c r="N383" s="36">
        <v>668</v>
      </c>
      <c r="O383" s="188">
        <v>1.3</v>
      </c>
      <c r="P383" s="188">
        <v>1.4</v>
      </c>
      <c r="Q383" s="188">
        <v>1.3</v>
      </c>
      <c r="R383" s="188">
        <v>72.5</v>
      </c>
      <c r="S383" s="188">
        <v>76</v>
      </c>
      <c r="T383" s="188">
        <v>72.5</v>
      </c>
      <c r="U383" s="188">
        <v>2.1</v>
      </c>
      <c r="V383" s="188" t="s">
        <v>37</v>
      </c>
      <c r="W383" s="188">
        <v>2.1</v>
      </c>
      <c r="X383" s="188">
        <v>7.2</v>
      </c>
      <c r="Y383" s="188" t="s">
        <v>38</v>
      </c>
      <c r="Z383" s="188">
        <v>3.6</v>
      </c>
      <c r="AA383" s="188">
        <v>2.1</v>
      </c>
      <c r="AB383" s="188">
        <v>1.9</v>
      </c>
      <c r="AC383" s="18" t="s">
        <v>39</v>
      </c>
      <c r="AD383" s="20" t="s">
        <v>1545</v>
      </c>
    </row>
    <row r="384" spans="1:30" ht="14.25" customHeight="1" x14ac:dyDescent="0.15">
      <c r="A384" s="33" t="s">
        <v>1546</v>
      </c>
      <c r="B384" s="33" t="s">
        <v>1546</v>
      </c>
      <c r="C384" s="32" t="s">
        <v>1547</v>
      </c>
      <c r="D384" s="19"/>
      <c r="E384" s="33"/>
      <c r="F384" s="20" t="s">
        <v>1548</v>
      </c>
      <c r="G384" s="32" t="s">
        <v>1549</v>
      </c>
      <c r="H384" s="18">
        <v>300</v>
      </c>
      <c r="I384" s="22" t="s">
        <v>35</v>
      </c>
      <c r="J384" s="32" t="s">
        <v>44</v>
      </c>
      <c r="K384" s="36">
        <v>1000</v>
      </c>
      <c r="L384" s="18">
        <v>0.3</v>
      </c>
      <c r="M384" s="36">
        <v>0</v>
      </c>
      <c r="N384" s="36">
        <v>182</v>
      </c>
      <c r="O384" s="188">
        <v>11.1</v>
      </c>
      <c r="P384" s="188">
        <v>12.5</v>
      </c>
      <c r="Q384" s="188">
        <v>11.1</v>
      </c>
      <c r="R384" s="188">
        <v>5.9</v>
      </c>
      <c r="S384" s="188">
        <v>6</v>
      </c>
      <c r="T384" s="188">
        <v>5.9</v>
      </c>
      <c r="U384" s="188">
        <v>11.9</v>
      </c>
      <c r="V384" s="188" t="s">
        <v>38</v>
      </c>
      <c r="W384" s="188">
        <v>11.8</v>
      </c>
      <c r="X384" s="188">
        <v>18.5</v>
      </c>
      <c r="Y384" s="188" t="s">
        <v>37</v>
      </c>
      <c r="Z384" s="188">
        <v>21.9</v>
      </c>
      <c r="AA384" s="188">
        <v>18.5</v>
      </c>
      <c r="AB384" s="188">
        <v>12.4</v>
      </c>
      <c r="AC384" s="18" t="s">
        <v>39</v>
      </c>
      <c r="AD384" s="20" t="s">
        <v>1548</v>
      </c>
    </row>
    <row r="385" spans="1:30" ht="14.25" customHeight="1" x14ac:dyDescent="0.15">
      <c r="A385" s="33" t="s">
        <v>1550</v>
      </c>
      <c r="B385" s="33" t="s">
        <v>1550</v>
      </c>
      <c r="C385" s="32" t="s">
        <v>1551</v>
      </c>
      <c r="D385" s="19"/>
      <c r="E385" s="33"/>
      <c r="F385" s="20" t="s">
        <v>1552</v>
      </c>
      <c r="G385" s="32" t="s">
        <v>1553</v>
      </c>
      <c r="H385" s="18">
        <v>272</v>
      </c>
      <c r="I385" s="22" t="s">
        <v>35</v>
      </c>
      <c r="J385" s="32" t="s">
        <v>44</v>
      </c>
      <c r="K385" s="36">
        <v>1000</v>
      </c>
      <c r="L385" s="18">
        <v>0.27</v>
      </c>
      <c r="M385" s="36">
        <v>0</v>
      </c>
      <c r="N385" s="36">
        <v>178</v>
      </c>
      <c r="O385" s="188">
        <v>11.3</v>
      </c>
      <c r="P385" s="188">
        <v>13.1</v>
      </c>
      <c r="Q385" s="188">
        <v>11.3</v>
      </c>
      <c r="R385" s="188">
        <v>5.4</v>
      </c>
      <c r="S385" s="188">
        <v>5.5</v>
      </c>
      <c r="T385" s="188">
        <v>5.4</v>
      </c>
      <c r="U385" s="188" t="s">
        <v>108</v>
      </c>
      <c r="V385" s="188" t="s">
        <v>38</v>
      </c>
      <c r="W385" s="188" t="s">
        <v>108</v>
      </c>
      <c r="X385" s="188">
        <v>18.899999999999999</v>
      </c>
      <c r="Y385" s="188" t="s">
        <v>37</v>
      </c>
      <c r="Z385" s="188">
        <v>21.1</v>
      </c>
      <c r="AA385" s="188">
        <v>18.899999999999999</v>
      </c>
      <c r="AB385" s="188">
        <v>13</v>
      </c>
      <c r="AC385" s="18" t="s">
        <v>39</v>
      </c>
      <c r="AD385" s="20" t="s">
        <v>1552</v>
      </c>
    </row>
    <row r="386" spans="1:30" ht="14.25" customHeight="1" x14ac:dyDescent="0.15">
      <c r="A386" s="31" t="s">
        <v>1554</v>
      </c>
      <c r="B386" s="31" t="s">
        <v>1554</v>
      </c>
      <c r="C386" s="18" t="s">
        <v>1555</v>
      </c>
      <c r="E386" s="18"/>
      <c r="F386" s="20" t="s">
        <v>1556</v>
      </c>
      <c r="G386" s="32" t="s">
        <v>1557</v>
      </c>
      <c r="H386" s="18">
        <v>907</v>
      </c>
      <c r="I386" s="22" t="s">
        <v>779</v>
      </c>
      <c r="J386" s="18" t="s">
        <v>44</v>
      </c>
      <c r="K386" s="36">
        <v>1000</v>
      </c>
      <c r="L386" s="18">
        <v>0.9</v>
      </c>
      <c r="M386" s="36">
        <v>0</v>
      </c>
      <c r="N386" s="36">
        <v>474</v>
      </c>
      <c r="O386" s="188">
        <v>5.7</v>
      </c>
      <c r="P386" s="188">
        <v>6.5</v>
      </c>
      <c r="Q386" s="188">
        <v>5.7</v>
      </c>
      <c r="R386" s="188">
        <v>32.799999999999997</v>
      </c>
      <c r="S386" s="188">
        <v>34.1</v>
      </c>
      <c r="T386" s="188">
        <v>32.799999999999997</v>
      </c>
      <c r="U386" s="188">
        <v>38.1</v>
      </c>
      <c r="V386" s="188" t="s">
        <v>37</v>
      </c>
      <c r="W386" s="188">
        <v>35.1</v>
      </c>
      <c r="X386" s="188">
        <v>40</v>
      </c>
      <c r="Y386" s="188" t="s">
        <v>38</v>
      </c>
      <c r="Z386" s="188">
        <v>44.7</v>
      </c>
      <c r="AA386" s="188">
        <v>35.1</v>
      </c>
      <c r="AB386" s="188">
        <v>10.6</v>
      </c>
      <c r="AC386" s="18" t="s">
        <v>39</v>
      </c>
      <c r="AD386" s="20" t="s">
        <v>1556</v>
      </c>
    </row>
    <row r="387" spans="1:30" ht="14.25" customHeight="1" x14ac:dyDescent="0.15">
      <c r="A387" s="33" t="s">
        <v>1558</v>
      </c>
      <c r="B387" s="33" t="s">
        <v>1558</v>
      </c>
      <c r="C387" s="18" t="s">
        <v>1559</v>
      </c>
      <c r="D387" s="19"/>
      <c r="E387" s="33"/>
      <c r="F387" s="20" t="s">
        <v>1560</v>
      </c>
      <c r="G387" s="32" t="s">
        <v>1561</v>
      </c>
      <c r="H387" s="18">
        <v>284</v>
      </c>
      <c r="I387" s="22" t="s">
        <v>35</v>
      </c>
      <c r="J387" s="32" t="s">
        <v>156</v>
      </c>
      <c r="K387" s="36">
        <v>300</v>
      </c>
      <c r="L387" s="18">
        <v>0.94</v>
      </c>
      <c r="M387" s="36">
        <v>0</v>
      </c>
      <c r="N387" s="36">
        <v>435</v>
      </c>
      <c r="O387" s="188" t="s">
        <v>108</v>
      </c>
      <c r="P387" s="188">
        <v>33</v>
      </c>
      <c r="Q387" s="188">
        <v>33</v>
      </c>
      <c r="R387" s="188">
        <v>14.2</v>
      </c>
      <c r="S387" s="188">
        <v>14.3</v>
      </c>
      <c r="T387" s="188">
        <v>14.2</v>
      </c>
      <c r="U387" s="188" t="s">
        <v>108</v>
      </c>
      <c r="V387" s="188" t="s">
        <v>38</v>
      </c>
      <c r="W387" s="188" t="s">
        <v>108</v>
      </c>
      <c r="X387" s="188">
        <v>43.8</v>
      </c>
      <c r="Y387" s="188" t="s">
        <v>37</v>
      </c>
      <c r="Z387" s="188">
        <v>43.7</v>
      </c>
      <c r="AA387" s="188">
        <v>43.8</v>
      </c>
      <c r="AB387" s="188">
        <v>0.1</v>
      </c>
      <c r="AC387" s="18" t="s">
        <v>39</v>
      </c>
      <c r="AD387" s="20" t="s">
        <v>1560</v>
      </c>
    </row>
    <row r="388" spans="1:30" ht="14.25" customHeight="1" x14ac:dyDescent="0.15">
      <c r="A388" s="42" t="s">
        <v>1562</v>
      </c>
      <c r="B388" s="42" t="s">
        <v>1562</v>
      </c>
      <c r="C388" s="32" t="s">
        <v>1563</v>
      </c>
      <c r="D388" s="23"/>
      <c r="E388" s="33"/>
      <c r="F388" s="20" t="s">
        <v>1564</v>
      </c>
      <c r="G388" s="32" t="s">
        <v>1561</v>
      </c>
      <c r="H388" s="18">
        <v>430</v>
      </c>
      <c r="I388" s="22" t="s">
        <v>35</v>
      </c>
      <c r="J388" s="32" t="s">
        <v>324</v>
      </c>
      <c r="K388" s="36">
        <v>100</v>
      </c>
      <c r="L388" s="18">
        <v>4.3</v>
      </c>
      <c r="M388" s="36">
        <v>0</v>
      </c>
      <c r="N388" s="36">
        <v>338</v>
      </c>
      <c r="O388" s="188">
        <v>10.199999999999999</v>
      </c>
      <c r="P388" s="188">
        <v>13</v>
      </c>
      <c r="Q388" s="188">
        <v>10.199999999999999</v>
      </c>
      <c r="R388" s="188">
        <v>11.6</v>
      </c>
      <c r="S388" s="188">
        <v>12.2</v>
      </c>
      <c r="T388" s="188">
        <v>11.6</v>
      </c>
      <c r="U388" s="188" t="s">
        <v>108</v>
      </c>
      <c r="V388" s="188" t="s">
        <v>38</v>
      </c>
      <c r="W388" s="188" t="s">
        <v>108</v>
      </c>
      <c r="X388" s="188">
        <v>29.8</v>
      </c>
      <c r="Y388" s="188" t="s">
        <v>37</v>
      </c>
      <c r="Z388" s="188">
        <v>63.3</v>
      </c>
      <c r="AA388" s="188">
        <v>29.8</v>
      </c>
      <c r="AB388" s="188">
        <v>0.1</v>
      </c>
      <c r="AC388" s="18" t="s">
        <v>39</v>
      </c>
      <c r="AD388" s="20" t="s">
        <v>1564</v>
      </c>
    </row>
    <row r="389" spans="1:30" ht="14.25" customHeight="1" x14ac:dyDescent="0.15">
      <c r="A389" s="43" t="s">
        <v>1565</v>
      </c>
      <c r="B389" s="43" t="s">
        <v>1565</v>
      </c>
      <c r="C389" s="32" t="s">
        <v>1566</v>
      </c>
      <c r="D389" s="23"/>
      <c r="E389" s="33"/>
      <c r="F389" s="20" t="s">
        <v>1567</v>
      </c>
      <c r="G389" s="32" t="s">
        <v>1561</v>
      </c>
      <c r="H389" s="18">
        <v>522</v>
      </c>
      <c r="I389" s="22" t="s">
        <v>266</v>
      </c>
      <c r="J389" s="32" t="s">
        <v>324</v>
      </c>
      <c r="K389" s="36">
        <v>100</v>
      </c>
      <c r="L389" s="18">
        <v>5.22</v>
      </c>
      <c r="M389" s="36">
        <v>0</v>
      </c>
      <c r="N389" s="36">
        <v>362</v>
      </c>
      <c r="O389" s="188">
        <v>8.9</v>
      </c>
      <c r="P389" s="188">
        <v>11</v>
      </c>
      <c r="Q389" s="188">
        <v>8.9</v>
      </c>
      <c r="R389" s="188">
        <v>5.5</v>
      </c>
      <c r="S389" s="188">
        <v>6</v>
      </c>
      <c r="T389" s="188">
        <v>5.5</v>
      </c>
      <c r="U389" s="188">
        <v>42.3</v>
      </c>
      <c r="V389" s="188" t="s">
        <v>38</v>
      </c>
      <c r="W389" s="188">
        <v>38.5</v>
      </c>
      <c r="X389" s="188">
        <v>69.2</v>
      </c>
      <c r="Y389" s="188" t="s">
        <v>37</v>
      </c>
      <c r="Z389" s="188">
        <v>66.599999999999994</v>
      </c>
      <c r="AA389" s="188">
        <v>69.2</v>
      </c>
      <c r="AB389" s="188">
        <v>0.2</v>
      </c>
      <c r="AC389" s="18" t="s">
        <v>39</v>
      </c>
      <c r="AD389" s="20" t="s">
        <v>1567</v>
      </c>
    </row>
    <row r="390" spans="1:30" ht="14.25" customHeight="1" x14ac:dyDescent="0.15">
      <c r="A390" s="43" t="s">
        <v>1568</v>
      </c>
      <c r="B390" s="43" t="s">
        <v>1568</v>
      </c>
      <c r="C390" s="32" t="s">
        <v>1569</v>
      </c>
      <c r="D390" s="23"/>
      <c r="E390" s="33"/>
      <c r="F390" s="20" t="s">
        <v>1570</v>
      </c>
      <c r="G390" s="32" t="s">
        <v>1561</v>
      </c>
      <c r="H390" s="18">
        <v>1066</v>
      </c>
      <c r="I390" s="22" t="s">
        <v>266</v>
      </c>
      <c r="J390" s="32" t="s">
        <v>1571</v>
      </c>
      <c r="K390" s="36">
        <v>210</v>
      </c>
      <c r="L390" s="18">
        <v>5.07</v>
      </c>
      <c r="M390" s="36">
        <v>0</v>
      </c>
      <c r="N390" s="36">
        <v>376</v>
      </c>
      <c r="O390" s="188">
        <v>7</v>
      </c>
      <c r="P390" s="188">
        <v>10.1</v>
      </c>
      <c r="Q390" s="188">
        <v>7</v>
      </c>
      <c r="R390" s="188">
        <v>5.9</v>
      </c>
      <c r="S390" s="188">
        <v>6.4</v>
      </c>
      <c r="T390" s="188">
        <v>5.9</v>
      </c>
      <c r="U390" s="188">
        <v>42.5</v>
      </c>
      <c r="V390" s="188" t="s">
        <v>38</v>
      </c>
      <c r="W390" s="188">
        <v>38.700000000000003</v>
      </c>
      <c r="X390" s="188">
        <v>73.7</v>
      </c>
      <c r="Y390" s="188" t="s">
        <v>37</v>
      </c>
      <c r="Z390" s="188">
        <v>70.099999999999994</v>
      </c>
      <c r="AA390" s="188">
        <v>73.7</v>
      </c>
      <c r="AB390" s="188">
        <v>0</v>
      </c>
      <c r="AC390" s="18" t="s">
        <v>39</v>
      </c>
      <c r="AD390" s="20" t="s">
        <v>1570</v>
      </c>
    </row>
    <row r="391" spans="1:30" ht="14.25" customHeight="1" x14ac:dyDescent="0.15">
      <c r="A391" s="43" t="s">
        <v>1572</v>
      </c>
      <c r="B391" s="43" t="s">
        <v>1572</v>
      </c>
      <c r="C391" s="32" t="s">
        <v>1573</v>
      </c>
      <c r="D391" s="23"/>
      <c r="E391" s="33"/>
      <c r="F391" s="20" t="s">
        <v>1574</v>
      </c>
      <c r="G391" s="32" t="s">
        <v>1575</v>
      </c>
      <c r="H391" s="18">
        <v>748</v>
      </c>
      <c r="I391" s="22" t="s">
        <v>266</v>
      </c>
      <c r="J391" s="32" t="s">
        <v>636</v>
      </c>
      <c r="K391" s="36">
        <v>180</v>
      </c>
      <c r="L391" s="18">
        <v>4.1500000000000004</v>
      </c>
      <c r="M391" s="36">
        <v>0</v>
      </c>
      <c r="N391" s="36">
        <v>356</v>
      </c>
      <c r="O391" s="188">
        <v>2.7</v>
      </c>
      <c r="P391" s="188">
        <v>3.6</v>
      </c>
      <c r="Q391" s="188">
        <v>2.7</v>
      </c>
      <c r="R391" s="188">
        <v>1.9</v>
      </c>
      <c r="S391" s="188">
        <v>3.5</v>
      </c>
      <c r="T391" s="188">
        <v>1.9</v>
      </c>
      <c r="U391" s="188" t="s">
        <v>108</v>
      </c>
      <c r="V391" s="188" t="s">
        <v>38</v>
      </c>
      <c r="W391" s="188" t="s">
        <v>108</v>
      </c>
      <c r="X391" s="188">
        <v>82.1</v>
      </c>
      <c r="Y391" s="188" t="s">
        <v>37</v>
      </c>
      <c r="Z391" s="188">
        <v>79.599999999999994</v>
      </c>
      <c r="AA391" s="188">
        <v>82.1</v>
      </c>
      <c r="AB391" s="188">
        <v>0.1</v>
      </c>
      <c r="AC391" s="18" t="s">
        <v>39</v>
      </c>
      <c r="AD391" s="20" t="s">
        <v>1574</v>
      </c>
    </row>
    <row r="392" spans="1:30" ht="14.25" customHeight="1" x14ac:dyDescent="0.15">
      <c r="A392" s="43" t="s">
        <v>1576</v>
      </c>
      <c r="B392" s="43" t="s">
        <v>1576</v>
      </c>
      <c r="C392" s="32" t="s">
        <v>1577</v>
      </c>
      <c r="D392" s="23"/>
      <c r="E392" s="33"/>
      <c r="F392" s="20" t="s">
        <v>1578</v>
      </c>
      <c r="G392" s="32" t="s">
        <v>1561</v>
      </c>
      <c r="H392" s="18">
        <v>329</v>
      </c>
      <c r="I392" s="22" t="s">
        <v>35</v>
      </c>
      <c r="J392" s="32" t="s">
        <v>156</v>
      </c>
      <c r="K392" s="36">
        <v>300</v>
      </c>
      <c r="L392" s="18">
        <v>1.0900000000000001</v>
      </c>
      <c r="M392" s="36">
        <v>0</v>
      </c>
      <c r="N392" s="36">
        <v>412</v>
      </c>
      <c r="O392" s="188">
        <v>9.9</v>
      </c>
      <c r="P392" s="188">
        <v>16.2</v>
      </c>
      <c r="Q392" s="188">
        <v>9.9</v>
      </c>
      <c r="R392" s="188">
        <v>8.3000000000000007</v>
      </c>
      <c r="S392" s="188">
        <v>9.6999999999999993</v>
      </c>
      <c r="T392" s="188">
        <v>8.3000000000000007</v>
      </c>
      <c r="U392" s="188" t="s">
        <v>108</v>
      </c>
      <c r="V392" s="188" t="s">
        <v>38</v>
      </c>
      <c r="W392" s="188" t="s">
        <v>108</v>
      </c>
      <c r="X392" s="188">
        <v>74.5</v>
      </c>
      <c r="Y392" s="188" t="s">
        <v>37</v>
      </c>
      <c r="Z392" s="188">
        <v>66.8</v>
      </c>
      <c r="AA392" s="188">
        <v>74.5</v>
      </c>
      <c r="AB392" s="188">
        <v>0</v>
      </c>
      <c r="AC392" s="18" t="s">
        <v>39</v>
      </c>
      <c r="AD392" s="20" t="s">
        <v>1578</v>
      </c>
    </row>
    <row r="393" spans="1:30" ht="14.25" customHeight="1" x14ac:dyDescent="0.15">
      <c r="A393" s="43" t="s">
        <v>1579</v>
      </c>
      <c r="B393" s="43" t="s">
        <v>1579</v>
      </c>
      <c r="C393" s="32" t="s">
        <v>1580</v>
      </c>
      <c r="D393" s="23"/>
      <c r="E393" s="33"/>
      <c r="F393" s="20" t="s">
        <v>1581</v>
      </c>
      <c r="G393" s="32" t="s">
        <v>1561</v>
      </c>
      <c r="H393" s="18">
        <v>363</v>
      </c>
      <c r="I393" s="22" t="s">
        <v>35</v>
      </c>
      <c r="J393" s="32" t="s">
        <v>156</v>
      </c>
      <c r="K393" s="36">
        <v>300</v>
      </c>
      <c r="L393" s="18">
        <v>1.21</v>
      </c>
      <c r="M393" s="36">
        <v>0</v>
      </c>
      <c r="N393" s="36">
        <v>384</v>
      </c>
      <c r="O393" s="188">
        <v>9.4</v>
      </c>
      <c r="P393" s="188">
        <v>16.5</v>
      </c>
      <c r="Q393" s="188">
        <v>9.4</v>
      </c>
      <c r="R393" s="188" t="s">
        <v>108</v>
      </c>
      <c r="S393" s="188">
        <v>4.4000000000000004</v>
      </c>
      <c r="T393" s="188">
        <v>4.4000000000000004</v>
      </c>
      <c r="U393" s="188" t="s">
        <v>108</v>
      </c>
      <c r="V393" s="188" t="s">
        <v>38</v>
      </c>
      <c r="W393" s="188" t="s">
        <v>108</v>
      </c>
      <c r="X393" s="188">
        <v>76.8</v>
      </c>
      <c r="Y393" s="188" t="s">
        <v>37</v>
      </c>
      <c r="Z393" s="188">
        <v>69.7</v>
      </c>
      <c r="AA393" s="188">
        <v>76.8</v>
      </c>
      <c r="AB393" s="188">
        <v>0.1</v>
      </c>
      <c r="AC393" s="18" t="s">
        <v>39</v>
      </c>
      <c r="AD393" s="20" t="s">
        <v>1581</v>
      </c>
    </row>
    <row r="394" spans="1:30" ht="14.25" customHeight="1" x14ac:dyDescent="0.15">
      <c r="A394" s="43" t="s">
        <v>1582</v>
      </c>
      <c r="B394" s="43" t="s">
        <v>1582</v>
      </c>
      <c r="C394" s="32" t="s">
        <v>1583</v>
      </c>
      <c r="E394" s="18"/>
      <c r="F394" s="20" t="s">
        <v>1584</v>
      </c>
      <c r="G394" s="32" t="s">
        <v>1561</v>
      </c>
      <c r="H394" s="18">
        <v>851</v>
      </c>
      <c r="I394" s="22" t="s">
        <v>106</v>
      </c>
      <c r="J394" s="18" t="s">
        <v>44</v>
      </c>
      <c r="K394" s="36">
        <v>1000</v>
      </c>
      <c r="L394" s="18">
        <v>0.85</v>
      </c>
      <c r="M394" s="36">
        <v>0</v>
      </c>
      <c r="N394" s="36">
        <v>170</v>
      </c>
      <c r="O394" s="188">
        <v>2.9</v>
      </c>
      <c r="P394" s="188">
        <v>4.7</v>
      </c>
      <c r="Q394" s="188">
        <v>2.9</v>
      </c>
      <c r="R394" s="188">
        <v>0.3</v>
      </c>
      <c r="S394" s="188">
        <v>0.5</v>
      </c>
      <c r="T394" s="188">
        <v>0.3</v>
      </c>
      <c r="U394" s="188">
        <v>1.3</v>
      </c>
      <c r="V394" s="188" t="s">
        <v>38</v>
      </c>
      <c r="W394" s="188">
        <v>1.2</v>
      </c>
      <c r="X394" s="188">
        <v>39</v>
      </c>
      <c r="Y394" s="188" t="s">
        <v>37</v>
      </c>
      <c r="Z394" s="188">
        <v>37</v>
      </c>
      <c r="AA394" s="188">
        <v>39</v>
      </c>
      <c r="AB394" s="188">
        <v>4.5999999999999996</v>
      </c>
      <c r="AC394" s="18" t="s">
        <v>39</v>
      </c>
      <c r="AD394" s="20" t="s">
        <v>1584</v>
      </c>
    </row>
    <row r="395" spans="1:30" ht="14.25" customHeight="1" x14ac:dyDescent="0.15">
      <c r="A395" s="43" t="s">
        <v>1585</v>
      </c>
      <c r="B395" s="43" t="s">
        <v>1585</v>
      </c>
      <c r="C395" s="32" t="s">
        <v>1586</v>
      </c>
      <c r="D395" s="23"/>
      <c r="E395" s="33"/>
      <c r="F395" s="20" t="s">
        <v>1587</v>
      </c>
      <c r="G395" s="32" t="s">
        <v>1561</v>
      </c>
      <c r="H395" s="18">
        <v>851</v>
      </c>
      <c r="I395" s="22" t="s">
        <v>106</v>
      </c>
      <c r="J395" s="32" t="s">
        <v>44</v>
      </c>
      <c r="K395" s="36">
        <v>1000</v>
      </c>
      <c r="L395" s="18">
        <v>0.85</v>
      </c>
      <c r="M395" s="36">
        <v>0</v>
      </c>
      <c r="N395" s="36">
        <v>41</v>
      </c>
      <c r="O395" s="188">
        <v>0.3</v>
      </c>
      <c r="P395" s="188">
        <v>0.7</v>
      </c>
      <c r="Q395" s="188">
        <v>0.3</v>
      </c>
      <c r="R395" s="188">
        <v>0.4</v>
      </c>
      <c r="S395" s="188">
        <v>0.6</v>
      </c>
      <c r="T395" s="188">
        <v>0.4</v>
      </c>
      <c r="U395" s="188">
        <v>5.0999999999999996</v>
      </c>
      <c r="V395" s="188" t="s">
        <v>38</v>
      </c>
      <c r="W395" s="188">
        <v>4.7</v>
      </c>
      <c r="X395" s="188">
        <v>9</v>
      </c>
      <c r="Y395" s="188" t="s">
        <v>37</v>
      </c>
      <c r="Z395" s="188">
        <v>8.6</v>
      </c>
      <c r="AA395" s="188">
        <v>9</v>
      </c>
      <c r="AB395" s="188">
        <v>1.5</v>
      </c>
      <c r="AC395" s="18" t="s">
        <v>39</v>
      </c>
      <c r="AD395" s="20" t="s">
        <v>1587</v>
      </c>
    </row>
    <row r="396" spans="1:30" ht="14.25" customHeight="1" x14ac:dyDescent="0.15">
      <c r="A396" s="40" t="s">
        <v>1588</v>
      </c>
      <c r="B396" s="40" t="s">
        <v>1588</v>
      </c>
      <c r="C396" s="32" t="s">
        <v>1589</v>
      </c>
      <c r="D396" s="19"/>
      <c r="E396" s="33"/>
      <c r="F396" s="20" t="s">
        <v>1590</v>
      </c>
      <c r="G396" s="32" t="s">
        <v>1591</v>
      </c>
      <c r="H396" s="18">
        <v>140</v>
      </c>
      <c r="I396" s="22" t="s">
        <v>106</v>
      </c>
      <c r="J396" s="32" t="s">
        <v>1592</v>
      </c>
      <c r="K396" s="36">
        <v>45</v>
      </c>
      <c r="L396" s="18">
        <v>3.11</v>
      </c>
      <c r="M396" s="36">
        <v>0</v>
      </c>
      <c r="N396" s="36">
        <v>314</v>
      </c>
      <c r="O396" s="188" t="s">
        <v>108</v>
      </c>
      <c r="P396" s="188">
        <v>5.9</v>
      </c>
      <c r="Q396" s="188">
        <v>5.9</v>
      </c>
      <c r="R396" s="188">
        <v>14.4</v>
      </c>
      <c r="S396" s="188">
        <v>14.5</v>
      </c>
      <c r="T396" s="188">
        <v>14.4</v>
      </c>
      <c r="U396" s="188" t="s">
        <v>108</v>
      </c>
      <c r="V396" s="188" t="s">
        <v>38</v>
      </c>
      <c r="W396" s="188" t="s">
        <v>108</v>
      </c>
      <c r="X396" s="188">
        <v>40.200000000000003</v>
      </c>
      <c r="Y396" s="188" t="s">
        <v>37</v>
      </c>
      <c r="Z396" s="188">
        <v>40.1</v>
      </c>
      <c r="AA396" s="188">
        <v>40.200000000000003</v>
      </c>
      <c r="AB396" s="188">
        <v>7.4</v>
      </c>
      <c r="AC396" s="18" t="s">
        <v>39</v>
      </c>
      <c r="AD396" s="20" t="s">
        <v>1590</v>
      </c>
    </row>
    <row r="397" spans="1:30" ht="14.25" customHeight="1" x14ac:dyDescent="0.15">
      <c r="A397" s="31" t="s">
        <v>1593</v>
      </c>
      <c r="B397" s="31" t="s">
        <v>1593</v>
      </c>
      <c r="C397" s="18" t="s">
        <v>1594</v>
      </c>
      <c r="E397" s="18"/>
      <c r="F397" s="20" t="s">
        <v>1595</v>
      </c>
      <c r="G397" s="32" t="s">
        <v>1591</v>
      </c>
      <c r="H397" s="18">
        <v>140</v>
      </c>
      <c r="I397" s="22" t="s">
        <v>106</v>
      </c>
      <c r="J397" s="18" t="s">
        <v>1592</v>
      </c>
      <c r="K397" s="36">
        <v>45</v>
      </c>
      <c r="L397" s="18">
        <v>3.11</v>
      </c>
      <c r="M397" s="36">
        <v>0</v>
      </c>
      <c r="N397" s="36">
        <v>265</v>
      </c>
      <c r="O397" s="188">
        <v>1.9</v>
      </c>
      <c r="P397" s="188">
        <v>3.3</v>
      </c>
      <c r="Q397" s="188">
        <v>1.9</v>
      </c>
      <c r="R397" s="188" t="s">
        <v>108</v>
      </c>
      <c r="S397" s="188">
        <v>10.3</v>
      </c>
      <c r="T397" s="188">
        <v>10.3</v>
      </c>
      <c r="U397" s="188" t="s">
        <v>108</v>
      </c>
      <c r="V397" s="188" t="s">
        <v>38</v>
      </c>
      <c r="W397" s="188" t="s">
        <v>108</v>
      </c>
      <c r="X397" s="188">
        <v>41.2</v>
      </c>
      <c r="Y397" s="188" t="s">
        <v>37</v>
      </c>
      <c r="Z397" s="188">
        <v>39.799999999999997</v>
      </c>
      <c r="AA397" s="188">
        <v>41.2</v>
      </c>
      <c r="AB397" s="188">
        <v>6.1</v>
      </c>
      <c r="AC397" s="18" t="s">
        <v>39</v>
      </c>
      <c r="AD397" s="20" t="s">
        <v>1595</v>
      </c>
    </row>
    <row r="398" spans="1:30" ht="14.25" customHeight="1" x14ac:dyDescent="0.15">
      <c r="A398" s="31" t="s">
        <v>1596</v>
      </c>
      <c r="B398" s="31" t="s">
        <v>1596</v>
      </c>
      <c r="C398" s="18" t="s">
        <v>1597</v>
      </c>
      <c r="E398" s="38"/>
      <c r="F398" s="20" t="s">
        <v>1597</v>
      </c>
      <c r="G398" s="32" t="s">
        <v>1598</v>
      </c>
      <c r="H398" s="18">
        <v>270</v>
      </c>
      <c r="I398" s="22" t="s">
        <v>266</v>
      </c>
      <c r="J398" s="18" t="s">
        <v>324</v>
      </c>
      <c r="K398" s="36">
        <v>100</v>
      </c>
      <c r="L398" s="18">
        <v>2.7</v>
      </c>
      <c r="M398" s="36">
        <v>0</v>
      </c>
      <c r="N398" s="36">
        <v>150</v>
      </c>
      <c r="O398" s="188" t="s">
        <v>108</v>
      </c>
      <c r="P398" s="188">
        <v>0</v>
      </c>
      <c r="Q398" s="188">
        <v>0</v>
      </c>
      <c r="R398" s="188">
        <v>0.6</v>
      </c>
      <c r="S398" s="188">
        <v>1.2</v>
      </c>
      <c r="T398" s="188">
        <v>0.6</v>
      </c>
      <c r="U398" s="188">
        <v>38.5</v>
      </c>
      <c r="V398" s="188" t="s">
        <v>37</v>
      </c>
      <c r="W398" s="188">
        <v>35</v>
      </c>
      <c r="X398" s="188">
        <v>53.1</v>
      </c>
      <c r="Y398" s="188" t="s">
        <v>38</v>
      </c>
      <c r="Z398" s="188">
        <v>29</v>
      </c>
      <c r="AA398" s="188">
        <v>35</v>
      </c>
      <c r="AB398" s="188">
        <v>17.3</v>
      </c>
      <c r="AC398" s="18" t="s">
        <v>39</v>
      </c>
      <c r="AD398" s="20" t="s">
        <v>1597</v>
      </c>
    </row>
    <row r="399" spans="1:30" ht="14.25" customHeight="1" x14ac:dyDescent="0.15">
      <c r="A399" s="31" t="s">
        <v>1599</v>
      </c>
      <c r="B399" s="31" t="s">
        <v>1599</v>
      </c>
      <c r="C399" s="18" t="s">
        <v>1600</v>
      </c>
      <c r="E399" s="18"/>
      <c r="F399" s="20" t="s">
        <v>1601</v>
      </c>
      <c r="G399" s="32" t="s">
        <v>1446</v>
      </c>
      <c r="H399" s="18">
        <v>756</v>
      </c>
      <c r="I399" s="22" t="s">
        <v>106</v>
      </c>
      <c r="J399" s="18" t="s">
        <v>1433</v>
      </c>
      <c r="K399" s="36">
        <v>1800</v>
      </c>
      <c r="L399" s="18">
        <v>0.42</v>
      </c>
      <c r="M399" s="36">
        <v>0</v>
      </c>
      <c r="N399" s="36">
        <v>68</v>
      </c>
      <c r="O399" s="188">
        <v>6.4</v>
      </c>
      <c r="P399" s="188">
        <v>8.1</v>
      </c>
      <c r="Q399" s="188">
        <v>6.4</v>
      </c>
      <c r="R399" s="188" t="s">
        <v>108</v>
      </c>
      <c r="S399" s="188">
        <v>0</v>
      </c>
      <c r="T399" s="188">
        <v>0</v>
      </c>
      <c r="U399" s="188">
        <v>1.3</v>
      </c>
      <c r="V399" s="188" t="s">
        <v>38</v>
      </c>
      <c r="W399" s="188">
        <v>1.3</v>
      </c>
      <c r="X399" s="188">
        <v>10</v>
      </c>
      <c r="Y399" s="188" t="s">
        <v>37</v>
      </c>
      <c r="Z399" s="188">
        <v>9</v>
      </c>
      <c r="AA399" s="188">
        <v>10</v>
      </c>
      <c r="AB399" s="188">
        <v>8.3000000000000007</v>
      </c>
      <c r="AC399" s="18" t="s">
        <v>39</v>
      </c>
      <c r="AD399" s="20" t="s">
        <v>1601</v>
      </c>
    </row>
    <row r="400" spans="1:30" ht="14.25" customHeight="1" x14ac:dyDescent="0.15">
      <c r="A400" s="31" t="s">
        <v>1602</v>
      </c>
      <c r="B400" s="31" t="s">
        <v>1602</v>
      </c>
      <c r="C400" s="18" t="s">
        <v>1603</v>
      </c>
      <c r="E400" s="18"/>
      <c r="F400" s="20" t="s">
        <v>1604</v>
      </c>
      <c r="G400" s="32" t="s">
        <v>1516</v>
      </c>
      <c r="H400" s="18">
        <v>1814</v>
      </c>
      <c r="I400" s="22" t="s">
        <v>35</v>
      </c>
      <c r="J400" s="18" t="s">
        <v>44</v>
      </c>
      <c r="K400" s="36">
        <v>1000</v>
      </c>
      <c r="L400" s="18">
        <v>1.81</v>
      </c>
      <c r="M400" s="36">
        <v>0</v>
      </c>
      <c r="N400" s="36">
        <v>210</v>
      </c>
      <c r="O400" s="188">
        <v>10.6</v>
      </c>
      <c r="P400" s="188">
        <v>12.6</v>
      </c>
      <c r="Q400" s="188">
        <v>10.6</v>
      </c>
      <c r="R400" s="188">
        <v>1.5</v>
      </c>
      <c r="S400" s="188">
        <v>1.6</v>
      </c>
      <c r="T400" s="188">
        <v>1.5</v>
      </c>
      <c r="U400" s="188" t="s">
        <v>108</v>
      </c>
      <c r="V400" s="188" t="s">
        <v>38</v>
      </c>
      <c r="W400" s="188" t="s">
        <v>108</v>
      </c>
      <c r="X400" s="188">
        <v>38.700000000000003</v>
      </c>
      <c r="Y400" s="188" t="s">
        <v>37</v>
      </c>
      <c r="Z400" s="188">
        <v>36.6</v>
      </c>
      <c r="AA400" s="188">
        <v>38.700000000000003</v>
      </c>
      <c r="AB400" s="188">
        <v>47.5</v>
      </c>
      <c r="AC400" s="18" t="s">
        <v>39</v>
      </c>
      <c r="AD400" s="20" t="s">
        <v>1604</v>
      </c>
    </row>
    <row r="401" spans="1:30" ht="14.25" customHeight="1" x14ac:dyDescent="0.15">
      <c r="A401" s="31" t="s">
        <v>1605</v>
      </c>
      <c r="B401" s="31" t="s">
        <v>1605</v>
      </c>
      <c r="C401" s="18" t="s">
        <v>1606</v>
      </c>
      <c r="E401" s="38"/>
      <c r="F401" s="18" t="s">
        <v>1607</v>
      </c>
      <c r="G401" s="32" t="s">
        <v>1608</v>
      </c>
      <c r="H401" s="18">
        <v>511</v>
      </c>
      <c r="I401" s="22" t="s">
        <v>266</v>
      </c>
      <c r="J401" s="18" t="s">
        <v>1609</v>
      </c>
      <c r="K401" s="36">
        <v>840</v>
      </c>
      <c r="L401" s="18">
        <v>0.6</v>
      </c>
      <c r="M401" s="36">
        <v>0</v>
      </c>
      <c r="N401" s="36">
        <v>82</v>
      </c>
      <c r="O401" s="188" t="s">
        <v>108</v>
      </c>
      <c r="P401" s="188">
        <v>2.9</v>
      </c>
      <c r="Q401" s="188">
        <v>2.9</v>
      </c>
      <c r="R401" s="188" t="s">
        <v>108</v>
      </c>
      <c r="S401" s="188">
        <v>3</v>
      </c>
      <c r="T401" s="188">
        <v>3</v>
      </c>
      <c r="U401" s="188" t="s">
        <v>108</v>
      </c>
      <c r="V401" s="188" t="s">
        <v>38</v>
      </c>
      <c r="W401" s="188" t="s">
        <v>108</v>
      </c>
      <c r="X401" s="188">
        <v>11</v>
      </c>
      <c r="Y401" s="188" t="s">
        <v>37</v>
      </c>
      <c r="Z401" s="188">
        <v>11</v>
      </c>
      <c r="AA401" s="188">
        <v>11</v>
      </c>
      <c r="AB401" s="188">
        <v>1.3</v>
      </c>
      <c r="AC401" s="18" t="s">
        <v>39</v>
      </c>
      <c r="AD401" s="18" t="s">
        <v>1607</v>
      </c>
    </row>
    <row r="402" spans="1:30" ht="14.25" customHeight="1" x14ac:dyDescent="0.15">
      <c r="A402" s="31" t="s">
        <v>1610</v>
      </c>
      <c r="B402" s="31" t="s">
        <v>1610</v>
      </c>
      <c r="C402" s="18" t="s">
        <v>1611</v>
      </c>
      <c r="E402" s="18"/>
      <c r="F402" s="20" t="s">
        <v>1612</v>
      </c>
      <c r="G402" s="32" t="s">
        <v>1613</v>
      </c>
      <c r="H402" s="18">
        <v>539</v>
      </c>
      <c r="I402" s="22" t="s">
        <v>35</v>
      </c>
      <c r="J402" s="18" t="s">
        <v>1614</v>
      </c>
      <c r="K402" s="36">
        <v>750</v>
      </c>
      <c r="L402" s="18">
        <v>0.71</v>
      </c>
      <c r="M402" s="36">
        <v>0</v>
      </c>
      <c r="N402" s="36">
        <v>190</v>
      </c>
      <c r="O402" s="188">
        <v>9.1</v>
      </c>
      <c r="P402" s="188">
        <v>11</v>
      </c>
      <c r="Q402" s="188">
        <v>9.1</v>
      </c>
      <c r="R402" s="188">
        <v>5.8</v>
      </c>
      <c r="S402" s="188">
        <v>5.9</v>
      </c>
      <c r="T402" s="188">
        <v>5.8</v>
      </c>
      <c r="U402" s="188">
        <v>12.9</v>
      </c>
      <c r="V402" s="188" t="s">
        <v>38</v>
      </c>
      <c r="W402" s="188">
        <v>12.5</v>
      </c>
      <c r="X402" s="188">
        <v>23.2</v>
      </c>
      <c r="Y402" s="188" t="s">
        <v>37</v>
      </c>
      <c r="Z402" s="188">
        <v>25.7</v>
      </c>
      <c r="AA402" s="188">
        <v>23.2</v>
      </c>
      <c r="AB402" s="188">
        <v>10.7</v>
      </c>
      <c r="AC402" s="18" t="s">
        <v>39</v>
      </c>
      <c r="AD402" s="20" t="s">
        <v>1612</v>
      </c>
    </row>
    <row r="403" spans="1:30" ht="14.25" customHeight="1" x14ac:dyDescent="0.15">
      <c r="A403" s="31" t="s">
        <v>1615</v>
      </c>
      <c r="B403" s="31" t="s">
        <v>1615</v>
      </c>
      <c r="C403" s="18" t="s">
        <v>1616</v>
      </c>
      <c r="E403" s="18"/>
      <c r="F403" s="20" t="s">
        <v>1617</v>
      </c>
      <c r="G403" s="32" t="s">
        <v>1575</v>
      </c>
      <c r="H403" s="18">
        <v>1701</v>
      </c>
      <c r="I403" s="22" t="s">
        <v>266</v>
      </c>
      <c r="J403" s="18" t="s">
        <v>590</v>
      </c>
      <c r="K403" s="36">
        <v>400</v>
      </c>
      <c r="L403" s="18">
        <v>4.25</v>
      </c>
      <c r="M403" s="36">
        <v>0</v>
      </c>
      <c r="N403" s="36">
        <v>380</v>
      </c>
      <c r="O403" s="188">
        <v>17.2</v>
      </c>
      <c r="P403" s="188">
        <v>19.899999999999999</v>
      </c>
      <c r="Q403" s="188">
        <v>17.2</v>
      </c>
      <c r="R403" s="188">
        <v>0.4</v>
      </c>
      <c r="S403" s="188">
        <v>0.8</v>
      </c>
      <c r="T403" s="188">
        <v>0.4</v>
      </c>
      <c r="U403" s="188">
        <v>20.2</v>
      </c>
      <c r="V403" s="188" t="s">
        <v>38</v>
      </c>
      <c r="W403" s="188">
        <v>18.399999999999999</v>
      </c>
      <c r="X403" s="188">
        <v>77</v>
      </c>
      <c r="Y403" s="188" t="s">
        <v>37</v>
      </c>
      <c r="Z403" s="188">
        <v>73.8</v>
      </c>
      <c r="AA403" s="188">
        <v>77</v>
      </c>
      <c r="AB403" s="188">
        <v>0</v>
      </c>
      <c r="AC403" s="18" t="s">
        <v>39</v>
      </c>
      <c r="AD403" s="20" t="s">
        <v>1617</v>
      </c>
    </row>
    <row r="404" spans="1:30" ht="14.25" customHeight="1" x14ac:dyDescent="0.15">
      <c r="A404" s="31" t="s">
        <v>1618</v>
      </c>
      <c r="B404" s="31" t="s">
        <v>1618</v>
      </c>
      <c r="C404" s="18" t="s">
        <v>1619</v>
      </c>
      <c r="F404" s="20" t="s">
        <v>1620</v>
      </c>
      <c r="G404" s="32" t="s">
        <v>1516</v>
      </c>
      <c r="H404" s="18">
        <v>1771</v>
      </c>
      <c r="I404" s="22" t="s">
        <v>35</v>
      </c>
      <c r="J404" s="18" t="s">
        <v>44</v>
      </c>
      <c r="K404" s="36">
        <v>1000</v>
      </c>
      <c r="L404" s="18">
        <v>1.77</v>
      </c>
      <c r="M404" s="36">
        <v>0</v>
      </c>
      <c r="N404" s="36">
        <v>425</v>
      </c>
      <c r="O404" s="188" t="s">
        <v>108</v>
      </c>
      <c r="P404" s="188">
        <v>8.1</v>
      </c>
      <c r="Q404" s="188">
        <v>8.1</v>
      </c>
      <c r="R404" s="188" t="s">
        <v>108</v>
      </c>
      <c r="S404" s="188">
        <v>13.7</v>
      </c>
      <c r="T404" s="188">
        <v>13.7</v>
      </c>
      <c r="U404" s="188" t="s">
        <v>108</v>
      </c>
      <c r="V404" s="188" t="s">
        <v>38</v>
      </c>
      <c r="W404" s="188" t="s">
        <v>108</v>
      </c>
      <c r="X404" s="188">
        <v>67.400000000000006</v>
      </c>
      <c r="Y404" s="188" t="s">
        <v>37</v>
      </c>
      <c r="Z404" s="188">
        <v>67.400000000000006</v>
      </c>
      <c r="AA404" s="188">
        <v>67.400000000000006</v>
      </c>
      <c r="AB404" s="188">
        <v>7.1</v>
      </c>
      <c r="AC404" s="18" t="s">
        <v>39</v>
      </c>
      <c r="AD404" s="20" t="s">
        <v>1620</v>
      </c>
    </row>
    <row r="405" spans="1:30" ht="14.25" customHeight="1" x14ac:dyDescent="0.15">
      <c r="A405" s="31" t="s">
        <v>1621</v>
      </c>
      <c r="B405" s="31" t="s">
        <v>1621</v>
      </c>
      <c r="C405" s="18" t="s">
        <v>1622</v>
      </c>
      <c r="E405" s="18"/>
      <c r="F405" s="20" t="s">
        <v>1623</v>
      </c>
      <c r="G405" s="32" t="s">
        <v>1189</v>
      </c>
      <c r="H405" s="18">
        <v>35</v>
      </c>
      <c r="I405" s="22" t="s">
        <v>1624</v>
      </c>
      <c r="J405" s="18" t="s">
        <v>1625</v>
      </c>
      <c r="K405" s="36">
        <v>35</v>
      </c>
      <c r="L405" s="18">
        <v>1</v>
      </c>
      <c r="M405" s="36">
        <v>0</v>
      </c>
      <c r="N405" s="36">
        <v>159</v>
      </c>
      <c r="O405" s="188" t="s">
        <v>108</v>
      </c>
      <c r="P405" s="188">
        <v>4.7</v>
      </c>
      <c r="Q405" s="188">
        <v>4.7</v>
      </c>
      <c r="R405" s="188" t="s">
        <v>108</v>
      </c>
      <c r="S405" s="188">
        <v>6.3</v>
      </c>
      <c r="T405" s="188">
        <v>6.3</v>
      </c>
      <c r="U405" s="188" t="s">
        <v>108</v>
      </c>
      <c r="V405" s="188" t="s">
        <v>38</v>
      </c>
      <c r="W405" s="188" t="s">
        <v>108</v>
      </c>
      <c r="X405" s="188">
        <v>20.9</v>
      </c>
      <c r="Y405" s="188" t="s">
        <v>37</v>
      </c>
      <c r="Z405" s="188">
        <v>20.9</v>
      </c>
      <c r="AA405" s="188">
        <v>20.9</v>
      </c>
      <c r="AB405" s="188">
        <v>0.7</v>
      </c>
      <c r="AC405" s="18" t="s">
        <v>39</v>
      </c>
      <c r="AD405" s="20" t="s">
        <v>1623</v>
      </c>
    </row>
    <row r="406" spans="1:30" ht="14.25" customHeight="1" x14ac:dyDescent="0.15">
      <c r="A406" s="31" t="s">
        <v>1626</v>
      </c>
      <c r="B406" s="31" t="s">
        <v>1626</v>
      </c>
      <c r="C406" s="18" t="s">
        <v>1627</v>
      </c>
      <c r="E406" s="18"/>
      <c r="F406" s="20" t="s">
        <v>1628</v>
      </c>
      <c r="G406" s="32" t="s">
        <v>1189</v>
      </c>
      <c r="H406" s="18">
        <v>540</v>
      </c>
      <c r="I406" s="22" t="s">
        <v>35</v>
      </c>
      <c r="J406" s="18" t="s">
        <v>1629</v>
      </c>
      <c r="K406" s="36">
        <v>200</v>
      </c>
      <c r="L406" s="18">
        <v>2.7</v>
      </c>
      <c r="M406" s="36">
        <v>0</v>
      </c>
      <c r="N406" s="36">
        <v>139</v>
      </c>
      <c r="O406" s="188" t="s">
        <v>108</v>
      </c>
      <c r="P406" s="188">
        <v>10.199999999999999</v>
      </c>
      <c r="Q406" s="188">
        <v>10.199999999999999</v>
      </c>
      <c r="R406" s="188" t="s">
        <v>108</v>
      </c>
      <c r="S406" s="188">
        <v>1.9</v>
      </c>
      <c r="T406" s="188">
        <v>1.9</v>
      </c>
      <c r="U406" s="188" t="s">
        <v>108</v>
      </c>
      <c r="V406" s="188" t="s">
        <v>38</v>
      </c>
      <c r="W406" s="188" t="s">
        <v>108</v>
      </c>
      <c r="X406" s="188">
        <v>20.3</v>
      </c>
      <c r="Y406" s="188" t="s">
        <v>37</v>
      </c>
      <c r="Z406" s="188">
        <v>20.3</v>
      </c>
      <c r="AA406" s="188">
        <v>20.3</v>
      </c>
      <c r="AB406" s="188">
        <v>0.9</v>
      </c>
      <c r="AC406" s="18" t="s">
        <v>39</v>
      </c>
      <c r="AD406" s="20" t="s">
        <v>1628</v>
      </c>
    </row>
    <row r="407" spans="1:30" ht="14.25" customHeight="1" x14ac:dyDescent="0.15">
      <c r="A407" s="31" t="s">
        <v>1630</v>
      </c>
      <c r="B407" s="31" t="s">
        <v>1630</v>
      </c>
      <c r="C407" s="18" t="s">
        <v>1631</v>
      </c>
      <c r="E407" s="18"/>
      <c r="F407" s="20" t="s">
        <v>1632</v>
      </c>
      <c r="G407" s="32" t="s">
        <v>1189</v>
      </c>
      <c r="H407" s="18">
        <v>292</v>
      </c>
      <c r="I407" s="22" t="s">
        <v>35</v>
      </c>
      <c r="J407" s="18" t="s">
        <v>1633</v>
      </c>
      <c r="K407" s="36">
        <v>400</v>
      </c>
      <c r="L407" s="18">
        <v>0.73</v>
      </c>
      <c r="M407" s="36">
        <v>0</v>
      </c>
      <c r="N407" s="36">
        <v>191</v>
      </c>
      <c r="O407" s="188">
        <v>7.5</v>
      </c>
      <c r="P407" s="188">
        <v>9.1</v>
      </c>
      <c r="Q407" s="188">
        <v>7.5</v>
      </c>
      <c r="R407" s="188">
        <v>8.6999999999999993</v>
      </c>
      <c r="S407" s="188">
        <v>9.1999999999999993</v>
      </c>
      <c r="T407" s="188">
        <v>8.6999999999999993</v>
      </c>
      <c r="U407" s="188">
        <v>19.7</v>
      </c>
      <c r="V407" s="188" t="s">
        <v>38</v>
      </c>
      <c r="W407" s="188">
        <v>15.9</v>
      </c>
      <c r="X407" s="188">
        <v>19.899999999999999</v>
      </c>
      <c r="Y407" s="188" t="s">
        <v>37</v>
      </c>
      <c r="Z407" s="188">
        <v>19.5</v>
      </c>
      <c r="AA407" s="188">
        <v>19.899999999999999</v>
      </c>
      <c r="AB407" s="188">
        <v>1.3</v>
      </c>
      <c r="AC407" s="18" t="s">
        <v>39</v>
      </c>
      <c r="AD407" s="20" t="s">
        <v>1632</v>
      </c>
    </row>
    <row r="408" spans="1:30" ht="14.25" customHeight="1" x14ac:dyDescent="0.15">
      <c r="A408" s="31" t="s">
        <v>1634</v>
      </c>
      <c r="B408" s="31" t="s">
        <v>1635</v>
      </c>
      <c r="C408" s="18" t="s">
        <v>1636</v>
      </c>
      <c r="E408" s="38"/>
      <c r="F408" s="20" t="s">
        <v>1637</v>
      </c>
      <c r="G408" s="32" t="s">
        <v>1638</v>
      </c>
      <c r="H408" s="18">
        <v>648</v>
      </c>
      <c r="I408" s="22" t="s">
        <v>35</v>
      </c>
      <c r="J408" s="18" t="s">
        <v>1639</v>
      </c>
      <c r="K408" s="36">
        <v>600</v>
      </c>
      <c r="L408" s="18">
        <v>1.08</v>
      </c>
      <c r="M408" s="36">
        <v>0</v>
      </c>
      <c r="N408" s="36">
        <v>199</v>
      </c>
      <c r="O408" s="188">
        <v>9</v>
      </c>
      <c r="P408" s="188">
        <v>10.199999999999999</v>
      </c>
      <c r="Q408" s="188">
        <v>9</v>
      </c>
      <c r="R408" s="188">
        <v>11.4</v>
      </c>
      <c r="S408" s="188">
        <v>12.5</v>
      </c>
      <c r="T408" s="188">
        <v>11.4</v>
      </c>
      <c r="U408" s="188">
        <v>13.4</v>
      </c>
      <c r="V408" s="188" t="s">
        <v>38</v>
      </c>
      <c r="W408" s="188">
        <v>10.8</v>
      </c>
      <c r="X408" s="188">
        <v>14.3</v>
      </c>
      <c r="Y408" s="188" t="s">
        <v>37</v>
      </c>
      <c r="Z408" s="188">
        <v>13.4</v>
      </c>
      <c r="AA408" s="188">
        <v>14.3</v>
      </c>
      <c r="AB408" s="188">
        <v>1.2</v>
      </c>
      <c r="AC408" s="18" t="s">
        <v>39</v>
      </c>
      <c r="AD408" s="20" t="s">
        <v>1637</v>
      </c>
    </row>
    <row r="409" spans="1:30" ht="14.25" customHeight="1" x14ac:dyDescent="0.15">
      <c r="A409" s="31" t="s">
        <v>1640</v>
      </c>
      <c r="B409" s="31" t="s">
        <v>1635</v>
      </c>
      <c r="C409" s="18" t="s">
        <v>1636</v>
      </c>
      <c r="E409" s="38"/>
      <c r="F409" s="20" t="s">
        <v>1641</v>
      </c>
      <c r="G409" s="32" t="s">
        <v>1638</v>
      </c>
      <c r="H409" s="18">
        <v>486</v>
      </c>
      <c r="I409" s="22" t="s">
        <v>35</v>
      </c>
      <c r="J409" s="18" t="s">
        <v>1642</v>
      </c>
      <c r="K409" s="36">
        <v>1000</v>
      </c>
      <c r="L409" s="18">
        <v>0.48</v>
      </c>
      <c r="M409" s="36">
        <v>0</v>
      </c>
      <c r="N409" s="36">
        <v>199</v>
      </c>
      <c r="O409" s="188">
        <v>9</v>
      </c>
      <c r="P409" s="188">
        <v>10.199999999999999</v>
      </c>
      <c r="Q409" s="188">
        <v>9</v>
      </c>
      <c r="R409" s="188">
        <v>11.4</v>
      </c>
      <c r="S409" s="188">
        <v>12.5</v>
      </c>
      <c r="T409" s="188">
        <v>11.4</v>
      </c>
      <c r="U409" s="188">
        <v>13.4</v>
      </c>
      <c r="V409" s="188" t="s">
        <v>38</v>
      </c>
      <c r="W409" s="188">
        <v>10.8</v>
      </c>
      <c r="X409" s="188">
        <v>14.3</v>
      </c>
      <c r="Y409" s="188" t="s">
        <v>37</v>
      </c>
      <c r="Z409" s="188">
        <v>13.4</v>
      </c>
      <c r="AA409" s="188">
        <v>14.3</v>
      </c>
      <c r="AB409" s="188">
        <v>1.2</v>
      </c>
      <c r="AC409" s="18" t="s">
        <v>39</v>
      </c>
      <c r="AD409" s="20" t="s">
        <v>1641</v>
      </c>
    </row>
    <row r="410" spans="1:30" x14ac:dyDescent="0.15">
      <c r="A410" s="31" t="s">
        <v>1643</v>
      </c>
      <c r="B410" s="31" t="s">
        <v>1643</v>
      </c>
      <c r="C410" s="18" t="s">
        <v>1644</v>
      </c>
      <c r="F410" s="18" t="s">
        <v>1645</v>
      </c>
      <c r="G410" s="32" t="s">
        <v>1646</v>
      </c>
      <c r="H410" s="18">
        <v>421</v>
      </c>
      <c r="I410" s="22" t="s">
        <v>35</v>
      </c>
      <c r="J410" s="18" t="s">
        <v>1647</v>
      </c>
      <c r="K410" s="36">
        <v>450</v>
      </c>
      <c r="L410" s="18">
        <v>0.93</v>
      </c>
      <c r="M410" s="36">
        <v>0</v>
      </c>
      <c r="N410" s="36">
        <v>196</v>
      </c>
      <c r="O410" s="188" t="s">
        <v>108</v>
      </c>
      <c r="P410" s="188">
        <v>9.9</v>
      </c>
      <c r="Q410" s="188">
        <v>9.9</v>
      </c>
      <c r="R410" s="188" t="s">
        <v>108</v>
      </c>
      <c r="S410" s="188">
        <v>7.2</v>
      </c>
      <c r="T410" s="188">
        <v>7.2</v>
      </c>
      <c r="U410" s="188" t="s">
        <v>108</v>
      </c>
      <c r="V410" s="188" t="s">
        <v>38</v>
      </c>
      <c r="W410" s="188" t="s">
        <v>108</v>
      </c>
      <c r="X410" s="188">
        <v>23</v>
      </c>
      <c r="Y410" s="188" t="s">
        <v>37</v>
      </c>
      <c r="Z410" s="188">
        <v>23</v>
      </c>
      <c r="AA410" s="188">
        <v>23</v>
      </c>
      <c r="AB410" s="188">
        <v>1.1000000000000001</v>
      </c>
      <c r="AC410" s="18" t="s">
        <v>39</v>
      </c>
      <c r="AD410" s="18" t="s">
        <v>1645</v>
      </c>
    </row>
    <row r="411" spans="1:30" ht="14.25" customHeight="1" x14ac:dyDescent="0.15">
      <c r="A411" s="31" t="s">
        <v>1648</v>
      </c>
      <c r="B411" s="31" t="s">
        <v>1648</v>
      </c>
      <c r="C411" s="18" t="s">
        <v>1649</v>
      </c>
      <c r="E411" s="38"/>
      <c r="F411" s="20" t="s">
        <v>1650</v>
      </c>
      <c r="G411" s="32" t="s">
        <v>1646</v>
      </c>
      <c r="H411" s="18">
        <v>594</v>
      </c>
      <c r="I411" s="22" t="s">
        <v>35</v>
      </c>
      <c r="J411" s="18" t="s">
        <v>1651</v>
      </c>
      <c r="K411" s="36">
        <v>750</v>
      </c>
      <c r="L411" s="18">
        <v>0.79</v>
      </c>
      <c r="M411" s="36">
        <v>0</v>
      </c>
      <c r="N411" s="36">
        <v>197</v>
      </c>
      <c r="O411" s="188">
        <v>11.7</v>
      </c>
      <c r="P411" s="188">
        <v>13.4</v>
      </c>
      <c r="Q411" s="188">
        <v>11.7</v>
      </c>
      <c r="R411" s="188">
        <v>11.2</v>
      </c>
      <c r="S411" s="188">
        <v>12.2</v>
      </c>
      <c r="T411" s="188">
        <v>11.2</v>
      </c>
      <c r="U411" s="188">
        <v>4.5999999999999996</v>
      </c>
      <c r="V411" s="188" t="s">
        <v>38</v>
      </c>
      <c r="W411" s="188">
        <v>4.3</v>
      </c>
      <c r="X411" s="188">
        <v>11.6</v>
      </c>
      <c r="Y411" s="188" t="s">
        <v>37</v>
      </c>
      <c r="Z411" s="188">
        <v>10</v>
      </c>
      <c r="AA411" s="188">
        <v>11.6</v>
      </c>
      <c r="AB411" s="188">
        <v>0.9</v>
      </c>
      <c r="AC411" s="18" t="s">
        <v>39</v>
      </c>
      <c r="AD411" s="20" t="s">
        <v>1650</v>
      </c>
    </row>
    <row r="412" spans="1:30" x14ac:dyDescent="0.15">
      <c r="A412" s="31" t="s">
        <v>1652</v>
      </c>
      <c r="B412" s="31" t="s">
        <v>1652</v>
      </c>
      <c r="F412" s="18" t="s">
        <v>1653</v>
      </c>
      <c r="G412" s="18" t="s">
        <v>1654</v>
      </c>
      <c r="H412" s="34">
        <v>1361</v>
      </c>
      <c r="I412" s="22" t="s">
        <v>35</v>
      </c>
      <c r="J412" s="18" t="s">
        <v>1655</v>
      </c>
      <c r="K412" s="18">
        <v>800</v>
      </c>
      <c r="L412" s="18">
        <v>1.7</v>
      </c>
      <c r="M412" s="36">
        <v>0</v>
      </c>
      <c r="N412" s="36">
        <v>64</v>
      </c>
      <c r="O412" s="36" t="s">
        <v>1656</v>
      </c>
      <c r="P412" s="36">
        <v>12.7</v>
      </c>
      <c r="Q412" s="36">
        <v>12.7</v>
      </c>
      <c r="R412" s="36" t="s">
        <v>1656</v>
      </c>
      <c r="S412" s="36">
        <v>1</v>
      </c>
      <c r="T412" s="36">
        <v>1</v>
      </c>
      <c r="U412" s="36" t="s">
        <v>1656</v>
      </c>
      <c r="V412" s="36"/>
      <c r="W412" s="36" t="s">
        <v>1656</v>
      </c>
      <c r="X412" s="36" t="s">
        <v>1656</v>
      </c>
      <c r="Y412" s="36"/>
      <c r="Z412" s="36">
        <v>0.6</v>
      </c>
      <c r="AA412" s="36">
        <v>0.6</v>
      </c>
      <c r="AB412" s="36">
        <v>1.4</v>
      </c>
      <c r="AC412" s="18" t="s">
        <v>1657</v>
      </c>
      <c r="AD412" s="18" t="s">
        <v>1653</v>
      </c>
    </row>
    <row r="413" spans="1:30" x14ac:dyDescent="0.15">
      <c r="A413" s="31" t="s">
        <v>1658</v>
      </c>
      <c r="B413" s="31" t="s">
        <v>1658</v>
      </c>
      <c r="F413" s="18" t="s">
        <v>1659</v>
      </c>
      <c r="G413" s="18" t="s">
        <v>760</v>
      </c>
      <c r="H413" s="34">
        <v>799</v>
      </c>
      <c r="I413" s="22" t="s">
        <v>35</v>
      </c>
      <c r="J413" s="18" t="s">
        <v>77</v>
      </c>
      <c r="K413" s="18">
        <v>200</v>
      </c>
      <c r="L413" s="18">
        <v>3.99</v>
      </c>
      <c r="M413" s="36">
        <v>0</v>
      </c>
      <c r="N413" s="36">
        <v>195</v>
      </c>
      <c r="O413" s="36" t="s">
        <v>1656</v>
      </c>
      <c r="P413" s="36">
        <v>8.8000000000000007</v>
      </c>
      <c r="Q413" s="36">
        <v>8.8000000000000007</v>
      </c>
      <c r="R413" s="36" t="s">
        <v>1656</v>
      </c>
      <c r="S413" s="36">
        <v>1.9</v>
      </c>
      <c r="T413" s="36">
        <v>1.9</v>
      </c>
      <c r="U413" s="36" t="s">
        <v>1656</v>
      </c>
      <c r="V413" s="36"/>
      <c r="W413" s="36" t="s">
        <v>1656</v>
      </c>
      <c r="X413" s="36" t="s">
        <v>1656</v>
      </c>
      <c r="Y413" s="36"/>
      <c r="Z413" s="36">
        <v>35.799999999999997</v>
      </c>
      <c r="AA413" s="36">
        <v>35.799999999999997</v>
      </c>
      <c r="AB413" s="36">
        <v>48.3</v>
      </c>
      <c r="AC413" s="18" t="s">
        <v>1657</v>
      </c>
      <c r="AD413" s="18" t="s">
        <v>1659</v>
      </c>
    </row>
    <row r="414" spans="1:30" x14ac:dyDescent="0.15">
      <c r="A414" s="31" t="s">
        <v>1660</v>
      </c>
      <c r="B414" s="31" t="s">
        <v>1660</v>
      </c>
      <c r="F414" s="18" t="s">
        <v>1661</v>
      </c>
      <c r="G414" s="18" t="s">
        <v>760</v>
      </c>
      <c r="H414" s="34">
        <v>1156</v>
      </c>
      <c r="I414" s="22" t="s">
        <v>35</v>
      </c>
      <c r="J414" s="18" t="s">
        <v>156</v>
      </c>
      <c r="K414" s="18">
        <v>300</v>
      </c>
      <c r="L414" s="18">
        <v>3.85</v>
      </c>
      <c r="M414" s="36">
        <v>0</v>
      </c>
      <c r="N414" s="36">
        <v>170</v>
      </c>
      <c r="O414" s="36" t="s">
        <v>1656</v>
      </c>
      <c r="P414" s="36">
        <v>9.1999999999999993</v>
      </c>
      <c r="Q414" s="36">
        <v>9.1999999999999993</v>
      </c>
      <c r="R414" s="36" t="s">
        <v>1656</v>
      </c>
      <c r="S414" s="36">
        <v>1.5</v>
      </c>
      <c r="T414" s="36">
        <v>1.5</v>
      </c>
      <c r="U414" s="36" t="s">
        <v>1656</v>
      </c>
      <c r="V414" s="36"/>
      <c r="W414" s="36" t="s">
        <v>1656</v>
      </c>
      <c r="X414" s="36" t="s">
        <v>1656</v>
      </c>
      <c r="Y414" s="36"/>
      <c r="Z414" s="36">
        <v>29.9</v>
      </c>
      <c r="AA414" s="36">
        <v>29.9</v>
      </c>
      <c r="AB414" s="36">
        <v>53.3</v>
      </c>
      <c r="AC414" s="18" t="s">
        <v>1657</v>
      </c>
      <c r="AD414" s="18" t="s">
        <v>1661</v>
      </c>
    </row>
    <row r="415" spans="1:30" x14ac:dyDescent="0.15">
      <c r="A415" s="31" t="s">
        <v>1662</v>
      </c>
      <c r="B415" s="31" t="s">
        <v>1662</v>
      </c>
      <c r="F415" s="18" t="s">
        <v>1663</v>
      </c>
      <c r="G415" s="18" t="s">
        <v>1664</v>
      </c>
      <c r="H415" s="34">
        <v>1588</v>
      </c>
      <c r="I415" s="22" t="s">
        <v>266</v>
      </c>
      <c r="J415" s="18" t="s">
        <v>1665</v>
      </c>
      <c r="K415" s="18">
        <v>2000</v>
      </c>
      <c r="L415" s="18">
        <v>0.79</v>
      </c>
      <c r="M415" s="36">
        <v>0</v>
      </c>
      <c r="N415" s="36">
        <v>72</v>
      </c>
      <c r="O415" s="36" t="s">
        <v>1656</v>
      </c>
      <c r="P415" s="36">
        <v>0.6</v>
      </c>
      <c r="Q415" s="36">
        <v>0.6</v>
      </c>
      <c r="R415" s="36" t="s">
        <v>1656</v>
      </c>
      <c r="S415" s="36">
        <v>0</v>
      </c>
      <c r="T415" s="36">
        <v>0</v>
      </c>
      <c r="U415" s="36" t="s">
        <v>1656</v>
      </c>
      <c r="V415" s="36"/>
      <c r="W415" s="36" t="s">
        <v>1656</v>
      </c>
      <c r="X415" s="36" t="s">
        <v>1656</v>
      </c>
      <c r="Y415" s="36"/>
      <c r="Z415" s="36">
        <v>18.5</v>
      </c>
      <c r="AA415" s="36">
        <v>18.5</v>
      </c>
      <c r="AB415" s="36">
        <v>0.03</v>
      </c>
      <c r="AC415" s="18" t="s">
        <v>1657</v>
      </c>
      <c r="AD415" s="18" t="s">
        <v>1663</v>
      </c>
    </row>
    <row r="416" spans="1:30" x14ac:dyDescent="0.15">
      <c r="A416" s="31" t="s">
        <v>1666</v>
      </c>
      <c r="B416" s="31" t="s">
        <v>1666</v>
      </c>
      <c r="F416" s="18" t="s">
        <v>1667</v>
      </c>
      <c r="G416" s="18" t="s">
        <v>52</v>
      </c>
      <c r="H416" s="34">
        <v>162</v>
      </c>
      <c r="I416" s="22" t="s">
        <v>35</v>
      </c>
      <c r="J416" s="18" t="s">
        <v>82</v>
      </c>
      <c r="K416" s="18">
        <v>250</v>
      </c>
      <c r="L416" s="18">
        <v>0.64</v>
      </c>
      <c r="M416" s="36">
        <v>0</v>
      </c>
      <c r="N416" s="36">
        <v>359</v>
      </c>
      <c r="O416" s="36" t="s">
        <v>1656</v>
      </c>
      <c r="P416" s="36">
        <v>5.7</v>
      </c>
      <c r="Q416" s="36">
        <v>5.7</v>
      </c>
      <c r="R416" s="36" t="s">
        <v>1656</v>
      </c>
      <c r="S416" s="36">
        <v>0.6</v>
      </c>
      <c r="T416" s="36">
        <v>0.6</v>
      </c>
      <c r="U416" s="36" t="s">
        <v>1656</v>
      </c>
      <c r="V416" s="36"/>
      <c r="W416" s="36" t="s">
        <v>1656</v>
      </c>
      <c r="X416" s="36" t="s">
        <v>1656</v>
      </c>
      <c r="Y416" s="36"/>
      <c r="Z416" s="36">
        <v>82.8</v>
      </c>
      <c r="AA416" s="36">
        <v>82.8</v>
      </c>
      <c r="AB416" s="36">
        <v>0.9</v>
      </c>
      <c r="AC416" s="18" t="s">
        <v>1657</v>
      </c>
      <c r="AD416" s="18" t="s">
        <v>1667</v>
      </c>
    </row>
    <row r="417" spans="1:30" x14ac:dyDescent="0.15">
      <c r="A417" s="31" t="s">
        <v>1668</v>
      </c>
      <c r="B417" s="31" t="s">
        <v>1668</v>
      </c>
      <c r="F417" s="18" t="s">
        <v>1669</v>
      </c>
      <c r="G417" s="18" t="s">
        <v>1670</v>
      </c>
      <c r="H417" s="34">
        <v>476</v>
      </c>
      <c r="I417" s="22" t="s">
        <v>106</v>
      </c>
      <c r="J417" s="18" t="s">
        <v>1493</v>
      </c>
      <c r="K417" s="18">
        <v>500</v>
      </c>
      <c r="L417" s="18">
        <v>0.95</v>
      </c>
      <c r="M417" s="36">
        <v>0</v>
      </c>
      <c r="N417" s="36">
        <v>136</v>
      </c>
      <c r="O417" s="36" t="s">
        <v>1656</v>
      </c>
      <c r="P417" s="36">
        <v>0.3</v>
      </c>
      <c r="Q417" s="36">
        <v>0.3</v>
      </c>
      <c r="R417" s="36" t="s">
        <v>1656</v>
      </c>
      <c r="S417" s="36">
        <v>0</v>
      </c>
      <c r="T417" s="36">
        <v>0</v>
      </c>
      <c r="U417" s="36" t="s">
        <v>1656</v>
      </c>
      <c r="V417" s="36"/>
      <c r="W417" s="36" t="s">
        <v>1656</v>
      </c>
      <c r="X417" s="36" t="s">
        <v>1656</v>
      </c>
      <c r="Y417" s="36"/>
      <c r="Z417" s="36">
        <v>33.6</v>
      </c>
      <c r="AA417" s="36">
        <v>33.6</v>
      </c>
      <c r="AB417" s="36">
        <v>0.6</v>
      </c>
      <c r="AC417" s="18" t="s">
        <v>1657</v>
      </c>
      <c r="AD417" s="18" t="s">
        <v>1669</v>
      </c>
    </row>
    <row r="418" spans="1:30" x14ac:dyDescent="0.15">
      <c r="A418" s="31" t="s">
        <v>1671</v>
      </c>
      <c r="B418" s="31" t="s">
        <v>1671</v>
      </c>
      <c r="F418" s="18" t="s">
        <v>1672</v>
      </c>
      <c r="G418" s="18" t="s">
        <v>1646</v>
      </c>
      <c r="H418" s="34">
        <v>680</v>
      </c>
      <c r="I418" s="22" t="s">
        <v>35</v>
      </c>
      <c r="J418" s="18" t="s">
        <v>1673</v>
      </c>
      <c r="K418" s="18">
        <v>350</v>
      </c>
      <c r="L418" s="18">
        <v>1.94</v>
      </c>
      <c r="M418" s="36">
        <v>0</v>
      </c>
      <c r="N418" s="36">
        <v>255</v>
      </c>
      <c r="O418" s="36" t="s">
        <v>1656</v>
      </c>
      <c r="P418" s="36">
        <v>3</v>
      </c>
      <c r="Q418" s="36">
        <v>3</v>
      </c>
      <c r="R418" s="36" t="s">
        <v>1656</v>
      </c>
      <c r="S418" s="36">
        <v>16.7</v>
      </c>
      <c r="T418" s="36">
        <v>16.7</v>
      </c>
      <c r="U418" s="36" t="s">
        <v>1656</v>
      </c>
      <c r="V418" s="36"/>
      <c r="W418" s="36" t="s">
        <v>1656</v>
      </c>
      <c r="X418" s="36" t="s">
        <v>1656</v>
      </c>
      <c r="Y418" s="36"/>
      <c r="Z418" s="36">
        <v>25.2</v>
      </c>
      <c r="AA418" s="36">
        <v>25.2</v>
      </c>
      <c r="AB418" s="36">
        <v>0.1</v>
      </c>
      <c r="AC418" s="18" t="s">
        <v>1657</v>
      </c>
      <c r="AD418" s="18" t="s">
        <v>1672</v>
      </c>
    </row>
    <row r="419" spans="1:30" x14ac:dyDescent="0.15">
      <c r="A419" s="31" t="s">
        <v>1674</v>
      </c>
      <c r="B419" s="31" t="s">
        <v>1674</v>
      </c>
      <c r="F419" s="18" t="s">
        <v>1675</v>
      </c>
      <c r="G419" s="18" t="s">
        <v>958</v>
      </c>
      <c r="H419" s="34">
        <v>1296</v>
      </c>
      <c r="I419" s="22" t="s">
        <v>35</v>
      </c>
      <c r="J419" s="18" t="s">
        <v>1614</v>
      </c>
      <c r="K419" s="18">
        <v>750</v>
      </c>
      <c r="L419" s="18">
        <v>1.72</v>
      </c>
      <c r="M419" s="36">
        <v>0</v>
      </c>
      <c r="N419" s="36">
        <v>438</v>
      </c>
      <c r="O419" s="36" t="s">
        <v>1656</v>
      </c>
      <c r="P419" s="36">
        <v>6.9</v>
      </c>
      <c r="Q419" s="36">
        <v>6.9</v>
      </c>
      <c r="R419" s="36" t="s">
        <v>1656</v>
      </c>
      <c r="S419" s="36">
        <v>10.3</v>
      </c>
      <c r="T419" s="36">
        <v>10.3</v>
      </c>
      <c r="U419" s="36" t="s">
        <v>1656</v>
      </c>
      <c r="V419" s="36"/>
      <c r="W419" s="36" t="s">
        <v>1656</v>
      </c>
      <c r="X419" s="36" t="s">
        <v>1656</v>
      </c>
      <c r="Y419" s="36"/>
      <c r="Z419" s="36">
        <v>79.3</v>
      </c>
      <c r="AA419" s="36">
        <v>79.3</v>
      </c>
      <c r="AB419" s="36">
        <v>0.2</v>
      </c>
      <c r="AC419" s="18" t="s">
        <v>1657</v>
      </c>
      <c r="AD419" s="18" t="s">
        <v>1675</v>
      </c>
    </row>
    <row r="420" spans="1:30" x14ac:dyDescent="0.15">
      <c r="A420" s="31" t="s">
        <v>1676</v>
      </c>
      <c r="B420" s="31" t="s">
        <v>1676</v>
      </c>
      <c r="F420" s="18" t="s">
        <v>1677</v>
      </c>
      <c r="G420" s="18" t="s">
        <v>1678</v>
      </c>
      <c r="H420" s="34">
        <v>171</v>
      </c>
      <c r="I420" s="22" t="s">
        <v>302</v>
      </c>
      <c r="J420" s="18" t="s">
        <v>1679</v>
      </c>
      <c r="K420" s="18">
        <v>5</v>
      </c>
      <c r="L420" s="18">
        <v>34.200000000000003</v>
      </c>
      <c r="M420" s="36">
        <v>0</v>
      </c>
      <c r="N420" s="36">
        <v>380</v>
      </c>
      <c r="O420" s="36" t="s">
        <v>1656</v>
      </c>
      <c r="P420" s="36">
        <v>0</v>
      </c>
      <c r="Q420" s="36">
        <v>0</v>
      </c>
      <c r="R420" s="36" t="s">
        <v>1656</v>
      </c>
      <c r="S420" s="36">
        <v>0</v>
      </c>
      <c r="T420" s="36">
        <v>0</v>
      </c>
      <c r="U420" s="36" t="s">
        <v>1656</v>
      </c>
      <c r="V420" s="36"/>
      <c r="W420" s="36" t="s">
        <v>1656</v>
      </c>
      <c r="X420" s="36" t="s">
        <v>1656</v>
      </c>
      <c r="Y420" s="36"/>
      <c r="Z420" s="36">
        <v>94</v>
      </c>
      <c r="AA420" s="36">
        <v>94</v>
      </c>
      <c r="AB420" s="36">
        <v>0.8</v>
      </c>
      <c r="AC420" s="18" t="s">
        <v>1657</v>
      </c>
      <c r="AD420" s="18" t="s">
        <v>1677</v>
      </c>
    </row>
    <row r="421" spans="1:30" x14ac:dyDescent="0.15">
      <c r="A421" s="31" t="s">
        <v>1680</v>
      </c>
      <c r="B421" s="31" t="s">
        <v>1680</v>
      </c>
      <c r="F421" s="18" t="s">
        <v>1681</v>
      </c>
      <c r="G421" s="18" t="s">
        <v>1670</v>
      </c>
      <c r="H421" s="34">
        <v>648</v>
      </c>
      <c r="I421" s="22" t="s">
        <v>35</v>
      </c>
      <c r="J421" s="18" t="s">
        <v>119</v>
      </c>
      <c r="K421" s="18">
        <v>500</v>
      </c>
      <c r="L421" s="18">
        <v>1.29</v>
      </c>
      <c r="M421" s="36">
        <v>0</v>
      </c>
      <c r="N421" s="36">
        <v>224</v>
      </c>
      <c r="O421" s="36" t="s">
        <v>1656</v>
      </c>
      <c r="P421" s="36">
        <v>0.2</v>
      </c>
      <c r="Q421" s="36">
        <v>0.2</v>
      </c>
      <c r="R421" s="36" t="s">
        <v>1656</v>
      </c>
      <c r="S421" s="36">
        <v>0</v>
      </c>
      <c r="T421" s="36">
        <v>0</v>
      </c>
      <c r="U421" s="36" t="s">
        <v>1656</v>
      </c>
      <c r="V421" s="36"/>
      <c r="W421" s="36" t="s">
        <v>1656</v>
      </c>
      <c r="X421" s="36" t="s">
        <v>1656</v>
      </c>
      <c r="Y421" s="36"/>
      <c r="Z421" s="36">
        <v>55.9</v>
      </c>
      <c r="AA421" s="36">
        <v>55.9</v>
      </c>
      <c r="AB421" s="36">
        <v>7.0000000000000007E-2</v>
      </c>
      <c r="AC421" s="18" t="s">
        <v>1657</v>
      </c>
      <c r="AD421" s="18" t="s">
        <v>1681</v>
      </c>
    </row>
    <row r="422" spans="1:30" x14ac:dyDescent="0.15">
      <c r="A422" s="31" t="s">
        <v>1682</v>
      </c>
      <c r="B422" s="31" t="s">
        <v>1682</v>
      </c>
      <c r="F422" s="18" t="s">
        <v>1683</v>
      </c>
      <c r="G422" s="18" t="s">
        <v>1670</v>
      </c>
      <c r="H422" s="34">
        <v>648</v>
      </c>
      <c r="I422" s="22" t="s">
        <v>35</v>
      </c>
      <c r="J422" s="18" t="s">
        <v>119</v>
      </c>
      <c r="K422" s="18">
        <v>500</v>
      </c>
      <c r="L422" s="18">
        <v>1.29</v>
      </c>
      <c r="M422" s="36">
        <v>0</v>
      </c>
      <c r="N422" s="36">
        <v>223</v>
      </c>
      <c r="O422" s="36" t="s">
        <v>1656</v>
      </c>
      <c r="P422" s="36">
        <v>0.1</v>
      </c>
      <c r="Q422" s="36">
        <v>0.1</v>
      </c>
      <c r="R422" s="36" t="s">
        <v>1656</v>
      </c>
      <c r="S422" s="36">
        <v>0</v>
      </c>
      <c r="T422" s="36">
        <v>0</v>
      </c>
      <c r="U422" s="36" t="s">
        <v>1656</v>
      </c>
      <c r="V422" s="36"/>
      <c r="W422" s="36" t="s">
        <v>1656</v>
      </c>
      <c r="X422" s="36" t="s">
        <v>1656</v>
      </c>
      <c r="Y422" s="36"/>
      <c r="Z422" s="36">
        <v>55.7</v>
      </c>
      <c r="AA422" s="36">
        <v>55.7</v>
      </c>
      <c r="AB422" s="36">
        <v>0.06</v>
      </c>
      <c r="AC422" s="18" t="s">
        <v>1657</v>
      </c>
      <c r="AD422" s="18" t="s">
        <v>1683</v>
      </c>
    </row>
    <row r="423" spans="1:30" x14ac:dyDescent="0.15">
      <c r="A423" s="31" t="s">
        <v>1684</v>
      </c>
      <c r="B423" s="31" t="s">
        <v>1684</v>
      </c>
      <c r="F423" s="18" t="s">
        <v>1685</v>
      </c>
      <c r="G423" s="18" t="s">
        <v>1670</v>
      </c>
      <c r="H423" s="34">
        <v>648</v>
      </c>
      <c r="I423" s="22" t="s">
        <v>35</v>
      </c>
      <c r="J423" s="18" t="s">
        <v>119</v>
      </c>
      <c r="K423" s="18">
        <v>500</v>
      </c>
      <c r="L423" s="18">
        <v>1.29</v>
      </c>
      <c r="M423" s="36">
        <v>0</v>
      </c>
      <c r="N423" s="36">
        <v>229</v>
      </c>
      <c r="O423" s="36" t="s">
        <v>1656</v>
      </c>
      <c r="P423" s="36">
        <v>0.1</v>
      </c>
      <c r="Q423" s="36">
        <v>0.1</v>
      </c>
      <c r="R423" s="36" t="s">
        <v>1656</v>
      </c>
      <c r="S423" s="36">
        <v>0</v>
      </c>
      <c r="T423" s="36">
        <v>0</v>
      </c>
      <c r="U423" s="36" t="s">
        <v>1656</v>
      </c>
      <c r="V423" s="36"/>
      <c r="W423" s="36" t="s">
        <v>1656</v>
      </c>
      <c r="X423" s="36" t="s">
        <v>1656</v>
      </c>
      <c r="Y423" s="36"/>
      <c r="Z423" s="36">
        <v>57.2</v>
      </c>
      <c r="AA423" s="36">
        <v>57.2</v>
      </c>
      <c r="AB423" s="36">
        <v>0.1</v>
      </c>
      <c r="AC423" s="18" t="s">
        <v>1657</v>
      </c>
      <c r="AD423" s="18" t="s">
        <v>1685</v>
      </c>
    </row>
    <row r="424" spans="1:30" x14ac:dyDescent="0.15">
      <c r="A424" s="31" t="s">
        <v>1686</v>
      </c>
      <c r="B424" s="31" t="s">
        <v>1686</v>
      </c>
      <c r="F424" s="18" t="s">
        <v>1687</v>
      </c>
      <c r="G424" s="18" t="s">
        <v>1670</v>
      </c>
      <c r="H424" s="34">
        <v>648</v>
      </c>
      <c r="I424" s="22" t="s">
        <v>35</v>
      </c>
      <c r="J424" s="18" t="s">
        <v>119</v>
      </c>
      <c r="K424" s="18">
        <v>500</v>
      </c>
      <c r="L424" s="18">
        <v>1.29</v>
      </c>
      <c r="M424" s="36">
        <v>0</v>
      </c>
      <c r="N424" s="36">
        <v>228</v>
      </c>
      <c r="O424" s="36" t="s">
        <v>1656</v>
      </c>
      <c r="P424" s="36">
        <v>0.1</v>
      </c>
      <c r="Q424" s="36">
        <v>0.1</v>
      </c>
      <c r="R424" s="36" t="s">
        <v>1656</v>
      </c>
      <c r="S424" s="36">
        <v>0</v>
      </c>
      <c r="T424" s="36">
        <v>0</v>
      </c>
      <c r="U424" s="36" t="s">
        <v>1656</v>
      </c>
      <c r="V424" s="36"/>
      <c r="W424" s="36" t="s">
        <v>1656</v>
      </c>
      <c r="X424" s="36" t="s">
        <v>1656</v>
      </c>
      <c r="Y424" s="36"/>
      <c r="Z424" s="36">
        <v>57</v>
      </c>
      <c r="AA424" s="36">
        <v>57</v>
      </c>
      <c r="AB424" s="36">
        <v>0.05</v>
      </c>
      <c r="AC424" s="18" t="s">
        <v>1657</v>
      </c>
      <c r="AD424" s="18" t="s">
        <v>1687</v>
      </c>
    </row>
    <row r="425" spans="1:30" x14ac:dyDescent="0.15">
      <c r="A425" s="31" t="s">
        <v>1688</v>
      </c>
      <c r="B425" s="31" t="s">
        <v>1688</v>
      </c>
      <c r="F425" s="18" t="s">
        <v>1689</v>
      </c>
      <c r="G425" s="18" t="s">
        <v>741</v>
      </c>
      <c r="H425" s="34">
        <v>670</v>
      </c>
      <c r="I425" s="22" t="s">
        <v>106</v>
      </c>
      <c r="J425" s="18" t="s">
        <v>257</v>
      </c>
      <c r="K425" s="18">
        <v>1000</v>
      </c>
      <c r="L425" s="18">
        <v>0.67</v>
      </c>
      <c r="M425" s="36">
        <v>0</v>
      </c>
      <c r="N425" s="36">
        <v>18</v>
      </c>
      <c r="O425" s="36" t="s">
        <v>1656</v>
      </c>
      <c r="P425" s="36">
        <v>0.4</v>
      </c>
      <c r="Q425" s="36">
        <v>0.4</v>
      </c>
      <c r="R425" s="36" t="s">
        <v>1656</v>
      </c>
      <c r="S425" s="36">
        <v>0.1</v>
      </c>
      <c r="T425" s="36">
        <v>0.1</v>
      </c>
      <c r="U425" s="36" t="s">
        <v>1656</v>
      </c>
      <c r="V425" s="36"/>
      <c r="W425" s="36" t="s">
        <v>1656</v>
      </c>
      <c r="X425" s="36" t="s">
        <v>1656</v>
      </c>
      <c r="Y425" s="36"/>
      <c r="Z425" s="36">
        <v>4.8</v>
      </c>
      <c r="AA425" s="36">
        <v>4.8</v>
      </c>
      <c r="AB425" s="36">
        <v>3</v>
      </c>
      <c r="AC425" s="18" t="s">
        <v>1657</v>
      </c>
      <c r="AD425" s="18" t="s">
        <v>1689</v>
      </c>
    </row>
    <row r="426" spans="1:30" x14ac:dyDescent="0.15">
      <c r="A426" s="31" t="s">
        <v>1690</v>
      </c>
      <c r="B426" s="31" t="s">
        <v>1690</v>
      </c>
      <c r="F426" s="18" t="s">
        <v>1691</v>
      </c>
      <c r="G426" s="18" t="s">
        <v>741</v>
      </c>
      <c r="H426" s="34">
        <v>670</v>
      </c>
      <c r="I426" s="22" t="s">
        <v>106</v>
      </c>
      <c r="J426" s="18" t="s">
        <v>257</v>
      </c>
      <c r="K426" s="18">
        <v>1000</v>
      </c>
      <c r="L426" s="18">
        <v>0.67</v>
      </c>
      <c r="M426" s="36">
        <v>0</v>
      </c>
      <c r="N426" s="36">
        <v>20</v>
      </c>
      <c r="O426" s="36" t="s">
        <v>1656</v>
      </c>
      <c r="P426" s="36">
        <v>1.8</v>
      </c>
      <c r="Q426" s="36">
        <v>1.8</v>
      </c>
      <c r="R426" s="36" t="s">
        <v>1656</v>
      </c>
      <c r="S426" s="36">
        <v>0.1</v>
      </c>
      <c r="T426" s="36">
        <v>0.1</v>
      </c>
      <c r="U426" s="36" t="s">
        <v>1656</v>
      </c>
      <c r="V426" s="36"/>
      <c r="W426" s="36" t="s">
        <v>1656</v>
      </c>
      <c r="X426" s="36" t="s">
        <v>1656</v>
      </c>
      <c r="Y426" s="36"/>
      <c r="Z426" s="36">
        <v>2.2999999999999998</v>
      </c>
      <c r="AA426" s="36">
        <v>2.2999999999999998</v>
      </c>
      <c r="AB426" s="36">
        <v>3.1</v>
      </c>
      <c r="AC426" s="18" t="s">
        <v>1657</v>
      </c>
      <c r="AD426" s="18" t="s">
        <v>1691</v>
      </c>
    </row>
    <row r="427" spans="1:30" x14ac:dyDescent="0.15">
      <c r="A427" s="31" t="s">
        <v>1692</v>
      </c>
      <c r="B427" s="31" t="s">
        <v>1692</v>
      </c>
      <c r="F427" s="18" t="s">
        <v>1693</v>
      </c>
      <c r="G427" s="18" t="s">
        <v>741</v>
      </c>
      <c r="H427" s="34">
        <v>670</v>
      </c>
      <c r="I427" s="22" t="s">
        <v>106</v>
      </c>
      <c r="J427" s="18" t="s">
        <v>257</v>
      </c>
      <c r="K427" s="18">
        <v>1000</v>
      </c>
      <c r="L427" s="18">
        <v>0.67</v>
      </c>
      <c r="M427" s="36">
        <v>0</v>
      </c>
      <c r="N427" s="36">
        <v>39</v>
      </c>
      <c r="O427" s="36" t="s">
        <v>1656</v>
      </c>
      <c r="P427" s="36">
        <v>1.4</v>
      </c>
      <c r="Q427" s="36">
        <v>1.4</v>
      </c>
      <c r="R427" s="36" t="s">
        <v>1656</v>
      </c>
      <c r="S427" s="36">
        <v>1.7</v>
      </c>
      <c r="T427" s="36">
        <v>1.7</v>
      </c>
      <c r="U427" s="36" t="s">
        <v>1656</v>
      </c>
      <c r="V427" s="36"/>
      <c r="W427" s="36" t="s">
        <v>1656</v>
      </c>
      <c r="X427" s="36" t="s">
        <v>1656</v>
      </c>
      <c r="Y427" s="36"/>
      <c r="Z427" s="36">
        <v>5.6</v>
      </c>
      <c r="AA427" s="36">
        <v>5.6</v>
      </c>
      <c r="AB427" s="36">
        <v>3.1</v>
      </c>
      <c r="AC427" s="18" t="s">
        <v>1657</v>
      </c>
      <c r="AD427" s="18" t="s">
        <v>1693</v>
      </c>
    </row>
    <row r="428" spans="1:30" x14ac:dyDescent="0.15">
      <c r="A428" s="31" t="s">
        <v>1694</v>
      </c>
      <c r="B428" s="31" t="s">
        <v>1694</v>
      </c>
      <c r="F428" s="18" t="s">
        <v>1695</v>
      </c>
      <c r="G428" s="18" t="s">
        <v>741</v>
      </c>
      <c r="H428" s="34">
        <v>670</v>
      </c>
      <c r="I428" s="22" t="s">
        <v>106</v>
      </c>
      <c r="J428" s="18" t="s">
        <v>257</v>
      </c>
      <c r="K428" s="18">
        <v>1000</v>
      </c>
      <c r="L428" s="18">
        <v>0.67</v>
      </c>
      <c r="M428" s="36">
        <v>0</v>
      </c>
      <c r="N428" s="36">
        <v>31</v>
      </c>
      <c r="O428" s="36" t="s">
        <v>1656</v>
      </c>
      <c r="P428" s="36">
        <v>0.5</v>
      </c>
      <c r="Q428" s="36">
        <v>0.5</v>
      </c>
      <c r="R428" s="36" t="s">
        <v>1656</v>
      </c>
      <c r="S428" s="36">
        <v>0.3</v>
      </c>
      <c r="T428" s="36">
        <v>0.3</v>
      </c>
      <c r="U428" s="36" t="s">
        <v>1656</v>
      </c>
      <c r="V428" s="36"/>
      <c r="W428" s="36" t="s">
        <v>1656</v>
      </c>
      <c r="X428" s="36" t="s">
        <v>1656</v>
      </c>
      <c r="Y428" s="36"/>
      <c r="Z428" s="36">
        <v>7.9</v>
      </c>
      <c r="AA428" s="36">
        <v>7.9</v>
      </c>
      <c r="AB428" s="36">
        <v>3.1</v>
      </c>
      <c r="AC428" s="18" t="s">
        <v>1657</v>
      </c>
      <c r="AD428" s="18" t="s">
        <v>1695</v>
      </c>
    </row>
    <row r="429" spans="1:30" x14ac:dyDescent="0.15">
      <c r="A429" s="31" t="s">
        <v>1696</v>
      </c>
      <c r="B429" s="31" t="s">
        <v>1696</v>
      </c>
      <c r="F429" s="18" t="s">
        <v>1697</v>
      </c>
      <c r="G429" s="18" t="s">
        <v>741</v>
      </c>
      <c r="H429" s="34">
        <v>670</v>
      </c>
      <c r="I429" s="22" t="s">
        <v>106</v>
      </c>
      <c r="J429" s="18" t="s">
        <v>257</v>
      </c>
      <c r="K429" s="18">
        <v>1000</v>
      </c>
      <c r="L429" s="18">
        <v>0.67</v>
      </c>
      <c r="M429" s="36">
        <v>0</v>
      </c>
      <c r="N429" s="36">
        <v>35</v>
      </c>
      <c r="O429" s="36" t="s">
        <v>1656</v>
      </c>
      <c r="P429" s="36">
        <v>2.4</v>
      </c>
      <c r="Q429" s="36">
        <v>2.4</v>
      </c>
      <c r="R429" s="36" t="s">
        <v>1656</v>
      </c>
      <c r="S429" s="36">
        <v>0.2</v>
      </c>
      <c r="T429" s="36">
        <v>0.2</v>
      </c>
      <c r="U429" s="36" t="s">
        <v>1656</v>
      </c>
      <c r="V429" s="36"/>
      <c r="W429" s="36" t="s">
        <v>1656</v>
      </c>
      <c r="X429" s="36" t="s">
        <v>1656</v>
      </c>
      <c r="Y429" s="36"/>
      <c r="Z429" s="36">
        <v>4.5999999999999996</v>
      </c>
      <c r="AA429" s="36">
        <v>4.5999999999999996</v>
      </c>
      <c r="AB429" s="36">
        <v>3</v>
      </c>
      <c r="AC429" s="18" t="s">
        <v>1657</v>
      </c>
      <c r="AD429" s="18" t="s">
        <v>1697</v>
      </c>
    </row>
    <row r="430" spans="1:30" x14ac:dyDescent="0.15">
      <c r="A430" s="31" t="s">
        <v>1698</v>
      </c>
      <c r="B430" s="31" t="s">
        <v>1698</v>
      </c>
      <c r="F430" s="18" t="s">
        <v>1699</v>
      </c>
      <c r="G430" s="18" t="s">
        <v>1700</v>
      </c>
      <c r="H430" s="34">
        <v>649</v>
      </c>
      <c r="I430" s="22" t="s">
        <v>1442</v>
      </c>
      <c r="J430" s="18" t="s">
        <v>1701</v>
      </c>
      <c r="K430" s="18">
        <v>620</v>
      </c>
      <c r="L430" s="18">
        <v>1.04</v>
      </c>
      <c r="M430" s="36">
        <v>0</v>
      </c>
      <c r="N430" s="36">
        <v>165</v>
      </c>
      <c r="O430" s="36" t="s">
        <v>1656</v>
      </c>
      <c r="P430" s="36">
        <v>0</v>
      </c>
      <c r="Q430" s="36">
        <v>0</v>
      </c>
      <c r="R430" s="36" t="s">
        <v>1656</v>
      </c>
      <c r="S430" s="36">
        <v>0</v>
      </c>
      <c r="T430" s="36">
        <v>0</v>
      </c>
      <c r="U430" s="36" t="s">
        <v>1656</v>
      </c>
      <c r="V430" s="36"/>
      <c r="W430" s="36" t="s">
        <v>1656</v>
      </c>
      <c r="X430" s="36" t="s">
        <v>1656</v>
      </c>
      <c r="Y430" s="36"/>
      <c r="Z430" s="36">
        <v>75</v>
      </c>
      <c r="AA430" s="36">
        <v>75</v>
      </c>
      <c r="AB430" s="36">
        <v>0</v>
      </c>
      <c r="AC430" s="18" t="s">
        <v>1657</v>
      </c>
      <c r="AD430" s="18" t="s">
        <v>1699</v>
      </c>
    </row>
    <row r="431" spans="1:30" x14ac:dyDescent="0.15">
      <c r="A431" s="31" t="s">
        <v>1702</v>
      </c>
      <c r="B431" s="31" t="s">
        <v>1702</v>
      </c>
      <c r="F431" s="18" t="s">
        <v>1703</v>
      </c>
      <c r="G431" s="18" t="s">
        <v>1700</v>
      </c>
      <c r="H431" s="34">
        <v>483</v>
      </c>
      <c r="I431" s="22" t="s">
        <v>1704</v>
      </c>
      <c r="J431" s="18" t="s">
        <v>156</v>
      </c>
      <c r="K431" s="18">
        <v>300</v>
      </c>
      <c r="L431" s="18">
        <v>1.61</v>
      </c>
      <c r="M431" s="36">
        <v>0</v>
      </c>
      <c r="N431" s="36">
        <v>200</v>
      </c>
      <c r="O431" s="36" t="s">
        <v>1656</v>
      </c>
      <c r="P431" s="36">
        <v>0</v>
      </c>
      <c r="Q431" s="36">
        <v>0</v>
      </c>
      <c r="R431" s="36" t="s">
        <v>1656</v>
      </c>
      <c r="S431" s="36">
        <v>0</v>
      </c>
      <c r="T431" s="36">
        <v>0</v>
      </c>
      <c r="U431" s="36" t="s">
        <v>1656</v>
      </c>
      <c r="V431" s="36"/>
      <c r="W431" s="36" t="s">
        <v>1656</v>
      </c>
      <c r="X431" s="36" t="s">
        <v>1656</v>
      </c>
      <c r="Y431" s="36"/>
      <c r="Z431" s="36">
        <v>100</v>
      </c>
      <c r="AA431" s="36">
        <v>100</v>
      </c>
      <c r="AB431" s="36">
        <v>0</v>
      </c>
      <c r="AC431" s="18" t="s">
        <v>1657</v>
      </c>
      <c r="AD431" s="18" t="s">
        <v>1703</v>
      </c>
    </row>
    <row r="432" spans="1:30" x14ac:dyDescent="0.15">
      <c r="A432" s="31" t="s">
        <v>1705</v>
      </c>
      <c r="B432" s="31" t="s">
        <v>1705</v>
      </c>
      <c r="F432" s="18" t="s">
        <v>1706</v>
      </c>
      <c r="G432" s="18" t="s">
        <v>1707</v>
      </c>
      <c r="H432" s="34">
        <v>1188</v>
      </c>
      <c r="I432" s="22" t="s">
        <v>355</v>
      </c>
      <c r="J432" s="18" t="s">
        <v>294</v>
      </c>
      <c r="K432" s="18">
        <v>340</v>
      </c>
      <c r="L432" s="18">
        <v>3.49</v>
      </c>
      <c r="M432" s="36">
        <v>0</v>
      </c>
      <c r="N432" s="36">
        <v>139</v>
      </c>
      <c r="O432" s="36" t="s">
        <v>1656</v>
      </c>
      <c r="P432" s="36">
        <v>0.8</v>
      </c>
      <c r="Q432" s="36">
        <v>0.8</v>
      </c>
      <c r="R432" s="36" t="s">
        <v>1656</v>
      </c>
      <c r="S432" s="36">
        <v>13.6</v>
      </c>
      <c r="T432" s="36">
        <v>13.6</v>
      </c>
      <c r="U432" s="36" t="s">
        <v>1656</v>
      </c>
      <c r="V432" s="36"/>
      <c r="W432" s="36" t="s">
        <v>1656</v>
      </c>
      <c r="X432" s="36" t="s">
        <v>1656</v>
      </c>
      <c r="Y432" s="36"/>
      <c r="Z432" s="36">
        <v>3.4</v>
      </c>
      <c r="AA432" s="36">
        <v>3.4</v>
      </c>
      <c r="AB432" s="36">
        <v>2.77</v>
      </c>
      <c r="AC432" s="18" t="s">
        <v>1657</v>
      </c>
      <c r="AD432" s="18" t="s">
        <v>1706</v>
      </c>
    </row>
    <row r="433" spans="1:30" x14ac:dyDescent="0.15">
      <c r="A433" s="31" t="s">
        <v>1708</v>
      </c>
      <c r="B433" s="31" t="s">
        <v>1708</v>
      </c>
      <c r="F433" s="18" t="s">
        <v>1709</v>
      </c>
      <c r="G433" s="18" t="s">
        <v>741</v>
      </c>
      <c r="H433" s="34">
        <v>302</v>
      </c>
      <c r="I433" s="22" t="s">
        <v>35</v>
      </c>
      <c r="J433" s="18" t="s">
        <v>1710</v>
      </c>
      <c r="K433" s="18">
        <v>200</v>
      </c>
      <c r="L433" s="18">
        <v>1.51</v>
      </c>
      <c r="M433" s="36">
        <v>0</v>
      </c>
      <c r="N433" s="36">
        <v>115</v>
      </c>
      <c r="O433" s="36" t="s">
        <v>1656</v>
      </c>
      <c r="P433" s="36">
        <v>0.7</v>
      </c>
      <c r="Q433" s="36">
        <v>0.7</v>
      </c>
      <c r="R433" s="36" t="s">
        <v>1656</v>
      </c>
      <c r="S433" s="36">
        <v>0.1</v>
      </c>
      <c r="T433" s="36">
        <v>0.1</v>
      </c>
      <c r="U433" s="36" t="s">
        <v>1656</v>
      </c>
      <c r="V433" s="36"/>
      <c r="W433" s="36" t="s">
        <v>1656</v>
      </c>
      <c r="X433" s="36" t="s">
        <v>1656</v>
      </c>
      <c r="Y433" s="36"/>
      <c r="Z433" s="36">
        <v>26.5</v>
      </c>
      <c r="AA433" s="36">
        <v>26.5</v>
      </c>
      <c r="AB433" s="36">
        <v>1.5</v>
      </c>
      <c r="AC433" s="18" t="s">
        <v>1657</v>
      </c>
      <c r="AD433" s="18" t="s">
        <v>1709</v>
      </c>
    </row>
    <row r="434" spans="1:30" x14ac:dyDescent="0.15">
      <c r="A434" s="31" t="s">
        <v>1711</v>
      </c>
      <c r="B434" s="31" t="s">
        <v>1711</v>
      </c>
      <c r="F434" s="18" t="s">
        <v>1712</v>
      </c>
      <c r="G434" s="18" t="s">
        <v>1713</v>
      </c>
      <c r="H434" s="34">
        <v>346</v>
      </c>
      <c r="I434" s="22" t="s">
        <v>35</v>
      </c>
      <c r="J434" s="18" t="s">
        <v>1714</v>
      </c>
      <c r="K434" s="18">
        <v>165</v>
      </c>
      <c r="L434" s="18">
        <v>2.09</v>
      </c>
      <c r="M434" s="36">
        <v>0</v>
      </c>
      <c r="N434" s="36">
        <v>526</v>
      </c>
      <c r="O434" s="36" t="s">
        <v>1656</v>
      </c>
      <c r="P434" s="36">
        <v>51.7</v>
      </c>
      <c r="Q434" s="36">
        <v>51.7</v>
      </c>
      <c r="R434" s="36" t="s">
        <v>1656</v>
      </c>
      <c r="S434" s="36">
        <v>34.6</v>
      </c>
      <c r="T434" s="36">
        <v>34.6</v>
      </c>
      <c r="U434" s="36" t="s">
        <v>1656</v>
      </c>
      <c r="V434" s="36"/>
      <c r="W434" s="36" t="s">
        <v>1656</v>
      </c>
      <c r="X434" s="36" t="s">
        <v>1656</v>
      </c>
      <c r="Y434" s="36"/>
      <c r="Z434" s="36">
        <v>3.1</v>
      </c>
      <c r="AA434" s="36">
        <v>3.1</v>
      </c>
      <c r="AB434" s="36">
        <v>0.02</v>
      </c>
      <c r="AC434" s="18" t="s">
        <v>1657</v>
      </c>
      <c r="AD434" s="18" t="s">
        <v>1712</v>
      </c>
    </row>
    <row r="435" spans="1:30" x14ac:dyDescent="0.15">
      <c r="A435" s="31" t="s">
        <v>1715</v>
      </c>
      <c r="B435" s="31" t="s">
        <v>1715</v>
      </c>
      <c r="F435" s="18" t="s">
        <v>1716</v>
      </c>
      <c r="G435" s="18" t="s">
        <v>1717</v>
      </c>
      <c r="H435" s="34">
        <v>1242</v>
      </c>
      <c r="I435" s="22" t="s">
        <v>35</v>
      </c>
      <c r="J435" s="18" t="s">
        <v>119</v>
      </c>
      <c r="K435" s="18">
        <v>500</v>
      </c>
      <c r="L435" s="18">
        <v>2.48</v>
      </c>
      <c r="M435" s="36">
        <v>0</v>
      </c>
      <c r="N435" s="36">
        <v>317</v>
      </c>
      <c r="O435" s="36" t="s">
        <v>1656</v>
      </c>
      <c r="P435" s="36">
        <v>32.6</v>
      </c>
      <c r="Q435" s="36">
        <v>32.6</v>
      </c>
      <c r="R435" s="36" t="s">
        <v>1656</v>
      </c>
      <c r="S435" s="36">
        <v>0.6</v>
      </c>
      <c r="T435" s="36">
        <v>0.6</v>
      </c>
      <c r="U435" s="36" t="s">
        <v>1656</v>
      </c>
      <c r="V435" s="36"/>
      <c r="W435" s="36" t="s">
        <v>1656</v>
      </c>
      <c r="X435" s="36" t="s">
        <v>1656</v>
      </c>
      <c r="Y435" s="36"/>
      <c r="Z435" s="36">
        <v>45.2</v>
      </c>
      <c r="AA435" s="36">
        <v>45.2</v>
      </c>
      <c r="AB435" s="36">
        <v>13.7</v>
      </c>
      <c r="AC435" s="18" t="s">
        <v>1657</v>
      </c>
      <c r="AD435" s="18" t="s">
        <v>1716</v>
      </c>
    </row>
    <row r="436" spans="1:30" x14ac:dyDescent="0.15">
      <c r="A436" s="31" t="s">
        <v>1718</v>
      </c>
      <c r="B436" s="31" t="s">
        <v>1718</v>
      </c>
      <c r="F436" s="18" t="s">
        <v>1719</v>
      </c>
      <c r="G436" s="18" t="s">
        <v>741</v>
      </c>
      <c r="H436" s="34">
        <v>1339</v>
      </c>
      <c r="I436" s="22" t="s">
        <v>35</v>
      </c>
      <c r="J436" s="18" t="s">
        <v>1720</v>
      </c>
      <c r="K436" s="18">
        <v>200</v>
      </c>
      <c r="L436" s="18">
        <v>6.69</v>
      </c>
      <c r="M436" s="36">
        <v>0</v>
      </c>
      <c r="N436" s="36">
        <v>107</v>
      </c>
      <c r="O436" s="36" t="s">
        <v>1656</v>
      </c>
      <c r="P436" s="36">
        <v>2.2000000000000002</v>
      </c>
      <c r="Q436" s="36">
        <v>2.2000000000000002</v>
      </c>
      <c r="R436" s="36" t="s">
        <v>1656</v>
      </c>
      <c r="S436" s="36">
        <v>0.1</v>
      </c>
      <c r="T436" s="36">
        <v>0.1</v>
      </c>
      <c r="U436" s="36" t="s">
        <v>1656</v>
      </c>
      <c r="V436" s="36"/>
      <c r="W436" s="36" t="s">
        <v>1656</v>
      </c>
      <c r="X436" s="36" t="s">
        <v>1656</v>
      </c>
      <c r="Y436" s="36"/>
      <c r="Z436" s="36">
        <v>28.5</v>
      </c>
      <c r="AA436" s="36">
        <v>28.5</v>
      </c>
      <c r="AB436" s="36">
        <v>2.9</v>
      </c>
      <c r="AC436" s="18" t="s">
        <v>1657</v>
      </c>
      <c r="AD436" s="18" t="s">
        <v>1719</v>
      </c>
    </row>
    <row r="437" spans="1:30" x14ac:dyDescent="0.15">
      <c r="A437" s="31" t="s">
        <v>1721</v>
      </c>
      <c r="B437" s="31" t="s">
        <v>1721</v>
      </c>
      <c r="F437" s="18" t="s">
        <v>1722</v>
      </c>
      <c r="G437" s="18" t="s">
        <v>1723</v>
      </c>
      <c r="H437" s="34">
        <v>1944</v>
      </c>
      <c r="I437" s="22" t="s">
        <v>35</v>
      </c>
      <c r="J437" s="18" t="s">
        <v>44</v>
      </c>
      <c r="K437" s="18">
        <v>1000</v>
      </c>
      <c r="L437" s="18">
        <v>1.94</v>
      </c>
      <c r="M437" s="36">
        <v>0</v>
      </c>
      <c r="N437" s="36">
        <v>341</v>
      </c>
      <c r="O437" s="36" t="s">
        <v>1656</v>
      </c>
      <c r="P437" s="36">
        <v>25</v>
      </c>
      <c r="Q437" s="36">
        <v>25</v>
      </c>
      <c r="R437" s="36" t="s">
        <v>1656</v>
      </c>
      <c r="S437" s="36">
        <v>0.8</v>
      </c>
      <c r="T437" s="36">
        <v>0.8</v>
      </c>
      <c r="U437" s="36" t="s">
        <v>1656</v>
      </c>
      <c r="V437" s="36"/>
      <c r="W437" s="36" t="s">
        <v>1656</v>
      </c>
      <c r="X437" s="36" t="s">
        <v>1656</v>
      </c>
      <c r="Y437" s="36"/>
      <c r="Z437" s="36">
        <v>58.5</v>
      </c>
      <c r="AA437" s="36">
        <v>58.5</v>
      </c>
      <c r="AB437" s="36">
        <v>12.4</v>
      </c>
      <c r="AC437" s="18" t="s">
        <v>1657</v>
      </c>
      <c r="AD437" s="18" t="s">
        <v>1722</v>
      </c>
    </row>
    <row r="438" spans="1:30" x14ac:dyDescent="0.15">
      <c r="A438" s="31" t="s">
        <v>1724</v>
      </c>
      <c r="B438" s="31" t="s">
        <v>1724</v>
      </c>
      <c r="F438" s="18" t="s">
        <v>1725</v>
      </c>
      <c r="G438" s="18" t="s">
        <v>1723</v>
      </c>
      <c r="H438" s="34">
        <v>594</v>
      </c>
      <c r="I438" s="22" t="s">
        <v>35</v>
      </c>
      <c r="J438" s="18" t="s">
        <v>119</v>
      </c>
      <c r="K438" s="18">
        <v>500</v>
      </c>
      <c r="L438" s="18">
        <v>1.18</v>
      </c>
      <c r="M438" s="36">
        <v>0</v>
      </c>
      <c r="N438" s="36">
        <v>310</v>
      </c>
      <c r="O438" s="36" t="s">
        <v>1656</v>
      </c>
      <c r="P438" s="36">
        <v>5.6</v>
      </c>
      <c r="Q438" s="36">
        <v>5.6</v>
      </c>
      <c r="R438" s="36" t="s">
        <v>1656</v>
      </c>
      <c r="S438" s="36">
        <v>4.5</v>
      </c>
      <c r="T438" s="36">
        <v>4.5</v>
      </c>
      <c r="U438" s="36" t="s">
        <v>1656</v>
      </c>
      <c r="V438" s="36"/>
      <c r="W438" s="36" t="s">
        <v>1656</v>
      </c>
      <c r="X438" s="36" t="s">
        <v>1656</v>
      </c>
      <c r="Y438" s="36"/>
      <c r="Z438" s="36">
        <v>61.7</v>
      </c>
      <c r="AA438" s="36">
        <v>61.7</v>
      </c>
      <c r="AB438" s="36">
        <v>25.2</v>
      </c>
      <c r="AC438" s="18" t="s">
        <v>1657</v>
      </c>
      <c r="AD438" s="18" t="s">
        <v>1725</v>
      </c>
    </row>
  </sheetData>
  <autoFilter ref="A2:AC410" xr:uid="{00000000-0009-0000-0000-000000000000}"/>
  <phoneticPr fontId="3"/>
  <dataValidations count="2">
    <dataValidation imeMode="halfAlpha" allowBlank="1" showInputMessage="1" showErrorMessage="1" sqref="E354 E356:E357" xr:uid="{00000000-0002-0000-0000-000000000000}"/>
    <dataValidation imeMode="hiragana" allowBlank="1" showInputMessage="1" showErrorMessage="1" sqref="F354 F356:F357 AD354 AD356:AD357" xr:uid="{00000000-0002-0000-0000-000001000000}"/>
  </dataValidations>
  <printOptions horizontalCentered="1"/>
  <pageMargins left="0" right="0" top="0.39370078740157483" bottom="0" header="0.51181102362204722" footer="0.31496062992125984"/>
  <pageSetup paperSize="9" scale="86" fitToHeight="0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F188"/>
  <sheetViews>
    <sheetView zoomScale="170" zoomScaleNormal="1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I15" sqref="I15"/>
    </sheetView>
  </sheetViews>
  <sheetFormatPr defaultColWidth="9" defaultRowHeight="15.75" x14ac:dyDescent="0.25"/>
  <cols>
    <col min="1" max="2" width="9.375" style="1" customWidth="1"/>
    <col min="3" max="3" width="8.375" style="2" customWidth="1"/>
    <col min="4" max="4" width="7.625" style="3" customWidth="1"/>
    <col min="5" max="5" width="17.875" style="1" customWidth="1"/>
    <col min="6" max="6" width="8.25" style="1" customWidth="1"/>
    <col min="7" max="10" width="7.625" style="1" customWidth="1"/>
    <col min="11" max="11" width="7.625" style="1" hidden="1" customWidth="1"/>
    <col min="12" max="12" width="7.625" style="1" customWidth="1"/>
    <col min="13" max="13" width="7.625" style="1" hidden="1" customWidth="1"/>
    <col min="14" max="14" width="7.625" style="1" customWidth="1"/>
    <col min="15" max="15" width="7.625" style="1" hidden="1" customWidth="1"/>
    <col min="16" max="16" width="7.625" style="1" customWidth="1"/>
    <col min="17" max="17" width="7.625" style="1" hidden="1" customWidth="1"/>
    <col min="18" max="18" width="7.625" style="1" customWidth="1"/>
    <col min="19" max="19" width="5.875" style="1" hidden="1" customWidth="1"/>
    <col min="20" max="20" width="11.875" style="1" customWidth="1"/>
    <col min="21" max="21" width="24.625" style="1" customWidth="1"/>
    <col min="22" max="22" width="1.37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116" t="s">
        <v>2079</v>
      </c>
      <c r="U1" s="4" t="s">
        <v>2161</v>
      </c>
    </row>
    <row r="2" spans="1:32" ht="22.5" customHeight="1" x14ac:dyDescent="0.25">
      <c r="B2" s="63"/>
      <c r="D2" s="259" t="s">
        <v>2162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88" t="s">
        <v>2082</v>
      </c>
      <c r="B5" s="255"/>
      <c r="C5" s="255"/>
      <c r="D5" s="218" t="s">
        <v>2083</v>
      </c>
      <c r="E5" s="255"/>
      <c r="F5" s="255"/>
      <c r="G5" s="246" t="s">
        <v>2084</v>
      </c>
      <c r="H5" s="246"/>
      <c r="I5" s="237"/>
      <c r="J5" s="237"/>
      <c r="K5" s="237"/>
      <c r="L5" s="237"/>
      <c r="M5" s="237"/>
      <c r="N5" s="237"/>
      <c r="P5" s="246" t="s">
        <v>2085</v>
      </c>
      <c r="Q5" s="246"/>
      <c r="R5" s="246"/>
      <c r="S5" s="117"/>
      <c r="T5" s="237"/>
      <c r="U5" s="237"/>
      <c r="V5" s="6"/>
    </row>
    <row r="6" spans="1:32" ht="18.75" customHeight="1" x14ac:dyDescent="0.25">
      <c r="A6" s="247" t="s">
        <v>2086</v>
      </c>
      <c r="B6" s="248"/>
      <c r="C6" s="240" t="s">
        <v>2087</v>
      </c>
      <c r="D6" s="242" t="s">
        <v>2088</v>
      </c>
      <c r="E6" s="244" t="s">
        <v>2089</v>
      </c>
      <c r="F6" s="81" t="s">
        <v>2090</v>
      </c>
      <c r="G6" s="81" t="s">
        <v>2091</v>
      </c>
      <c r="H6" s="81" t="s">
        <v>2092</v>
      </c>
      <c r="I6" s="81" t="s">
        <v>2093</v>
      </c>
      <c r="J6" s="81" t="s">
        <v>16</v>
      </c>
      <c r="K6" s="81" t="s">
        <v>16</v>
      </c>
      <c r="L6" s="81" t="s">
        <v>18</v>
      </c>
      <c r="M6" s="81" t="s">
        <v>18</v>
      </c>
      <c r="N6" s="81" t="s">
        <v>2094</v>
      </c>
      <c r="O6" s="81" t="s">
        <v>2094</v>
      </c>
      <c r="P6" s="81" t="s">
        <v>26</v>
      </c>
      <c r="Q6" s="81" t="s">
        <v>26</v>
      </c>
      <c r="R6" s="81" t="s">
        <v>2095</v>
      </c>
      <c r="S6" s="7" t="s">
        <v>2096</v>
      </c>
      <c r="T6" s="7" t="s">
        <v>2097</v>
      </c>
      <c r="U6" s="238" t="s">
        <v>2098</v>
      </c>
      <c r="V6" s="8"/>
    </row>
    <row r="7" spans="1:32" ht="18.75" customHeight="1" thickBot="1" x14ac:dyDescent="0.3">
      <c r="A7" s="249"/>
      <c r="B7" s="250"/>
      <c r="C7" s="241"/>
      <c r="D7" s="243"/>
      <c r="E7" s="245"/>
      <c r="F7" s="9" t="s">
        <v>2099</v>
      </c>
      <c r="G7" s="9" t="s">
        <v>2099</v>
      </c>
      <c r="H7" s="9" t="s">
        <v>2100</v>
      </c>
      <c r="I7" s="9" t="s">
        <v>2101</v>
      </c>
      <c r="J7" s="9" t="s">
        <v>2102</v>
      </c>
      <c r="K7" s="9" t="s">
        <v>2102</v>
      </c>
      <c r="L7" s="9" t="s">
        <v>2099</v>
      </c>
      <c r="M7" s="9" t="s">
        <v>2099</v>
      </c>
      <c r="N7" s="9" t="s">
        <v>2099</v>
      </c>
      <c r="O7" s="9" t="s">
        <v>2099</v>
      </c>
      <c r="P7" s="9" t="s">
        <v>2099</v>
      </c>
      <c r="Q7" s="9" t="s">
        <v>2099</v>
      </c>
      <c r="R7" s="9" t="s">
        <v>2099</v>
      </c>
      <c r="S7" s="9" t="s">
        <v>2099</v>
      </c>
      <c r="T7" s="9" t="s">
        <v>2103</v>
      </c>
      <c r="U7" s="239"/>
      <c r="X7" s="118" t="s">
        <v>2104</v>
      </c>
      <c r="Y7" s="118" t="s">
        <v>2105</v>
      </c>
      <c r="Z7" s="119" t="s">
        <v>2106</v>
      </c>
      <c r="AA7" s="118" t="s">
        <v>2107</v>
      </c>
      <c r="AB7" s="119" t="s">
        <v>2124</v>
      </c>
      <c r="AC7" s="119" t="s">
        <v>2109</v>
      </c>
      <c r="AD7" s="119" t="s">
        <v>2110</v>
      </c>
      <c r="AE7" s="119" t="s">
        <v>2111</v>
      </c>
      <c r="AF7" s="119" t="s">
        <v>2112</v>
      </c>
    </row>
    <row r="8" spans="1:32" ht="14.25" customHeight="1" x14ac:dyDescent="0.25">
      <c r="A8" s="264"/>
      <c r="B8" s="265"/>
      <c r="C8" s="89"/>
      <c r="D8" s="90"/>
      <c r="E8" s="91" t="str">
        <f>IF(C8="","",VLOOKUP(C8,食材マスタ!$A$4:$AB$438,6,FALSE))</f>
        <v/>
      </c>
      <c r="F8" s="92"/>
      <c r="G8" s="93" t="str">
        <f t="shared" ref="G8:G170" si="0">IF(C8="","",F8/((100-I8)/100))</f>
        <v/>
      </c>
      <c r="H8" s="94" t="str">
        <f t="shared" ref="H8:H187" si="1">IF(C8="","",ROUND(G8*AA8,1))</f>
        <v/>
      </c>
      <c r="I8" s="95" t="str">
        <f>IF(C8="","",VLOOKUP(C8,食材マスタ!$A$4:$AB$438,13,FALSE))</f>
        <v/>
      </c>
      <c r="J8" s="96" t="str">
        <f t="shared" ref="J8:L15" si="2">K8</f>
        <v/>
      </c>
      <c r="K8" s="97" t="str">
        <f t="shared" ref="K8:K187" si="3">IF(C8="","",ROUND((F8*AB8)/100,0))</f>
        <v/>
      </c>
      <c r="L8" s="219" t="str">
        <f t="shared" si="2"/>
        <v/>
      </c>
      <c r="M8" s="228" t="str">
        <f t="shared" ref="M8:M187" si="4">IF(C8="","",ROUND((F8*AC8)/100,1))</f>
        <v/>
      </c>
      <c r="N8" s="219" t="str">
        <f t="shared" ref="N8:N15" si="5">O8</f>
        <v/>
      </c>
      <c r="O8" s="228" t="str">
        <f t="shared" ref="O8:O187" si="6">IF(C8="","",ROUND((F8*AD8)/100,1))</f>
        <v/>
      </c>
      <c r="P8" s="219" t="str">
        <f t="shared" ref="P8:P15" si="7">Q8</f>
        <v/>
      </c>
      <c r="Q8" s="228" t="str">
        <f t="shared" ref="Q8:Q187" si="8">IF(C8="","",ROUND((F8*AE8)/100,1))</f>
        <v/>
      </c>
      <c r="R8" s="219" t="str">
        <f t="shared" ref="R8:R15" si="9">S8</f>
        <v/>
      </c>
      <c r="S8" s="10" t="str">
        <f t="shared" ref="S8:S187" si="10">IF(C8="","",ROUND((F8*AF8)/100,1))</f>
        <v/>
      </c>
      <c r="T8" s="222"/>
      <c r="U8" s="87"/>
      <c r="X8" s="118" t="e">
        <f>VLOOKUP($C8,食材マスタ!$A:$AB,5,FALSE)</f>
        <v>#N/A</v>
      </c>
      <c r="Y8" s="118" t="e">
        <f>VLOOKUP($C8,食材マスタ!$A:$AB,6,FALSE)</f>
        <v>#N/A</v>
      </c>
      <c r="Z8" s="118" t="e">
        <f>VLOOKUP($C8,食材マスタ!$A:$AB,13,FALSE)</f>
        <v>#N/A</v>
      </c>
      <c r="AA8" s="118" t="e">
        <f>VLOOKUP($C8,食材マスタ!$A:$AB,12,FALSE)</f>
        <v>#N/A</v>
      </c>
      <c r="AB8" s="118" t="e">
        <f>VLOOKUP($C8,食材マスタ!$A:$AB,14,FALSE)</f>
        <v>#N/A</v>
      </c>
      <c r="AC8" s="118" t="e">
        <f>VLOOKUP($C8,食材マスタ!$A:$AB,16,FALSE)</f>
        <v>#N/A</v>
      </c>
      <c r="AD8" s="118" t="e">
        <f>VLOOKUP($C8,食材マスタ!$A:$AB,19,FALSE)</f>
        <v>#N/A</v>
      </c>
      <c r="AE8" s="118" t="e">
        <f>VLOOKUP($C8,食材マスタ!$A:$AB,26,FALSE)</f>
        <v>#N/A</v>
      </c>
      <c r="AF8" s="118" t="e">
        <f>VLOOKUP($C8,食材マスタ!$A:$AB,28,FALSE)</f>
        <v>#N/A</v>
      </c>
    </row>
    <row r="9" spans="1:32" ht="14.25" customHeight="1" x14ac:dyDescent="0.25">
      <c r="A9" s="260"/>
      <c r="B9" s="261"/>
      <c r="C9" s="99"/>
      <c r="D9" s="100"/>
      <c r="E9" s="101" t="str">
        <f>IF(C9="","",VLOOKUP(C9,食材マスタ!$A$4:$AB$438,6,FALSE))</f>
        <v/>
      </c>
      <c r="F9" s="102"/>
      <c r="G9" s="103" t="str">
        <f t="shared" si="0"/>
        <v/>
      </c>
      <c r="H9" s="94" t="str">
        <f t="shared" si="1"/>
        <v/>
      </c>
      <c r="I9" s="96" t="str">
        <f>IF(C9="","",VLOOKUP(C9,食材マスタ!$A$4:$AB$438,13,FALSE))</f>
        <v/>
      </c>
      <c r="J9" s="96" t="str">
        <f t="shared" si="2"/>
        <v/>
      </c>
      <c r="K9" s="104" t="str">
        <f t="shared" si="3"/>
        <v/>
      </c>
      <c r="L9" s="219" t="str">
        <f t="shared" si="2"/>
        <v/>
      </c>
      <c r="M9" s="229" t="str">
        <f t="shared" si="4"/>
        <v/>
      </c>
      <c r="N9" s="219" t="str">
        <f t="shared" si="5"/>
        <v/>
      </c>
      <c r="O9" s="229" t="str">
        <f t="shared" si="6"/>
        <v/>
      </c>
      <c r="P9" s="219" t="str">
        <f t="shared" si="7"/>
        <v/>
      </c>
      <c r="Q9" s="229" t="str">
        <f t="shared" si="8"/>
        <v/>
      </c>
      <c r="R9" s="219" t="str">
        <f t="shared" si="9"/>
        <v/>
      </c>
      <c r="S9" s="13" t="str">
        <f t="shared" si="10"/>
        <v/>
      </c>
      <c r="T9" s="223"/>
      <c r="U9" s="82"/>
      <c r="X9" s="118" t="e">
        <f>VLOOKUP($C9,食材マスタ!$A:$AB,5,FALSE)</f>
        <v>#N/A</v>
      </c>
      <c r="Y9" s="118" t="e">
        <f>VLOOKUP($C9,食材マスタ!$A:$AB,6,FALSE)</f>
        <v>#N/A</v>
      </c>
      <c r="Z9" s="118" t="e">
        <f>VLOOKUP($C9,食材マスタ!$A:$AB,13,FALSE)</f>
        <v>#N/A</v>
      </c>
      <c r="AA9" s="118" t="e">
        <f>VLOOKUP($C9,食材マスタ!$A:$AB,12,FALSE)</f>
        <v>#N/A</v>
      </c>
      <c r="AB9" s="118" t="e">
        <f>VLOOKUP($C9,食材マスタ!$A:$AB,14,FALSE)</f>
        <v>#N/A</v>
      </c>
      <c r="AC9" s="118" t="e">
        <f>VLOOKUP($C9,食材マスタ!$A:$AB,16,FALSE)</f>
        <v>#N/A</v>
      </c>
      <c r="AD9" s="118" t="e">
        <f>VLOOKUP($C9,食材マスタ!$A:$AB,19,FALSE)</f>
        <v>#N/A</v>
      </c>
      <c r="AE9" s="118" t="e">
        <f>VLOOKUP($C9,食材マスタ!$A:$AB,26,FALSE)</f>
        <v>#N/A</v>
      </c>
      <c r="AF9" s="118" t="e">
        <f>VLOOKUP($C9,食材マスタ!$A:$AB,28,FALSE)</f>
        <v>#N/A</v>
      </c>
    </row>
    <row r="10" spans="1:32" ht="14.25" customHeight="1" x14ac:dyDescent="0.25">
      <c r="A10" s="260"/>
      <c r="B10" s="261"/>
      <c r="C10" s="99"/>
      <c r="D10" s="100"/>
      <c r="E10" s="101" t="str">
        <f>IF(C10="","",VLOOKUP(C10,食材マスタ!$A$4:$AB$438,6,FALSE))</f>
        <v/>
      </c>
      <c r="F10" s="102"/>
      <c r="G10" s="103" t="str">
        <f t="shared" si="0"/>
        <v/>
      </c>
      <c r="H10" s="94" t="str">
        <f t="shared" si="1"/>
        <v/>
      </c>
      <c r="I10" s="96" t="str">
        <f>IF(C10="","",VLOOKUP(C10,食材マスタ!$A$4:$AB$438,13,FALSE))</f>
        <v/>
      </c>
      <c r="J10" s="96" t="str">
        <f t="shared" si="2"/>
        <v/>
      </c>
      <c r="K10" s="104" t="str">
        <f t="shared" si="3"/>
        <v/>
      </c>
      <c r="L10" s="219" t="str">
        <f t="shared" si="2"/>
        <v/>
      </c>
      <c r="M10" s="229" t="str">
        <f t="shared" si="4"/>
        <v/>
      </c>
      <c r="N10" s="219" t="str">
        <f t="shared" si="5"/>
        <v/>
      </c>
      <c r="O10" s="229" t="str">
        <f t="shared" si="6"/>
        <v/>
      </c>
      <c r="P10" s="219" t="str">
        <f t="shared" si="7"/>
        <v/>
      </c>
      <c r="Q10" s="229" t="str">
        <f t="shared" si="8"/>
        <v/>
      </c>
      <c r="R10" s="219" t="str">
        <f t="shared" si="9"/>
        <v/>
      </c>
      <c r="S10" s="13" t="str">
        <f t="shared" si="10"/>
        <v/>
      </c>
      <c r="T10" s="223"/>
      <c r="U10" s="82"/>
      <c r="X10" s="118" t="e">
        <f>VLOOKUP($C10,食材マスタ!$A:$AB,5,FALSE)</f>
        <v>#N/A</v>
      </c>
      <c r="Y10" s="118" t="e">
        <f>VLOOKUP($C10,食材マスタ!$A:$AB,6,FALSE)</f>
        <v>#N/A</v>
      </c>
      <c r="Z10" s="118" t="e">
        <f>VLOOKUP($C10,食材マスタ!$A:$AB,13,FALSE)</f>
        <v>#N/A</v>
      </c>
      <c r="AA10" s="118" t="e">
        <f>VLOOKUP($C10,食材マスタ!$A:$AB,12,FALSE)</f>
        <v>#N/A</v>
      </c>
      <c r="AB10" s="118" t="e">
        <f>VLOOKUP($C10,食材マスタ!$A:$AB,14,FALSE)</f>
        <v>#N/A</v>
      </c>
      <c r="AC10" s="118" t="e">
        <f>VLOOKUP($C10,食材マスタ!$A:$AB,16,FALSE)</f>
        <v>#N/A</v>
      </c>
      <c r="AD10" s="118" t="e">
        <f>VLOOKUP($C10,食材マスタ!$A:$AB,19,FALSE)</f>
        <v>#N/A</v>
      </c>
      <c r="AE10" s="118" t="e">
        <f>VLOOKUP($C10,食材マスタ!$A:$AB,26,FALSE)</f>
        <v>#N/A</v>
      </c>
      <c r="AF10" s="118" t="e">
        <f>VLOOKUP($C10,食材マスタ!$A:$AB,28,FALSE)</f>
        <v>#N/A</v>
      </c>
    </row>
    <row r="11" spans="1:32" ht="14.25" customHeight="1" x14ac:dyDescent="0.25">
      <c r="A11" s="260"/>
      <c r="B11" s="261"/>
      <c r="C11" s="99"/>
      <c r="D11" s="100"/>
      <c r="E11" s="101" t="str">
        <f>IF(C11="","",VLOOKUP(C11,食材マスタ!$A$4:$AB$438,6,FALSE))</f>
        <v/>
      </c>
      <c r="F11" s="102"/>
      <c r="G11" s="103" t="str">
        <f t="shared" si="0"/>
        <v/>
      </c>
      <c r="H11" s="94" t="str">
        <f t="shared" si="1"/>
        <v/>
      </c>
      <c r="I11" s="96" t="str">
        <f>IF(C11="","",VLOOKUP(C11,食材マスタ!$A$4:$AB$438,13,FALSE))</f>
        <v/>
      </c>
      <c r="J11" s="96" t="str">
        <f t="shared" si="2"/>
        <v/>
      </c>
      <c r="K11" s="104" t="str">
        <f t="shared" si="3"/>
        <v/>
      </c>
      <c r="L11" s="219" t="str">
        <f t="shared" si="2"/>
        <v/>
      </c>
      <c r="M11" s="229" t="str">
        <f t="shared" si="4"/>
        <v/>
      </c>
      <c r="N11" s="219" t="str">
        <f t="shared" si="5"/>
        <v/>
      </c>
      <c r="O11" s="229" t="str">
        <f t="shared" si="6"/>
        <v/>
      </c>
      <c r="P11" s="219" t="str">
        <f t="shared" si="7"/>
        <v/>
      </c>
      <c r="Q11" s="229" t="str">
        <f t="shared" si="8"/>
        <v/>
      </c>
      <c r="R11" s="219" t="str">
        <f t="shared" si="9"/>
        <v/>
      </c>
      <c r="S11" s="13" t="str">
        <f t="shared" si="10"/>
        <v/>
      </c>
      <c r="T11" s="223"/>
      <c r="U11" s="82"/>
      <c r="X11" s="118" t="e">
        <f>VLOOKUP($C11,食材マスタ!$A:$AB,5,FALSE)</f>
        <v>#N/A</v>
      </c>
      <c r="Y11" s="118" t="e">
        <f>VLOOKUP($C11,食材マスタ!$A:$AB,6,FALSE)</f>
        <v>#N/A</v>
      </c>
      <c r="Z11" s="118" t="e">
        <f>VLOOKUP($C11,食材マスタ!$A:$AB,13,FALSE)</f>
        <v>#N/A</v>
      </c>
      <c r="AA11" s="118" t="e">
        <f>VLOOKUP($C11,食材マスタ!$A:$AB,12,FALSE)</f>
        <v>#N/A</v>
      </c>
      <c r="AB11" s="118" t="e">
        <f>VLOOKUP($C11,食材マスタ!$A:$AB,14,FALSE)</f>
        <v>#N/A</v>
      </c>
      <c r="AC11" s="118" t="e">
        <f>VLOOKUP($C11,食材マスタ!$A:$AB,16,FALSE)</f>
        <v>#N/A</v>
      </c>
      <c r="AD11" s="118" t="e">
        <f>VLOOKUP($C11,食材マスタ!$A:$AB,19,FALSE)</f>
        <v>#N/A</v>
      </c>
      <c r="AE11" s="118" t="e">
        <f>VLOOKUP($C11,食材マスタ!$A:$AB,26,FALSE)</f>
        <v>#N/A</v>
      </c>
      <c r="AF11" s="118" t="e">
        <f>VLOOKUP($C11,食材マスタ!$A:$AB,28,FALSE)</f>
        <v>#N/A</v>
      </c>
    </row>
    <row r="12" spans="1:32" ht="14.25" customHeight="1" x14ac:dyDescent="0.25">
      <c r="A12" s="260"/>
      <c r="B12" s="261"/>
      <c r="C12" s="99"/>
      <c r="D12" s="100"/>
      <c r="E12" s="101" t="str">
        <f>IF(C12="","",VLOOKUP(C12,食材マスタ!$A$4:$AB$438,6,FALSE))</f>
        <v/>
      </c>
      <c r="F12" s="102"/>
      <c r="G12" s="103" t="str">
        <f t="shared" si="0"/>
        <v/>
      </c>
      <c r="H12" s="94" t="str">
        <f t="shared" si="1"/>
        <v/>
      </c>
      <c r="I12" s="96" t="str">
        <f>IF(C12="","",VLOOKUP(C12,食材マスタ!$A$4:$AB$438,13,FALSE))</f>
        <v/>
      </c>
      <c r="J12" s="96" t="str">
        <f t="shared" si="2"/>
        <v/>
      </c>
      <c r="K12" s="104" t="str">
        <f t="shared" si="3"/>
        <v/>
      </c>
      <c r="L12" s="219" t="str">
        <f t="shared" si="2"/>
        <v/>
      </c>
      <c r="M12" s="229" t="str">
        <f t="shared" si="4"/>
        <v/>
      </c>
      <c r="N12" s="219" t="str">
        <f t="shared" si="5"/>
        <v/>
      </c>
      <c r="O12" s="229" t="str">
        <f t="shared" si="6"/>
        <v/>
      </c>
      <c r="P12" s="219" t="str">
        <f t="shared" si="7"/>
        <v/>
      </c>
      <c r="Q12" s="229" t="str">
        <f t="shared" si="8"/>
        <v/>
      </c>
      <c r="R12" s="219" t="str">
        <f t="shared" si="9"/>
        <v/>
      </c>
      <c r="S12" s="13" t="str">
        <f t="shared" si="10"/>
        <v/>
      </c>
      <c r="T12" s="223"/>
      <c r="U12" s="82"/>
      <c r="X12" s="118" t="e">
        <f>VLOOKUP($C12,食材マスタ!$A:$AB,5,FALSE)</f>
        <v>#N/A</v>
      </c>
      <c r="Y12" s="118" t="e">
        <f>VLOOKUP($C12,食材マスタ!$A:$AB,6,FALSE)</f>
        <v>#N/A</v>
      </c>
      <c r="Z12" s="118" t="e">
        <f>VLOOKUP($C12,食材マスタ!$A:$AB,13,FALSE)</f>
        <v>#N/A</v>
      </c>
      <c r="AA12" s="118" t="e">
        <f>VLOOKUP($C12,食材マスタ!$A:$AB,12,FALSE)</f>
        <v>#N/A</v>
      </c>
      <c r="AB12" s="118" t="e">
        <f>VLOOKUP($C12,食材マスタ!$A:$AB,14,FALSE)</f>
        <v>#N/A</v>
      </c>
      <c r="AC12" s="118" t="e">
        <f>VLOOKUP($C12,食材マスタ!$A:$AB,16,FALSE)</f>
        <v>#N/A</v>
      </c>
      <c r="AD12" s="118" t="e">
        <f>VLOOKUP($C12,食材マスタ!$A:$AB,19,FALSE)</f>
        <v>#N/A</v>
      </c>
      <c r="AE12" s="118" t="e">
        <f>VLOOKUP($C12,食材マスタ!$A:$AB,26,FALSE)</f>
        <v>#N/A</v>
      </c>
      <c r="AF12" s="118" t="e">
        <f>VLOOKUP($C12,食材マスタ!$A:$AB,28,FALSE)</f>
        <v>#N/A</v>
      </c>
    </row>
    <row r="13" spans="1:32" ht="14.25" customHeight="1" x14ac:dyDescent="0.25">
      <c r="A13" s="260"/>
      <c r="B13" s="261"/>
      <c r="C13" s="99"/>
      <c r="D13" s="100"/>
      <c r="E13" s="101" t="str">
        <f>IF(C13="","",VLOOKUP(C13,食材マスタ!$A$4:$AB$438,6,FALSE))</f>
        <v/>
      </c>
      <c r="F13" s="102"/>
      <c r="G13" s="103" t="str">
        <f t="shared" si="0"/>
        <v/>
      </c>
      <c r="H13" s="94" t="str">
        <f t="shared" si="1"/>
        <v/>
      </c>
      <c r="I13" s="96" t="str">
        <f>IF(C13="","",VLOOKUP(C13,食材マスタ!$A$4:$AB$438,13,FALSE))</f>
        <v/>
      </c>
      <c r="J13" s="96" t="str">
        <f t="shared" si="2"/>
        <v/>
      </c>
      <c r="K13" s="104" t="str">
        <f t="shared" si="3"/>
        <v/>
      </c>
      <c r="L13" s="219" t="str">
        <f t="shared" si="2"/>
        <v/>
      </c>
      <c r="M13" s="229" t="str">
        <f t="shared" si="4"/>
        <v/>
      </c>
      <c r="N13" s="219" t="str">
        <f t="shared" si="5"/>
        <v/>
      </c>
      <c r="O13" s="229" t="str">
        <f t="shared" si="6"/>
        <v/>
      </c>
      <c r="P13" s="219" t="str">
        <f t="shared" si="7"/>
        <v/>
      </c>
      <c r="Q13" s="229" t="str">
        <f t="shared" si="8"/>
        <v/>
      </c>
      <c r="R13" s="219" t="str">
        <f t="shared" si="9"/>
        <v/>
      </c>
      <c r="S13" s="13" t="str">
        <f t="shared" si="10"/>
        <v/>
      </c>
      <c r="T13" s="223"/>
      <c r="U13" s="82"/>
      <c r="X13" s="118" t="e">
        <f>VLOOKUP($C13,食材マスタ!$A:$AB,5,FALSE)</f>
        <v>#N/A</v>
      </c>
      <c r="Y13" s="118" t="e">
        <f>VLOOKUP($C13,食材マスタ!$A:$AB,6,FALSE)</f>
        <v>#N/A</v>
      </c>
      <c r="Z13" s="118" t="e">
        <f>VLOOKUP($C13,食材マスタ!$A:$AB,13,FALSE)</f>
        <v>#N/A</v>
      </c>
      <c r="AA13" s="118" t="e">
        <f>VLOOKUP($C13,食材マスタ!$A:$AB,12,FALSE)</f>
        <v>#N/A</v>
      </c>
      <c r="AB13" s="118" t="e">
        <f>VLOOKUP($C13,食材マスタ!$A:$AB,14,FALSE)</f>
        <v>#N/A</v>
      </c>
      <c r="AC13" s="118" t="e">
        <f>VLOOKUP($C13,食材マスタ!$A:$AB,16,FALSE)</f>
        <v>#N/A</v>
      </c>
      <c r="AD13" s="118" t="e">
        <f>VLOOKUP($C13,食材マスタ!$A:$AB,19,FALSE)</f>
        <v>#N/A</v>
      </c>
      <c r="AE13" s="118" t="e">
        <f>VLOOKUP($C13,食材マスタ!$A:$AB,26,FALSE)</f>
        <v>#N/A</v>
      </c>
      <c r="AF13" s="118" t="e">
        <f>VLOOKUP($C13,食材マスタ!$A:$AB,28,FALSE)</f>
        <v>#N/A</v>
      </c>
    </row>
    <row r="14" spans="1:32" ht="14.25" customHeight="1" x14ac:dyDescent="0.25">
      <c r="A14" s="260"/>
      <c r="B14" s="261"/>
      <c r="C14" s="99"/>
      <c r="D14" s="100"/>
      <c r="E14" s="101" t="str">
        <f>IF(C14="","",VLOOKUP(C14,食材マスタ!$A$4:$AB$438,6,FALSE))</f>
        <v/>
      </c>
      <c r="F14" s="102"/>
      <c r="G14" s="103" t="str">
        <f t="shared" si="0"/>
        <v/>
      </c>
      <c r="H14" s="94" t="str">
        <f t="shared" si="1"/>
        <v/>
      </c>
      <c r="I14" s="96" t="str">
        <f>IF(C14="","",VLOOKUP(C14,食材マスタ!$A$4:$AB$438,13,FALSE))</f>
        <v/>
      </c>
      <c r="J14" s="96" t="str">
        <f t="shared" si="2"/>
        <v/>
      </c>
      <c r="K14" s="104" t="str">
        <f t="shared" si="3"/>
        <v/>
      </c>
      <c r="L14" s="219" t="str">
        <f t="shared" si="2"/>
        <v/>
      </c>
      <c r="M14" s="229" t="str">
        <f t="shared" si="4"/>
        <v/>
      </c>
      <c r="N14" s="219" t="str">
        <f t="shared" si="5"/>
        <v/>
      </c>
      <c r="O14" s="229" t="str">
        <f t="shared" si="6"/>
        <v/>
      </c>
      <c r="P14" s="219" t="str">
        <f t="shared" si="7"/>
        <v/>
      </c>
      <c r="Q14" s="229" t="str">
        <f t="shared" si="8"/>
        <v/>
      </c>
      <c r="R14" s="219" t="str">
        <f t="shared" si="9"/>
        <v/>
      </c>
      <c r="S14" s="13" t="str">
        <f t="shared" si="10"/>
        <v/>
      </c>
      <c r="T14" s="223"/>
      <c r="U14" s="82"/>
      <c r="X14" s="118" t="e">
        <f>VLOOKUP($C14,食材マスタ!$A:$AB,5,FALSE)</f>
        <v>#N/A</v>
      </c>
      <c r="Y14" s="118" t="e">
        <f>VLOOKUP($C14,食材マスタ!$A:$AB,6,FALSE)</f>
        <v>#N/A</v>
      </c>
      <c r="Z14" s="118" t="e">
        <f>VLOOKUP($C14,食材マスタ!$A:$AB,13,FALSE)</f>
        <v>#N/A</v>
      </c>
      <c r="AA14" s="118" t="e">
        <f>VLOOKUP($C14,食材マスタ!$A:$AB,12,FALSE)</f>
        <v>#N/A</v>
      </c>
      <c r="AB14" s="118" t="e">
        <f>VLOOKUP($C14,食材マスタ!$A:$AB,14,FALSE)</f>
        <v>#N/A</v>
      </c>
      <c r="AC14" s="118" t="e">
        <f>VLOOKUP($C14,食材マスタ!$A:$AB,16,FALSE)</f>
        <v>#N/A</v>
      </c>
      <c r="AD14" s="118" t="e">
        <f>VLOOKUP($C14,食材マスタ!$A:$AB,19,FALSE)</f>
        <v>#N/A</v>
      </c>
      <c r="AE14" s="118" t="e">
        <f>VLOOKUP($C14,食材マスタ!$A:$AB,26,FALSE)</f>
        <v>#N/A</v>
      </c>
      <c r="AF14" s="118" t="e">
        <f>VLOOKUP($C14,食材マスタ!$A:$AB,28,FALSE)</f>
        <v>#N/A</v>
      </c>
    </row>
    <row r="15" spans="1:32" ht="14.25" customHeight="1" x14ac:dyDescent="0.25">
      <c r="A15" s="260"/>
      <c r="B15" s="261"/>
      <c r="C15" s="99"/>
      <c r="D15" s="100"/>
      <c r="E15" s="101" t="str">
        <f>IF(C15="","",VLOOKUP(C15,食材マスタ!$A$4:$AB$438,6,FALSE))</f>
        <v/>
      </c>
      <c r="F15" s="102"/>
      <c r="G15" s="103" t="str">
        <f t="shared" si="0"/>
        <v/>
      </c>
      <c r="H15" s="94" t="str">
        <f t="shared" si="1"/>
        <v/>
      </c>
      <c r="I15" s="96" t="str">
        <f>IF(C15="","",VLOOKUP(C15,食材マスタ!$A$4:$AB$438,13,FALSE))</f>
        <v/>
      </c>
      <c r="J15" s="96" t="str">
        <f t="shared" si="2"/>
        <v/>
      </c>
      <c r="K15" s="104" t="str">
        <f t="shared" si="3"/>
        <v/>
      </c>
      <c r="L15" s="219" t="str">
        <f t="shared" si="2"/>
        <v/>
      </c>
      <c r="M15" s="229" t="str">
        <f t="shared" si="4"/>
        <v/>
      </c>
      <c r="N15" s="219" t="str">
        <f t="shared" si="5"/>
        <v/>
      </c>
      <c r="O15" s="229" t="str">
        <f t="shared" si="6"/>
        <v/>
      </c>
      <c r="P15" s="219" t="str">
        <f t="shared" si="7"/>
        <v/>
      </c>
      <c r="Q15" s="229" t="str">
        <f t="shared" si="8"/>
        <v/>
      </c>
      <c r="R15" s="219" t="str">
        <f t="shared" si="9"/>
        <v/>
      </c>
      <c r="S15" s="13" t="str">
        <f t="shared" si="10"/>
        <v/>
      </c>
      <c r="T15" s="223"/>
      <c r="U15" s="82"/>
      <c r="X15" s="118" t="e">
        <f>VLOOKUP($C15,食材マスタ!$A:$AB,5,FALSE)</f>
        <v>#N/A</v>
      </c>
      <c r="Y15" s="118" t="e">
        <f>VLOOKUP($C15,食材マスタ!$A:$AB,6,FALSE)</f>
        <v>#N/A</v>
      </c>
      <c r="Z15" s="118" t="e">
        <f>VLOOKUP($C15,食材マスタ!$A:$AB,13,FALSE)</f>
        <v>#N/A</v>
      </c>
      <c r="AA15" s="118" t="e">
        <f>VLOOKUP($C15,食材マスタ!$A:$AB,12,FALSE)</f>
        <v>#N/A</v>
      </c>
      <c r="AB15" s="118" t="e">
        <f>VLOOKUP($C15,食材マスタ!$A:$AB,14,FALSE)</f>
        <v>#N/A</v>
      </c>
      <c r="AC15" s="118" t="e">
        <f>VLOOKUP($C15,食材マスタ!$A:$AB,16,FALSE)</f>
        <v>#N/A</v>
      </c>
      <c r="AD15" s="118" t="e">
        <f>VLOOKUP($C15,食材マスタ!$A:$AB,19,FALSE)</f>
        <v>#N/A</v>
      </c>
      <c r="AE15" s="118" t="e">
        <f>VLOOKUP($C15,食材マスタ!$A:$AB,26,FALSE)</f>
        <v>#N/A</v>
      </c>
      <c r="AF15" s="118" t="e">
        <f>VLOOKUP($C15,食材マスタ!$A:$AB,28,FALSE)</f>
        <v>#N/A</v>
      </c>
    </row>
    <row r="16" spans="1:32" ht="14.25" customHeight="1" x14ac:dyDescent="0.25">
      <c r="A16" s="260"/>
      <c r="B16" s="261"/>
      <c r="C16" s="99"/>
      <c r="D16" s="100"/>
      <c r="E16" s="101" t="str">
        <f>IF(C16="","",VLOOKUP(C16,食材マスタ!$A$4:$AB$438,6,FALSE))</f>
        <v/>
      </c>
      <c r="F16" s="102"/>
      <c r="G16" s="103" t="str">
        <f t="shared" si="0"/>
        <v/>
      </c>
      <c r="H16" s="94" t="str">
        <f t="shared" si="1"/>
        <v/>
      </c>
      <c r="I16" s="96" t="str">
        <f>IF(C16="","",VLOOKUP(C16,食材マスタ!$A$4:$AB$438,13,FALSE))</f>
        <v/>
      </c>
      <c r="J16" s="96" t="str">
        <f>K16</f>
        <v/>
      </c>
      <c r="K16" s="104" t="str">
        <f t="shared" si="3"/>
        <v/>
      </c>
      <c r="L16" s="219" t="str">
        <f>M16</f>
        <v/>
      </c>
      <c r="M16" s="229" t="str">
        <f t="shared" si="4"/>
        <v/>
      </c>
      <c r="N16" s="219" t="str">
        <f>O16</f>
        <v/>
      </c>
      <c r="O16" s="229" t="str">
        <f t="shared" si="6"/>
        <v/>
      </c>
      <c r="P16" s="219" t="str">
        <f>Q16</f>
        <v/>
      </c>
      <c r="Q16" s="229" t="str">
        <f t="shared" si="8"/>
        <v/>
      </c>
      <c r="R16" s="219" t="str">
        <f>S16</f>
        <v/>
      </c>
      <c r="S16" s="13" t="str">
        <f t="shared" si="10"/>
        <v/>
      </c>
      <c r="T16" s="223"/>
      <c r="U16" s="82"/>
      <c r="X16" s="118" t="e">
        <f>VLOOKUP($C16,食材マスタ!$A:$AB,5,FALSE)</f>
        <v>#N/A</v>
      </c>
      <c r="Y16" s="118" t="e">
        <f>VLOOKUP($C16,食材マスタ!$A:$AB,6,FALSE)</f>
        <v>#N/A</v>
      </c>
      <c r="Z16" s="118" t="e">
        <f>VLOOKUP($C16,食材マスタ!$A:$AB,13,FALSE)</f>
        <v>#N/A</v>
      </c>
      <c r="AA16" s="118" t="e">
        <f>VLOOKUP($C16,食材マスタ!$A:$AB,12,FALSE)</f>
        <v>#N/A</v>
      </c>
      <c r="AB16" s="118" t="e">
        <f>VLOOKUP($C16,食材マスタ!$A:$AB,14,FALSE)</f>
        <v>#N/A</v>
      </c>
      <c r="AC16" s="118" t="e">
        <f>VLOOKUP($C16,食材マスタ!$A:$AB,16,FALSE)</f>
        <v>#N/A</v>
      </c>
      <c r="AD16" s="118" t="e">
        <f>VLOOKUP($C16,食材マスタ!$A:$AB,19,FALSE)</f>
        <v>#N/A</v>
      </c>
      <c r="AE16" s="118" t="e">
        <f>VLOOKUP($C16,食材マスタ!$A:$AB,26,FALSE)</f>
        <v>#N/A</v>
      </c>
      <c r="AF16" s="118" t="e">
        <f>VLOOKUP($C16,食材マスタ!$A:$AB,28,FALSE)</f>
        <v>#N/A</v>
      </c>
    </row>
    <row r="17" spans="1:32" ht="14.25" customHeight="1" x14ac:dyDescent="0.25">
      <c r="A17" s="260"/>
      <c r="B17" s="261"/>
      <c r="C17" s="99"/>
      <c r="D17" s="100"/>
      <c r="E17" s="101" t="str">
        <f>IF(C17="","",VLOOKUP(C17,食材マスタ!$A$4:$AB$438,6,FALSE))</f>
        <v/>
      </c>
      <c r="F17" s="102"/>
      <c r="G17" s="103" t="str">
        <f t="shared" si="0"/>
        <v/>
      </c>
      <c r="H17" s="94" t="str">
        <f t="shared" si="1"/>
        <v/>
      </c>
      <c r="I17" s="96" t="str">
        <f>IF(C17="","",VLOOKUP(C17,食材マスタ!$A$4:$AB$438,13,FALSE))</f>
        <v/>
      </c>
      <c r="J17" s="96" t="str">
        <f t="shared" ref="J17:L166" si="11">K17</f>
        <v/>
      </c>
      <c r="K17" s="104" t="str">
        <f t="shared" si="3"/>
        <v/>
      </c>
      <c r="L17" s="219" t="str">
        <f t="shared" si="11"/>
        <v/>
      </c>
      <c r="M17" s="229" t="str">
        <f t="shared" si="4"/>
        <v/>
      </c>
      <c r="N17" s="219" t="str">
        <f t="shared" ref="N17:N24" si="12">O17</f>
        <v/>
      </c>
      <c r="O17" s="229" t="str">
        <f t="shared" si="6"/>
        <v/>
      </c>
      <c r="P17" s="219" t="str">
        <f t="shared" ref="P17:P187" si="13">Q17</f>
        <v/>
      </c>
      <c r="Q17" s="229" t="str">
        <f t="shared" si="8"/>
        <v/>
      </c>
      <c r="R17" s="219" t="str">
        <f t="shared" ref="R17:R24" si="14">S17</f>
        <v/>
      </c>
      <c r="S17" s="13" t="str">
        <f t="shared" si="10"/>
        <v/>
      </c>
      <c r="T17" s="223"/>
      <c r="U17" s="82"/>
      <c r="X17" s="118" t="e">
        <f>VLOOKUP($C17,食材マスタ!$A:$AB,5,FALSE)</f>
        <v>#N/A</v>
      </c>
      <c r="Y17" s="118" t="e">
        <f>VLOOKUP($C17,食材マスタ!$A:$AB,6,FALSE)</f>
        <v>#N/A</v>
      </c>
      <c r="Z17" s="118" t="e">
        <f>VLOOKUP($C17,食材マスタ!$A:$AB,13,FALSE)</f>
        <v>#N/A</v>
      </c>
      <c r="AA17" s="118" t="e">
        <f>VLOOKUP($C17,食材マスタ!$A:$AB,12,FALSE)</f>
        <v>#N/A</v>
      </c>
      <c r="AB17" s="118" t="e">
        <f>VLOOKUP($C17,食材マスタ!$A:$AB,14,FALSE)</f>
        <v>#N/A</v>
      </c>
      <c r="AC17" s="118" t="e">
        <f>VLOOKUP($C17,食材マスタ!$A:$AB,16,FALSE)</f>
        <v>#N/A</v>
      </c>
      <c r="AD17" s="118" t="e">
        <f>VLOOKUP($C17,食材マスタ!$A:$AB,19,FALSE)</f>
        <v>#N/A</v>
      </c>
      <c r="AE17" s="118" t="e">
        <f>VLOOKUP($C17,食材マスタ!$A:$AB,26,FALSE)</f>
        <v>#N/A</v>
      </c>
      <c r="AF17" s="118" t="e">
        <f>VLOOKUP($C17,食材マスタ!$A:$AB,28,FALSE)</f>
        <v>#N/A</v>
      </c>
    </row>
    <row r="18" spans="1:32" ht="14.25" customHeight="1" x14ac:dyDescent="0.25">
      <c r="A18" s="260"/>
      <c r="B18" s="261"/>
      <c r="C18" s="99"/>
      <c r="D18" s="100"/>
      <c r="E18" s="101" t="str">
        <f>IF(C18="","",VLOOKUP(C18,食材マスタ!$A$4:$AB$438,6,FALSE))</f>
        <v/>
      </c>
      <c r="F18" s="102"/>
      <c r="G18" s="103" t="str">
        <f t="shared" si="0"/>
        <v/>
      </c>
      <c r="H18" s="94" t="str">
        <f t="shared" si="1"/>
        <v/>
      </c>
      <c r="I18" s="96" t="str">
        <f>IF(C18="","",VLOOKUP(C18,食材マスタ!$A$4:$AB$438,13,FALSE))</f>
        <v/>
      </c>
      <c r="J18" s="96" t="str">
        <f t="shared" si="11"/>
        <v/>
      </c>
      <c r="K18" s="104" t="str">
        <f t="shared" si="3"/>
        <v/>
      </c>
      <c r="L18" s="219" t="str">
        <f t="shared" si="11"/>
        <v/>
      </c>
      <c r="M18" s="229" t="str">
        <f t="shared" si="4"/>
        <v/>
      </c>
      <c r="N18" s="219" t="str">
        <f t="shared" si="12"/>
        <v/>
      </c>
      <c r="O18" s="229" t="str">
        <f t="shared" si="6"/>
        <v/>
      </c>
      <c r="P18" s="219" t="str">
        <f t="shared" si="13"/>
        <v/>
      </c>
      <c r="Q18" s="229" t="str">
        <f t="shared" si="8"/>
        <v/>
      </c>
      <c r="R18" s="219" t="str">
        <f t="shared" si="14"/>
        <v/>
      </c>
      <c r="S18" s="13" t="str">
        <f t="shared" si="10"/>
        <v/>
      </c>
      <c r="T18" s="223"/>
      <c r="U18" s="82"/>
      <c r="X18" s="118" t="e">
        <f>VLOOKUP($C18,食材マスタ!$A:$AB,5,FALSE)</f>
        <v>#N/A</v>
      </c>
      <c r="Y18" s="118" t="e">
        <f>VLOOKUP($C18,食材マスタ!$A:$AB,6,FALSE)</f>
        <v>#N/A</v>
      </c>
      <c r="Z18" s="118" t="e">
        <f>VLOOKUP($C18,食材マスタ!$A:$AB,13,FALSE)</f>
        <v>#N/A</v>
      </c>
      <c r="AA18" s="118" t="e">
        <f>VLOOKUP($C18,食材マスタ!$A:$AB,12,FALSE)</f>
        <v>#N/A</v>
      </c>
      <c r="AB18" s="118" t="e">
        <f>VLOOKUP($C18,食材マスタ!$A:$AB,14,FALSE)</f>
        <v>#N/A</v>
      </c>
      <c r="AC18" s="118" t="e">
        <f>VLOOKUP($C18,食材マスタ!$A:$AB,16,FALSE)</f>
        <v>#N/A</v>
      </c>
      <c r="AD18" s="118" t="e">
        <f>VLOOKUP($C18,食材マスタ!$A:$AB,19,FALSE)</f>
        <v>#N/A</v>
      </c>
      <c r="AE18" s="118" t="e">
        <f>VLOOKUP($C18,食材マスタ!$A:$AB,26,FALSE)</f>
        <v>#N/A</v>
      </c>
      <c r="AF18" s="118" t="e">
        <f>VLOOKUP($C18,食材マスタ!$A:$AB,28,FALSE)</f>
        <v>#N/A</v>
      </c>
    </row>
    <row r="19" spans="1:32" ht="14.25" customHeight="1" x14ac:dyDescent="0.25">
      <c r="A19" s="260"/>
      <c r="B19" s="261"/>
      <c r="C19" s="99"/>
      <c r="D19" s="100"/>
      <c r="E19" s="101" t="str">
        <f>IF(C19="","",VLOOKUP(C19,食材マスタ!$A$4:$AB$438,6,FALSE))</f>
        <v/>
      </c>
      <c r="F19" s="102"/>
      <c r="G19" s="103" t="str">
        <f t="shared" si="0"/>
        <v/>
      </c>
      <c r="H19" s="94" t="str">
        <f t="shared" si="1"/>
        <v/>
      </c>
      <c r="I19" s="96" t="str">
        <f>IF(C19="","",VLOOKUP(C19,食材マスタ!$A$4:$AB$438,13,FALSE))</f>
        <v/>
      </c>
      <c r="J19" s="96" t="str">
        <f t="shared" si="11"/>
        <v/>
      </c>
      <c r="K19" s="104" t="str">
        <f t="shared" si="3"/>
        <v/>
      </c>
      <c r="L19" s="219" t="str">
        <f t="shared" si="11"/>
        <v/>
      </c>
      <c r="M19" s="229" t="str">
        <f t="shared" si="4"/>
        <v/>
      </c>
      <c r="N19" s="219" t="str">
        <f t="shared" si="12"/>
        <v/>
      </c>
      <c r="O19" s="229" t="str">
        <f t="shared" si="6"/>
        <v/>
      </c>
      <c r="P19" s="219" t="str">
        <f t="shared" si="13"/>
        <v/>
      </c>
      <c r="Q19" s="229" t="str">
        <f t="shared" si="8"/>
        <v/>
      </c>
      <c r="R19" s="219" t="str">
        <f t="shared" si="14"/>
        <v/>
      </c>
      <c r="S19" s="13" t="str">
        <f t="shared" si="10"/>
        <v/>
      </c>
      <c r="T19" s="223"/>
      <c r="U19" s="82"/>
      <c r="X19" s="118" t="e">
        <f>VLOOKUP($C19,食材マスタ!$A:$AB,5,FALSE)</f>
        <v>#N/A</v>
      </c>
      <c r="Y19" s="118" t="e">
        <f>VLOOKUP($C19,食材マスタ!$A:$AB,6,FALSE)</f>
        <v>#N/A</v>
      </c>
      <c r="Z19" s="118" t="e">
        <f>VLOOKUP($C19,食材マスタ!$A:$AB,13,FALSE)</f>
        <v>#N/A</v>
      </c>
      <c r="AA19" s="118" t="e">
        <f>VLOOKUP($C19,食材マスタ!$A:$AB,12,FALSE)</f>
        <v>#N/A</v>
      </c>
      <c r="AB19" s="118" t="e">
        <f>VLOOKUP($C19,食材マスタ!$A:$AB,14,FALSE)</f>
        <v>#N/A</v>
      </c>
      <c r="AC19" s="118" t="e">
        <f>VLOOKUP($C19,食材マスタ!$A:$AB,16,FALSE)</f>
        <v>#N/A</v>
      </c>
      <c r="AD19" s="118" t="e">
        <f>VLOOKUP($C19,食材マスタ!$A:$AB,19,FALSE)</f>
        <v>#N/A</v>
      </c>
      <c r="AE19" s="118" t="e">
        <f>VLOOKUP($C19,食材マスタ!$A:$AB,26,FALSE)</f>
        <v>#N/A</v>
      </c>
      <c r="AF19" s="118" t="e">
        <f>VLOOKUP($C19,食材マスタ!$A:$AB,28,FALSE)</f>
        <v>#N/A</v>
      </c>
    </row>
    <row r="20" spans="1:32" ht="14.25" customHeight="1" x14ac:dyDescent="0.25">
      <c r="A20" s="260"/>
      <c r="B20" s="261"/>
      <c r="C20" s="99"/>
      <c r="D20" s="100"/>
      <c r="E20" s="101" t="str">
        <f>IF(C20="","",VLOOKUP(C20,食材マスタ!$A$4:$AB$438,6,FALSE))</f>
        <v/>
      </c>
      <c r="F20" s="102"/>
      <c r="G20" s="103" t="str">
        <f t="shared" si="0"/>
        <v/>
      </c>
      <c r="H20" s="94" t="str">
        <f t="shared" si="1"/>
        <v/>
      </c>
      <c r="I20" s="96" t="str">
        <f>IF(C20="","",VLOOKUP(C20,食材マスタ!$A$4:$AB$438,13,FALSE))</f>
        <v/>
      </c>
      <c r="J20" s="96" t="str">
        <f t="shared" si="11"/>
        <v/>
      </c>
      <c r="K20" s="104" t="str">
        <f t="shared" si="3"/>
        <v/>
      </c>
      <c r="L20" s="219" t="str">
        <f t="shared" si="11"/>
        <v/>
      </c>
      <c r="M20" s="229" t="str">
        <f t="shared" si="4"/>
        <v/>
      </c>
      <c r="N20" s="219" t="str">
        <f t="shared" si="12"/>
        <v/>
      </c>
      <c r="O20" s="229" t="str">
        <f t="shared" si="6"/>
        <v/>
      </c>
      <c r="P20" s="219" t="str">
        <f t="shared" si="13"/>
        <v/>
      </c>
      <c r="Q20" s="229" t="str">
        <f t="shared" si="8"/>
        <v/>
      </c>
      <c r="R20" s="219" t="str">
        <f t="shared" si="14"/>
        <v/>
      </c>
      <c r="S20" s="13" t="str">
        <f t="shared" si="10"/>
        <v/>
      </c>
      <c r="T20" s="223"/>
      <c r="U20" s="83"/>
      <c r="X20" s="118" t="e">
        <f>VLOOKUP($C20,食材マスタ!$A:$AB,5,FALSE)</f>
        <v>#N/A</v>
      </c>
      <c r="Y20" s="118" t="e">
        <f>VLOOKUP($C20,食材マスタ!$A:$AB,6,FALSE)</f>
        <v>#N/A</v>
      </c>
      <c r="Z20" s="118" t="e">
        <f>VLOOKUP($C20,食材マスタ!$A:$AB,13,FALSE)</f>
        <v>#N/A</v>
      </c>
      <c r="AA20" s="118" t="e">
        <f>VLOOKUP($C20,食材マスタ!$A:$AB,12,FALSE)</f>
        <v>#N/A</v>
      </c>
      <c r="AB20" s="118" t="e">
        <f>VLOOKUP($C20,食材マスタ!$A:$AB,14,FALSE)</f>
        <v>#N/A</v>
      </c>
      <c r="AC20" s="118" t="e">
        <f>VLOOKUP($C20,食材マスタ!$A:$AB,16,FALSE)</f>
        <v>#N/A</v>
      </c>
      <c r="AD20" s="118" t="e">
        <f>VLOOKUP($C20,食材マスタ!$A:$AB,19,FALSE)</f>
        <v>#N/A</v>
      </c>
      <c r="AE20" s="118" t="e">
        <f>VLOOKUP($C20,食材マスタ!$A:$AB,26,FALSE)</f>
        <v>#N/A</v>
      </c>
      <c r="AF20" s="118" t="e">
        <f>VLOOKUP($C20,食材マスタ!$A:$AB,28,FALSE)</f>
        <v>#N/A</v>
      </c>
    </row>
    <row r="21" spans="1:32" ht="14.25" customHeight="1" x14ac:dyDescent="0.25">
      <c r="A21" s="260"/>
      <c r="B21" s="261"/>
      <c r="C21" s="99"/>
      <c r="D21" s="100"/>
      <c r="E21" s="101" t="str">
        <f>IF(C21="","",VLOOKUP(C21,食材マスタ!$A$4:$AB$438,6,FALSE))</f>
        <v/>
      </c>
      <c r="F21" s="102"/>
      <c r="G21" s="103" t="str">
        <f t="shared" si="0"/>
        <v/>
      </c>
      <c r="H21" s="94" t="str">
        <f t="shared" si="1"/>
        <v/>
      </c>
      <c r="I21" s="96" t="str">
        <f>IF(C21="","",VLOOKUP(C21,食材マスタ!$A$4:$AB$438,13,FALSE))</f>
        <v/>
      </c>
      <c r="J21" s="96" t="str">
        <f t="shared" si="11"/>
        <v/>
      </c>
      <c r="K21" s="104" t="str">
        <f t="shared" si="3"/>
        <v/>
      </c>
      <c r="L21" s="219" t="str">
        <f t="shared" si="11"/>
        <v/>
      </c>
      <c r="M21" s="229" t="str">
        <f t="shared" si="4"/>
        <v/>
      </c>
      <c r="N21" s="219" t="str">
        <f t="shared" si="12"/>
        <v/>
      </c>
      <c r="O21" s="229" t="str">
        <f t="shared" si="6"/>
        <v/>
      </c>
      <c r="P21" s="219" t="str">
        <f t="shared" si="13"/>
        <v/>
      </c>
      <c r="Q21" s="229" t="str">
        <f t="shared" si="8"/>
        <v/>
      </c>
      <c r="R21" s="219" t="str">
        <f t="shared" si="14"/>
        <v/>
      </c>
      <c r="S21" s="13" t="str">
        <f t="shared" si="10"/>
        <v/>
      </c>
      <c r="T21" s="223"/>
      <c r="U21" s="83"/>
      <c r="X21" s="118" t="e">
        <f>VLOOKUP($C21,食材マスタ!$A:$AB,5,FALSE)</f>
        <v>#N/A</v>
      </c>
      <c r="Y21" s="118" t="e">
        <f>VLOOKUP($C21,食材マスタ!$A:$AB,6,FALSE)</f>
        <v>#N/A</v>
      </c>
      <c r="Z21" s="118" t="e">
        <f>VLOOKUP($C21,食材マスタ!$A:$AB,13,FALSE)</f>
        <v>#N/A</v>
      </c>
      <c r="AA21" s="118" t="e">
        <f>VLOOKUP($C21,食材マスタ!$A:$AB,12,FALSE)</f>
        <v>#N/A</v>
      </c>
      <c r="AB21" s="118" t="e">
        <f>VLOOKUP($C21,食材マスタ!$A:$AB,14,FALSE)</f>
        <v>#N/A</v>
      </c>
      <c r="AC21" s="118" t="e">
        <f>VLOOKUP($C21,食材マスタ!$A:$AB,16,FALSE)</f>
        <v>#N/A</v>
      </c>
      <c r="AD21" s="118" t="e">
        <f>VLOOKUP($C21,食材マスタ!$A:$AB,19,FALSE)</f>
        <v>#N/A</v>
      </c>
      <c r="AE21" s="118" t="e">
        <f>VLOOKUP($C21,食材マスタ!$A:$AB,26,FALSE)</f>
        <v>#N/A</v>
      </c>
      <c r="AF21" s="118" t="e">
        <f>VLOOKUP($C21,食材マスタ!$A:$AB,28,FALSE)</f>
        <v>#N/A</v>
      </c>
    </row>
    <row r="22" spans="1:32" ht="14.25" customHeight="1" x14ac:dyDescent="0.25">
      <c r="A22" s="260"/>
      <c r="B22" s="261"/>
      <c r="C22" s="99"/>
      <c r="D22" s="100"/>
      <c r="E22" s="101" t="str">
        <f>IF(C22="","",VLOOKUP(C22,食材マスタ!$A$4:$AB$438,6,FALSE))</f>
        <v/>
      </c>
      <c r="F22" s="102"/>
      <c r="G22" s="103" t="str">
        <f t="shared" si="0"/>
        <v/>
      </c>
      <c r="H22" s="94" t="str">
        <f t="shared" si="1"/>
        <v/>
      </c>
      <c r="I22" s="96" t="str">
        <f>IF(C22="","",VLOOKUP(C22,食材マスタ!$A$4:$AB$438,13,FALSE))</f>
        <v/>
      </c>
      <c r="J22" s="96" t="str">
        <f t="shared" si="11"/>
        <v/>
      </c>
      <c r="K22" s="104" t="str">
        <f t="shared" si="3"/>
        <v/>
      </c>
      <c r="L22" s="219" t="str">
        <f t="shared" si="11"/>
        <v/>
      </c>
      <c r="M22" s="229" t="str">
        <f t="shared" si="4"/>
        <v/>
      </c>
      <c r="N22" s="219" t="str">
        <f t="shared" si="12"/>
        <v/>
      </c>
      <c r="O22" s="229" t="str">
        <f t="shared" si="6"/>
        <v/>
      </c>
      <c r="P22" s="219" t="str">
        <f t="shared" si="13"/>
        <v/>
      </c>
      <c r="Q22" s="229" t="str">
        <f t="shared" si="8"/>
        <v/>
      </c>
      <c r="R22" s="219" t="str">
        <f t="shared" si="14"/>
        <v/>
      </c>
      <c r="S22" s="13" t="str">
        <f t="shared" si="10"/>
        <v/>
      </c>
      <c r="T22" s="223"/>
      <c r="U22" s="83"/>
      <c r="X22" s="118" t="e">
        <f>VLOOKUP($C22,食材マスタ!$A:$AB,5,FALSE)</f>
        <v>#N/A</v>
      </c>
      <c r="Y22" s="118" t="e">
        <f>VLOOKUP($C22,食材マスタ!$A:$AB,6,FALSE)</f>
        <v>#N/A</v>
      </c>
      <c r="Z22" s="118" t="e">
        <f>VLOOKUP($C22,食材マスタ!$A:$AB,13,FALSE)</f>
        <v>#N/A</v>
      </c>
      <c r="AA22" s="118" t="e">
        <f>VLOOKUP($C22,食材マスタ!$A:$AB,12,FALSE)</f>
        <v>#N/A</v>
      </c>
      <c r="AB22" s="118" t="e">
        <f>VLOOKUP($C22,食材マスタ!$A:$AB,14,FALSE)</f>
        <v>#N/A</v>
      </c>
      <c r="AC22" s="118" t="e">
        <f>VLOOKUP($C22,食材マスタ!$A:$AB,16,FALSE)</f>
        <v>#N/A</v>
      </c>
      <c r="AD22" s="118" t="e">
        <f>VLOOKUP($C22,食材マスタ!$A:$AB,19,FALSE)</f>
        <v>#N/A</v>
      </c>
      <c r="AE22" s="118" t="e">
        <f>VLOOKUP($C22,食材マスタ!$A:$AB,26,FALSE)</f>
        <v>#N/A</v>
      </c>
      <c r="AF22" s="118" t="e">
        <f>VLOOKUP($C22,食材マスタ!$A:$AB,28,FALSE)</f>
        <v>#N/A</v>
      </c>
    </row>
    <row r="23" spans="1:32" ht="14.25" customHeight="1" x14ac:dyDescent="0.25">
      <c r="A23" s="260"/>
      <c r="B23" s="261"/>
      <c r="C23" s="99"/>
      <c r="D23" s="100"/>
      <c r="E23" s="101" t="str">
        <f>IF(C23="","",VLOOKUP(C23,食材マスタ!$A$4:$AB$438,6,FALSE))</f>
        <v/>
      </c>
      <c r="F23" s="102"/>
      <c r="G23" s="103" t="str">
        <f t="shared" si="0"/>
        <v/>
      </c>
      <c r="H23" s="94" t="str">
        <f t="shared" si="1"/>
        <v/>
      </c>
      <c r="I23" s="96" t="str">
        <f>IF(C23="","",VLOOKUP(C23,食材マスタ!$A$4:$AB$438,13,FALSE))</f>
        <v/>
      </c>
      <c r="J23" s="96" t="str">
        <f t="shared" si="11"/>
        <v/>
      </c>
      <c r="K23" s="104" t="str">
        <f t="shared" si="3"/>
        <v/>
      </c>
      <c r="L23" s="219" t="str">
        <f t="shared" si="11"/>
        <v/>
      </c>
      <c r="M23" s="229" t="str">
        <f t="shared" si="4"/>
        <v/>
      </c>
      <c r="N23" s="219" t="str">
        <f t="shared" si="12"/>
        <v/>
      </c>
      <c r="O23" s="229" t="str">
        <f t="shared" si="6"/>
        <v/>
      </c>
      <c r="P23" s="219" t="str">
        <f t="shared" si="13"/>
        <v/>
      </c>
      <c r="Q23" s="229" t="str">
        <f t="shared" si="8"/>
        <v/>
      </c>
      <c r="R23" s="219" t="str">
        <f t="shared" si="14"/>
        <v/>
      </c>
      <c r="S23" s="13" t="str">
        <f t="shared" si="10"/>
        <v/>
      </c>
      <c r="T23" s="223"/>
      <c r="U23" s="84"/>
      <c r="X23" s="118" t="e">
        <f>VLOOKUP($C23,食材マスタ!$A:$AB,5,FALSE)</f>
        <v>#N/A</v>
      </c>
      <c r="Y23" s="118" t="e">
        <f>VLOOKUP($C23,食材マスタ!$A:$AB,6,FALSE)</f>
        <v>#N/A</v>
      </c>
      <c r="Z23" s="118" t="e">
        <f>VLOOKUP($C23,食材マスタ!$A:$AB,13,FALSE)</f>
        <v>#N/A</v>
      </c>
      <c r="AA23" s="118" t="e">
        <f>VLOOKUP($C23,食材マスタ!$A:$AB,12,FALSE)</f>
        <v>#N/A</v>
      </c>
      <c r="AB23" s="118" t="e">
        <f>VLOOKUP($C23,食材マスタ!$A:$AB,14,FALSE)</f>
        <v>#N/A</v>
      </c>
      <c r="AC23" s="118" t="e">
        <f>VLOOKUP($C23,食材マスタ!$A:$AB,16,FALSE)</f>
        <v>#N/A</v>
      </c>
      <c r="AD23" s="118" t="e">
        <f>VLOOKUP($C23,食材マスタ!$A:$AB,19,FALSE)</f>
        <v>#N/A</v>
      </c>
      <c r="AE23" s="118" t="e">
        <f>VLOOKUP($C23,食材マスタ!$A:$AB,26,FALSE)</f>
        <v>#N/A</v>
      </c>
      <c r="AF23" s="118" t="e">
        <f>VLOOKUP($C23,食材マスタ!$A:$AB,28,FALSE)</f>
        <v>#N/A</v>
      </c>
    </row>
    <row r="24" spans="1:32" ht="14.25" customHeight="1" x14ac:dyDescent="0.25">
      <c r="A24" s="260"/>
      <c r="B24" s="261"/>
      <c r="C24" s="99"/>
      <c r="D24" s="100"/>
      <c r="E24" s="101" t="str">
        <f>IF(C24="","",VLOOKUP(C24,食材マスタ!$A$4:$AB$438,6,FALSE))</f>
        <v/>
      </c>
      <c r="F24" s="102"/>
      <c r="G24" s="103" t="str">
        <f t="shared" si="0"/>
        <v/>
      </c>
      <c r="H24" s="94" t="str">
        <f t="shared" si="1"/>
        <v/>
      </c>
      <c r="I24" s="96" t="str">
        <f>IF(C24="","",VLOOKUP(C24,食材マスタ!$A$4:$AB$438,13,FALSE))</f>
        <v/>
      </c>
      <c r="J24" s="96" t="str">
        <f t="shared" si="11"/>
        <v/>
      </c>
      <c r="K24" s="104" t="str">
        <f t="shared" si="3"/>
        <v/>
      </c>
      <c r="L24" s="219" t="str">
        <f t="shared" si="11"/>
        <v/>
      </c>
      <c r="M24" s="229" t="str">
        <f t="shared" si="4"/>
        <v/>
      </c>
      <c r="N24" s="219" t="str">
        <f t="shared" si="12"/>
        <v/>
      </c>
      <c r="O24" s="229" t="str">
        <f t="shared" si="6"/>
        <v/>
      </c>
      <c r="P24" s="219" t="str">
        <f t="shared" si="13"/>
        <v/>
      </c>
      <c r="Q24" s="229" t="str">
        <f t="shared" si="8"/>
        <v/>
      </c>
      <c r="R24" s="219" t="str">
        <f t="shared" si="14"/>
        <v/>
      </c>
      <c r="S24" s="13" t="str">
        <f t="shared" si="10"/>
        <v/>
      </c>
      <c r="T24" s="223"/>
      <c r="U24" s="82"/>
      <c r="X24" s="118" t="e">
        <f>VLOOKUP($C24,食材マスタ!$A:$AB,5,FALSE)</f>
        <v>#N/A</v>
      </c>
      <c r="Y24" s="118" t="e">
        <f>VLOOKUP($C24,食材マスタ!$A:$AB,6,FALSE)</f>
        <v>#N/A</v>
      </c>
      <c r="Z24" s="118" t="e">
        <f>VLOOKUP($C24,食材マスタ!$A:$AB,13,FALSE)</f>
        <v>#N/A</v>
      </c>
      <c r="AA24" s="118" t="e">
        <f>VLOOKUP($C24,食材マスタ!$A:$AB,12,FALSE)</f>
        <v>#N/A</v>
      </c>
      <c r="AB24" s="118" t="e">
        <f>VLOOKUP($C24,食材マスタ!$A:$AB,14,FALSE)</f>
        <v>#N/A</v>
      </c>
      <c r="AC24" s="118" t="e">
        <f>VLOOKUP($C24,食材マスタ!$A:$AB,16,FALSE)</f>
        <v>#N/A</v>
      </c>
      <c r="AD24" s="118" t="e">
        <f>VLOOKUP($C24,食材マスタ!$A:$AB,19,FALSE)</f>
        <v>#N/A</v>
      </c>
      <c r="AE24" s="118" t="e">
        <f>VLOOKUP($C24,食材マスタ!$A:$AB,26,FALSE)</f>
        <v>#N/A</v>
      </c>
      <c r="AF24" s="118" t="e">
        <f>VLOOKUP($C24,食材マスタ!$A:$AB,28,FALSE)</f>
        <v>#N/A</v>
      </c>
    </row>
    <row r="25" spans="1:32" ht="14.25" customHeight="1" x14ac:dyDescent="0.25">
      <c r="A25" s="260"/>
      <c r="B25" s="261"/>
      <c r="C25" s="99"/>
      <c r="D25" s="100"/>
      <c r="E25" s="101" t="str">
        <f>IF(C25="","",VLOOKUP(C25,食材マスタ!$A$4:$AB$438,6,FALSE))</f>
        <v/>
      </c>
      <c r="F25" s="102"/>
      <c r="G25" s="103" t="str">
        <f t="shared" si="0"/>
        <v/>
      </c>
      <c r="H25" s="94" t="str">
        <f t="shared" si="1"/>
        <v/>
      </c>
      <c r="I25" s="96" t="str">
        <f>IF(C25="","",VLOOKUP(C25,食材マスタ!$A$4:$AB$438,13,FALSE))</f>
        <v/>
      </c>
      <c r="J25" s="96" t="str">
        <f t="shared" si="11"/>
        <v/>
      </c>
      <c r="K25" s="104" t="str">
        <f t="shared" si="3"/>
        <v/>
      </c>
      <c r="L25" s="219" t="str">
        <f>M25</f>
        <v/>
      </c>
      <c r="M25" s="229" t="str">
        <f t="shared" si="4"/>
        <v/>
      </c>
      <c r="N25" s="219" t="str">
        <f>O25</f>
        <v/>
      </c>
      <c r="O25" s="229" t="str">
        <f t="shared" si="6"/>
        <v/>
      </c>
      <c r="P25" s="219" t="str">
        <f t="shared" si="13"/>
        <v/>
      </c>
      <c r="Q25" s="229" t="str">
        <f t="shared" si="8"/>
        <v/>
      </c>
      <c r="R25" s="219" t="str">
        <f>S25</f>
        <v/>
      </c>
      <c r="S25" s="13" t="str">
        <f t="shared" si="10"/>
        <v/>
      </c>
      <c r="T25" s="223"/>
      <c r="U25" s="82"/>
      <c r="X25" s="118" t="e">
        <f>VLOOKUP($C25,食材マスタ!$A:$AB,5,FALSE)</f>
        <v>#N/A</v>
      </c>
      <c r="Y25" s="118" t="e">
        <f>VLOOKUP($C25,食材マスタ!$A:$AB,6,FALSE)</f>
        <v>#N/A</v>
      </c>
      <c r="Z25" s="118" t="e">
        <f>VLOOKUP($C25,食材マスタ!$A:$AB,13,FALSE)</f>
        <v>#N/A</v>
      </c>
      <c r="AA25" s="118" t="e">
        <f>VLOOKUP($C25,食材マスタ!$A:$AB,12,FALSE)</f>
        <v>#N/A</v>
      </c>
      <c r="AB25" s="118" t="e">
        <f>VLOOKUP($C25,食材マスタ!$A:$AB,14,FALSE)</f>
        <v>#N/A</v>
      </c>
      <c r="AC25" s="118" t="e">
        <f>VLOOKUP($C25,食材マスタ!$A:$AB,16,FALSE)</f>
        <v>#N/A</v>
      </c>
      <c r="AD25" s="118" t="e">
        <f>VLOOKUP($C25,食材マスタ!$A:$AB,19,FALSE)</f>
        <v>#N/A</v>
      </c>
      <c r="AE25" s="118" t="e">
        <f>VLOOKUP($C25,食材マスタ!$A:$AB,26,FALSE)</f>
        <v>#N/A</v>
      </c>
      <c r="AF25" s="118" t="e">
        <f>VLOOKUP($C25,食材マスタ!$A:$AB,28,FALSE)</f>
        <v>#N/A</v>
      </c>
    </row>
    <row r="26" spans="1:32" ht="14.25" customHeight="1" x14ac:dyDescent="0.25">
      <c r="A26" s="260"/>
      <c r="B26" s="261"/>
      <c r="C26" s="99"/>
      <c r="D26" s="100"/>
      <c r="E26" s="101" t="str">
        <f>IF(C26="","",VLOOKUP(C26,食材マスタ!$A$4:$AB$438,6,FALSE))</f>
        <v/>
      </c>
      <c r="F26" s="102"/>
      <c r="G26" s="103" t="str">
        <f t="shared" si="0"/>
        <v/>
      </c>
      <c r="H26" s="94" t="str">
        <f t="shared" si="1"/>
        <v/>
      </c>
      <c r="I26" s="96" t="str">
        <f>IF(C26="","",VLOOKUP(C26,食材マスタ!$A$4:$AB$438,13,FALSE))</f>
        <v/>
      </c>
      <c r="J26" s="96" t="str">
        <f t="shared" si="11"/>
        <v/>
      </c>
      <c r="K26" s="104" t="str">
        <f t="shared" si="3"/>
        <v/>
      </c>
      <c r="L26" s="219" t="str">
        <f t="shared" si="11"/>
        <v/>
      </c>
      <c r="M26" s="229" t="str">
        <f t="shared" si="4"/>
        <v/>
      </c>
      <c r="N26" s="219" t="str">
        <f t="shared" ref="N26:N187" si="15">O26</f>
        <v/>
      </c>
      <c r="O26" s="229" t="str">
        <f t="shared" si="6"/>
        <v/>
      </c>
      <c r="P26" s="219" t="str">
        <f t="shared" si="13"/>
        <v/>
      </c>
      <c r="Q26" s="229" t="str">
        <f t="shared" si="8"/>
        <v/>
      </c>
      <c r="R26" s="219" t="str">
        <f t="shared" ref="R26:R187" si="16">S26</f>
        <v/>
      </c>
      <c r="S26" s="13" t="str">
        <f t="shared" si="10"/>
        <v/>
      </c>
      <c r="T26" s="223"/>
      <c r="U26" s="82"/>
      <c r="X26" s="118" t="e">
        <f>VLOOKUP($C26,食材マスタ!$A:$AB,5,FALSE)</f>
        <v>#N/A</v>
      </c>
      <c r="Y26" s="118" t="e">
        <f>VLOOKUP($C26,食材マスタ!$A:$AB,6,FALSE)</f>
        <v>#N/A</v>
      </c>
      <c r="Z26" s="118" t="e">
        <f>VLOOKUP($C26,食材マスタ!$A:$AB,13,FALSE)</f>
        <v>#N/A</v>
      </c>
      <c r="AA26" s="118" t="e">
        <f>VLOOKUP($C26,食材マスタ!$A:$AB,12,FALSE)</f>
        <v>#N/A</v>
      </c>
      <c r="AB26" s="118" t="e">
        <f>VLOOKUP($C26,食材マスタ!$A:$AB,14,FALSE)</f>
        <v>#N/A</v>
      </c>
      <c r="AC26" s="118" t="e">
        <f>VLOOKUP($C26,食材マスタ!$A:$AB,16,FALSE)</f>
        <v>#N/A</v>
      </c>
      <c r="AD26" s="118" t="e">
        <f>VLOOKUP($C26,食材マスタ!$A:$AB,19,FALSE)</f>
        <v>#N/A</v>
      </c>
      <c r="AE26" s="118" t="e">
        <f>VLOOKUP($C26,食材マスタ!$A:$AB,26,FALSE)</f>
        <v>#N/A</v>
      </c>
      <c r="AF26" s="118" t="e">
        <f>VLOOKUP($C26,食材マスタ!$A:$AB,28,FALSE)</f>
        <v>#N/A</v>
      </c>
    </row>
    <row r="27" spans="1:32" ht="14.25" customHeight="1" x14ac:dyDescent="0.25">
      <c r="A27" s="260"/>
      <c r="B27" s="261"/>
      <c r="C27" s="99"/>
      <c r="D27" s="100"/>
      <c r="E27" s="101" t="str">
        <f>IF(C27="","",VLOOKUP(C27,食材マスタ!$A$4:$AB$438,6,FALSE))</f>
        <v/>
      </c>
      <c r="F27" s="102"/>
      <c r="G27" s="103" t="str">
        <f t="shared" si="0"/>
        <v/>
      </c>
      <c r="H27" s="94" t="str">
        <f t="shared" si="1"/>
        <v/>
      </c>
      <c r="I27" s="96" t="str">
        <f>IF(C27="","",VLOOKUP(C27,食材マスタ!$A$4:$AB$438,13,FALSE))</f>
        <v/>
      </c>
      <c r="J27" s="96" t="str">
        <f t="shared" si="11"/>
        <v/>
      </c>
      <c r="K27" s="104" t="str">
        <f t="shared" si="3"/>
        <v/>
      </c>
      <c r="L27" s="219" t="str">
        <f t="shared" si="11"/>
        <v/>
      </c>
      <c r="M27" s="229" t="str">
        <f t="shared" si="4"/>
        <v/>
      </c>
      <c r="N27" s="219" t="str">
        <f t="shared" si="15"/>
        <v/>
      </c>
      <c r="O27" s="229" t="str">
        <f t="shared" si="6"/>
        <v/>
      </c>
      <c r="P27" s="219" t="str">
        <f t="shared" si="13"/>
        <v/>
      </c>
      <c r="Q27" s="229" t="str">
        <f t="shared" si="8"/>
        <v/>
      </c>
      <c r="R27" s="219" t="str">
        <f t="shared" si="16"/>
        <v/>
      </c>
      <c r="S27" s="13" t="str">
        <f t="shared" si="10"/>
        <v/>
      </c>
      <c r="T27" s="223"/>
      <c r="U27" s="82"/>
      <c r="X27" s="118" t="e">
        <f>VLOOKUP($C27,食材マスタ!$A:$AB,5,FALSE)</f>
        <v>#N/A</v>
      </c>
      <c r="Y27" s="118" t="e">
        <f>VLOOKUP($C27,食材マスタ!$A:$AB,6,FALSE)</f>
        <v>#N/A</v>
      </c>
      <c r="Z27" s="118" t="e">
        <f>VLOOKUP($C27,食材マスタ!$A:$AB,13,FALSE)</f>
        <v>#N/A</v>
      </c>
      <c r="AA27" s="118" t="e">
        <f>VLOOKUP($C27,食材マスタ!$A:$AB,12,FALSE)</f>
        <v>#N/A</v>
      </c>
      <c r="AB27" s="118" t="e">
        <f>VLOOKUP($C27,食材マスタ!$A:$AB,14,FALSE)</f>
        <v>#N/A</v>
      </c>
      <c r="AC27" s="118" t="e">
        <f>VLOOKUP($C27,食材マスタ!$A:$AB,16,FALSE)</f>
        <v>#N/A</v>
      </c>
      <c r="AD27" s="118" t="e">
        <f>VLOOKUP($C27,食材マスタ!$A:$AB,19,FALSE)</f>
        <v>#N/A</v>
      </c>
      <c r="AE27" s="118" t="e">
        <f>VLOOKUP($C27,食材マスタ!$A:$AB,26,FALSE)</f>
        <v>#N/A</v>
      </c>
      <c r="AF27" s="118" t="e">
        <f>VLOOKUP($C27,食材マスタ!$A:$AB,28,FALSE)</f>
        <v>#N/A</v>
      </c>
    </row>
    <row r="28" spans="1:32" ht="14.25" customHeight="1" x14ac:dyDescent="0.25">
      <c r="A28" s="260"/>
      <c r="B28" s="261"/>
      <c r="C28" s="99"/>
      <c r="D28" s="100"/>
      <c r="E28" s="101" t="str">
        <f>IF(C28="","",VLOOKUP(C28,食材マスタ!$A$4:$AB$438,6,FALSE))</f>
        <v/>
      </c>
      <c r="F28" s="102"/>
      <c r="G28" s="103" t="str">
        <f t="shared" si="0"/>
        <v/>
      </c>
      <c r="H28" s="94" t="str">
        <f t="shared" si="1"/>
        <v/>
      </c>
      <c r="I28" s="96" t="str">
        <f>IF(C28="","",VLOOKUP(C28,食材マスタ!$A$4:$AB$438,13,FALSE))</f>
        <v/>
      </c>
      <c r="J28" s="96" t="str">
        <f t="shared" si="11"/>
        <v/>
      </c>
      <c r="K28" s="104" t="str">
        <f t="shared" si="3"/>
        <v/>
      </c>
      <c r="L28" s="219" t="str">
        <f t="shared" si="11"/>
        <v/>
      </c>
      <c r="M28" s="229" t="str">
        <f t="shared" si="4"/>
        <v/>
      </c>
      <c r="N28" s="219" t="str">
        <f t="shared" si="15"/>
        <v/>
      </c>
      <c r="O28" s="229" t="str">
        <f t="shared" si="6"/>
        <v/>
      </c>
      <c r="P28" s="219" t="str">
        <f t="shared" si="13"/>
        <v/>
      </c>
      <c r="Q28" s="229" t="str">
        <f t="shared" si="8"/>
        <v/>
      </c>
      <c r="R28" s="219" t="str">
        <f t="shared" si="16"/>
        <v/>
      </c>
      <c r="S28" s="13" t="str">
        <f t="shared" si="10"/>
        <v/>
      </c>
      <c r="T28" s="223"/>
      <c r="U28" s="82"/>
      <c r="X28" s="118" t="e">
        <f>VLOOKUP($C28,食材マスタ!$A:$AB,5,FALSE)</f>
        <v>#N/A</v>
      </c>
      <c r="Y28" s="118" t="e">
        <f>VLOOKUP($C28,食材マスタ!$A:$AB,6,FALSE)</f>
        <v>#N/A</v>
      </c>
      <c r="Z28" s="118" t="e">
        <f>VLOOKUP($C28,食材マスタ!$A:$AB,13,FALSE)</f>
        <v>#N/A</v>
      </c>
      <c r="AA28" s="118" t="e">
        <f>VLOOKUP($C28,食材マスタ!$A:$AB,12,FALSE)</f>
        <v>#N/A</v>
      </c>
      <c r="AB28" s="118" t="e">
        <f>VLOOKUP($C28,食材マスタ!$A:$AB,14,FALSE)</f>
        <v>#N/A</v>
      </c>
      <c r="AC28" s="118" t="e">
        <f>VLOOKUP($C28,食材マスタ!$A:$AB,16,FALSE)</f>
        <v>#N/A</v>
      </c>
      <c r="AD28" s="118" t="e">
        <f>VLOOKUP($C28,食材マスタ!$A:$AB,19,FALSE)</f>
        <v>#N/A</v>
      </c>
      <c r="AE28" s="118" t="e">
        <f>VLOOKUP($C28,食材マスタ!$A:$AB,26,FALSE)</f>
        <v>#N/A</v>
      </c>
      <c r="AF28" s="118" t="e">
        <f>VLOOKUP($C28,食材マスタ!$A:$AB,28,FALSE)</f>
        <v>#N/A</v>
      </c>
    </row>
    <row r="29" spans="1:32" ht="14.25" customHeight="1" x14ac:dyDescent="0.25">
      <c r="A29" s="260"/>
      <c r="B29" s="261"/>
      <c r="C29" s="99"/>
      <c r="D29" s="100"/>
      <c r="E29" s="101" t="str">
        <f>IF(C29="","",VLOOKUP(C29,食材マスタ!$A$4:$AB$438,6,FALSE))</f>
        <v/>
      </c>
      <c r="F29" s="102"/>
      <c r="G29" s="103" t="str">
        <f t="shared" si="0"/>
        <v/>
      </c>
      <c r="H29" s="94" t="str">
        <f t="shared" si="1"/>
        <v/>
      </c>
      <c r="I29" s="96" t="str">
        <f>IF(C29="","",VLOOKUP(C29,食材マスタ!$A$4:$AB$438,13,FALSE))</f>
        <v/>
      </c>
      <c r="J29" s="96" t="str">
        <f t="shared" si="11"/>
        <v/>
      </c>
      <c r="K29" s="104" t="str">
        <f t="shared" si="3"/>
        <v/>
      </c>
      <c r="L29" s="219" t="str">
        <f t="shared" si="11"/>
        <v/>
      </c>
      <c r="M29" s="229" t="str">
        <f t="shared" si="4"/>
        <v/>
      </c>
      <c r="N29" s="219" t="str">
        <f t="shared" si="15"/>
        <v/>
      </c>
      <c r="O29" s="229" t="str">
        <f t="shared" si="6"/>
        <v/>
      </c>
      <c r="P29" s="219" t="str">
        <f t="shared" si="13"/>
        <v/>
      </c>
      <c r="Q29" s="229" t="str">
        <f t="shared" si="8"/>
        <v/>
      </c>
      <c r="R29" s="219" t="str">
        <f t="shared" si="16"/>
        <v/>
      </c>
      <c r="S29" s="13" t="str">
        <f t="shared" si="10"/>
        <v/>
      </c>
      <c r="T29" s="223"/>
      <c r="U29" s="82"/>
      <c r="X29" s="118" t="e">
        <f>VLOOKUP($C29,食材マスタ!$A:$AB,5,FALSE)</f>
        <v>#N/A</v>
      </c>
      <c r="Y29" s="118" t="e">
        <f>VLOOKUP($C29,食材マスタ!$A:$AB,6,FALSE)</f>
        <v>#N/A</v>
      </c>
      <c r="Z29" s="118" t="e">
        <f>VLOOKUP($C29,食材マスタ!$A:$AB,13,FALSE)</f>
        <v>#N/A</v>
      </c>
      <c r="AA29" s="118" t="e">
        <f>VLOOKUP($C29,食材マスタ!$A:$AB,12,FALSE)</f>
        <v>#N/A</v>
      </c>
      <c r="AB29" s="118" t="e">
        <f>VLOOKUP($C29,食材マスタ!$A:$AB,14,FALSE)</f>
        <v>#N/A</v>
      </c>
      <c r="AC29" s="118" t="e">
        <f>VLOOKUP($C29,食材マスタ!$A:$AB,16,FALSE)</f>
        <v>#N/A</v>
      </c>
      <c r="AD29" s="118" t="e">
        <f>VLOOKUP($C29,食材マスタ!$A:$AB,19,FALSE)</f>
        <v>#N/A</v>
      </c>
      <c r="AE29" s="118" t="e">
        <f>VLOOKUP($C29,食材マスタ!$A:$AB,26,FALSE)</f>
        <v>#N/A</v>
      </c>
      <c r="AF29" s="118" t="e">
        <f>VLOOKUP($C29,食材マスタ!$A:$AB,28,FALSE)</f>
        <v>#N/A</v>
      </c>
    </row>
    <row r="30" spans="1:32" ht="14.25" customHeight="1" x14ac:dyDescent="0.25">
      <c r="A30" s="260"/>
      <c r="B30" s="261"/>
      <c r="C30" s="99"/>
      <c r="D30" s="100"/>
      <c r="E30" s="101" t="str">
        <f>IF(C30="","",VLOOKUP(C30,食材マスタ!$A$4:$AB$438,6,FALSE))</f>
        <v/>
      </c>
      <c r="F30" s="102"/>
      <c r="G30" s="103" t="str">
        <f t="shared" si="0"/>
        <v/>
      </c>
      <c r="H30" s="94" t="str">
        <f t="shared" si="1"/>
        <v/>
      </c>
      <c r="I30" s="96" t="str">
        <f>IF(C30="","",VLOOKUP(C30,食材マスタ!$A$4:$AB$438,13,FALSE))</f>
        <v/>
      </c>
      <c r="J30" s="96" t="str">
        <f t="shared" si="11"/>
        <v/>
      </c>
      <c r="K30" s="104" t="str">
        <f t="shared" si="3"/>
        <v/>
      </c>
      <c r="L30" s="219" t="str">
        <f t="shared" si="11"/>
        <v/>
      </c>
      <c r="M30" s="229" t="str">
        <f t="shared" si="4"/>
        <v/>
      </c>
      <c r="N30" s="219" t="str">
        <f t="shared" si="15"/>
        <v/>
      </c>
      <c r="O30" s="229" t="str">
        <f t="shared" si="6"/>
        <v/>
      </c>
      <c r="P30" s="219" t="str">
        <f t="shared" si="13"/>
        <v/>
      </c>
      <c r="Q30" s="229" t="str">
        <f t="shared" si="8"/>
        <v/>
      </c>
      <c r="R30" s="219" t="str">
        <f t="shared" si="16"/>
        <v/>
      </c>
      <c r="S30" s="13" t="str">
        <f t="shared" si="10"/>
        <v/>
      </c>
      <c r="T30" s="223"/>
      <c r="U30" s="82"/>
      <c r="X30" s="118" t="e">
        <f>VLOOKUP($C30,食材マスタ!$A:$AB,5,FALSE)</f>
        <v>#N/A</v>
      </c>
      <c r="Y30" s="118" t="e">
        <f>VLOOKUP($C30,食材マスタ!$A:$AB,6,FALSE)</f>
        <v>#N/A</v>
      </c>
      <c r="Z30" s="118" t="e">
        <f>VLOOKUP($C30,食材マスタ!$A:$AB,13,FALSE)</f>
        <v>#N/A</v>
      </c>
      <c r="AA30" s="118" t="e">
        <f>VLOOKUP($C30,食材マスタ!$A:$AB,12,FALSE)</f>
        <v>#N/A</v>
      </c>
      <c r="AB30" s="118" t="e">
        <f>VLOOKUP($C30,食材マスタ!$A:$AB,14,FALSE)</f>
        <v>#N/A</v>
      </c>
      <c r="AC30" s="118" t="e">
        <f>VLOOKUP($C30,食材マスタ!$A:$AB,16,FALSE)</f>
        <v>#N/A</v>
      </c>
      <c r="AD30" s="118" t="e">
        <f>VLOOKUP($C30,食材マスタ!$A:$AB,19,FALSE)</f>
        <v>#N/A</v>
      </c>
      <c r="AE30" s="118" t="e">
        <f>VLOOKUP($C30,食材マスタ!$A:$AB,26,FALSE)</f>
        <v>#N/A</v>
      </c>
      <c r="AF30" s="118" t="e">
        <f>VLOOKUP($C30,食材マスタ!$A:$AB,28,FALSE)</f>
        <v>#N/A</v>
      </c>
    </row>
    <row r="31" spans="1:32" ht="14.25" customHeight="1" x14ac:dyDescent="0.25">
      <c r="A31" s="260"/>
      <c r="B31" s="261"/>
      <c r="C31" s="99"/>
      <c r="D31" s="100"/>
      <c r="E31" s="101" t="str">
        <f>IF(C31="","",VLOOKUP(C31,食材マスタ!$A$4:$AB$438,6,FALSE))</f>
        <v/>
      </c>
      <c r="F31" s="102"/>
      <c r="G31" s="103" t="str">
        <f t="shared" si="0"/>
        <v/>
      </c>
      <c r="H31" s="94" t="str">
        <f t="shared" si="1"/>
        <v/>
      </c>
      <c r="I31" s="96" t="str">
        <f>IF(C31="","",VLOOKUP(C31,食材マスタ!$A$4:$AB$438,13,FALSE))</f>
        <v/>
      </c>
      <c r="J31" s="96" t="str">
        <f t="shared" si="11"/>
        <v/>
      </c>
      <c r="K31" s="104" t="str">
        <f t="shared" si="3"/>
        <v/>
      </c>
      <c r="L31" s="219" t="str">
        <f t="shared" si="11"/>
        <v/>
      </c>
      <c r="M31" s="229" t="str">
        <f t="shared" si="4"/>
        <v/>
      </c>
      <c r="N31" s="219" t="str">
        <f t="shared" si="15"/>
        <v/>
      </c>
      <c r="O31" s="229" t="str">
        <f t="shared" si="6"/>
        <v/>
      </c>
      <c r="P31" s="219" t="str">
        <f t="shared" si="13"/>
        <v/>
      </c>
      <c r="Q31" s="229" t="str">
        <f t="shared" si="8"/>
        <v/>
      </c>
      <c r="R31" s="219" t="str">
        <f t="shared" si="16"/>
        <v/>
      </c>
      <c r="S31" s="13" t="str">
        <f t="shared" si="10"/>
        <v/>
      </c>
      <c r="T31" s="223"/>
      <c r="U31" s="82"/>
      <c r="X31" s="118" t="e">
        <f>VLOOKUP($C31,食材マスタ!$A:$AB,5,FALSE)</f>
        <v>#N/A</v>
      </c>
      <c r="Y31" s="118" t="e">
        <f>VLOOKUP($C31,食材マスタ!$A:$AB,6,FALSE)</f>
        <v>#N/A</v>
      </c>
      <c r="Z31" s="118" t="e">
        <f>VLOOKUP($C31,食材マスタ!$A:$AB,13,FALSE)</f>
        <v>#N/A</v>
      </c>
      <c r="AA31" s="118" t="e">
        <f>VLOOKUP($C31,食材マスタ!$A:$AB,12,FALSE)</f>
        <v>#N/A</v>
      </c>
      <c r="AB31" s="118" t="e">
        <f>VLOOKUP($C31,食材マスタ!$A:$AB,14,FALSE)</f>
        <v>#N/A</v>
      </c>
      <c r="AC31" s="118" t="e">
        <f>VLOOKUP($C31,食材マスタ!$A:$AB,16,FALSE)</f>
        <v>#N/A</v>
      </c>
      <c r="AD31" s="118" t="e">
        <f>VLOOKUP($C31,食材マスタ!$A:$AB,19,FALSE)</f>
        <v>#N/A</v>
      </c>
      <c r="AE31" s="118" t="e">
        <f>VLOOKUP($C31,食材マスタ!$A:$AB,26,FALSE)</f>
        <v>#N/A</v>
      </c>
      <c r="AF31" s="118" t="e">
        <f>VLOOKUP($C31,食材マスタ!$A:$AB,28,FALSE)</f>
        <v>#N/A</v>
      </c>
    </row>
    <row r="32" spans="1:32" ht="14.25" customHeight="1" x14ac:dyDescent="0.25">
      <c r="A32" s="260"/>
      <c r="B32" s="261"/>
      <c r="C32" s="99"/>
      <c r="D32" s="100"/>
      <c r="E32" s="101" t="str">
        <f>IF(C32="","",VLOOKUP(C32,食材マスタ!$A$4:$AB$438,6,FALSE))</f>
        <v/>
      </c>
      <c r="F32" s="102"/>
      <c r="G32" s="103" t="str">
        <f t="shared" si="0"/>
        <v/>
      </c>
      <c r="H32" s="94" t="str">
        <f t="shared" si="1"/>
        <v/>
      </c>
      <c r="I32" s="96" t="str">
        <f>IF(C32="","",VLOOKUP(C32,食材マスタ!$A$4:$AB$438,13,FALSE))</f>
        <v/>
      </c>
      <c r="J32" s="96" t="str">
        <f t="shared" si="11"/>
        <v/>
      </c>
      <c r="K32" s="104" t="str">
        <f t="shared" si="3"/>
        <v/>
      </c>
      <c r="L32" s="219" t="str">
        <f t="shared" si="11"/>
        <v/>
      </c>
      <c r="M32" s="229" t="str">
        <f t="shared" si="4"/>
        <v/>
      </c>
      <c r="N32" s="219" t="str">
        <f t="shared" si="15"/>
        <v/>
      </c>
      <c r="O32" s="229" t="str">
        <f t="shared" si="6"/>
        <v/>
      </c>
      <c r="P32" s="219" t="str">
        <f t="shared" si="13"/>
        <v/>
      </c>
      <c r="Q32" s="229" t="str">
        <f t="shared" si="8"/>
        <v/>
      </c>
      <c r="R32" s="219" t="str">
        <f t="shared" si="16"/>
        <v/>
      </c>
      <c r="S32" s="13" t="str">
        <f t="shared" si="10"/>
        <v/>
      </c>
      <c r="T32" s="223"/>
      <c r="U32" s="82"/>
      <c r="X32" s="118" t="e">
        <f>VLOOKUP($C32,食材マスタ!$A:$AB,5,FALSE)</f>
        <v>#N/A</v>
      </c>
      <c r="Y32" s="118" t="e">
        <f>VLOOKUP($C32,食材マスタ!$A:$AB,6,FALSE)</f>
        <v>#N/A</v>
      </c>
      <c r="Z32" s="118" t="e">
        <f>VLOOKUP($C32,食材マスタ!$A:$AB,13,FALSE)</f>
        <v>#N/A</v>
      </c>
      <c r="AA32" s="118" t="e">
        <f>VLOOKUP($C32,食材マスタ!$A:$AB,12,FALSE)</f>
        <v>#N/A</v>
      </c>
      <c r="AB32" s="118" t="e">
        <f>VLOOKUP($C32,食材マスタ!$A:$AB,14,FALSE)</f>
        <v>#N/A</v>
      </c>
      <c r="AC32" s="118" t="e">
        <f>VLOOKUP($C32,食材マスタ!$A:$AB,16,FALSE)</f>
        <v>#N/A</v>
      </c>
      <c r="AD32" s="118" t="e">
        <f>VLOOKUP($C32,食材マスタ!$A:$AB,19,FALSE)</f>
        <v>#N/A</v>
      </c>
      <c r="AE32" s="118" t="e">
        <f>VLOOKUP($C32,食材マスタ!$A:$AB,26,FALSE)</f>
        <v>#N/A</v>
      </c>
      <c r="AF32" s="118" t="e">
        <f>VLOOKUP($C32,食材マスタ!$A:$AB,28,FALSE)</f>
        <v>#N/A</v>
      </c>
    </row>
    <row r="33" spans="1:32" ht="14.25" customHeight="1" x14ac:dyDescent="0.25">
      <c r="A33" s="260"/>
      <c r="B33" s="261"/>
      <c r="C33" s="99"/>
      <c r="D33" s="100"/>
      <c r="E33" s="101" t="str">
        <f>IF(C33="","",VLOOKUP(C33,食材マスタ!$A$4:$AB$438,6,FALSE))</f>
        <v/>
      </c>
      <c r="F33" s="102"/>
      <c r="G33" s="103" t="str">
        <f>IF(C33="","",F33/((100-I33)/100))</f>
        <v/>
      </c>
      <c r="H33" s="94" t="str">
        <f t="shared" si="1"/>
        <v/>
      </c>
      <c r="I33" s="96" t="str">
        <f>IF(C33="","",VLOOKUP(C33,食材マスタ!$A$4:$AB$438,13,FALSE))</f>
        <v/>
      </c>
      <c r="J33" s="96" t="str">
        <f t="shared" si="11"/>
        <v/>
      </c>
      <c r="K33" s="104" t="str">
        <f t="shared" si="3"/>
        <v/>
      </c>
      <c r="L33" s="219" t="str">
        <f t="shared" si="11"/>
        <v/>
      </c>
      <c r="M33" s="229" t="str">
        <f t="shared" si="4"/>
        <v/>
      </c>
      <c r="N33" s="219" t="str">
        <f t="shared" si="15"/>
        <v/>
      </c>
      <c r="O33" s="229" t="str">
        <f t="shared" si="6"/>
        <v/>
      </c>
      <c r="P33" s="219" t="str">
        <f t="shared" si="13"/>
        <v/>
      </c>
      <c r="Q33" s="229" t="str">
        <f t="shared" si="8"/>
        <v/>
      </c>
      <c r="R33" s="219" t="str">
        <f t="shared" si="16"/>
        <v/>
      </c>
      <c r="S33" s="13" t="str">
        <f t="shared" si="10"/>
        <v/>
      </c>
      <c r="T33" s="223"/>
      <c r="U33" s="82"/>
      <c r="X33" s="118" t="e">
        <f>VLOOKUP($C33,食材マスタ!$A:$AB,5,FALSE)</f>
        <v>#N/A</v>
      </c>
      <c r="Y33" s="118" t="e">
        <f>VLOOKUP($C33,食材マスタ!$A:$AB,6,FALSE)</f>
        <v>#N/A</v>
      </c>
      <c r="Z33" s="118" t="e">
        <f>VLOOKUP($C33,食材マスタ!$A:$AB,13,FALSE)</f>
        <v>#N/A</v>
      </c>
      <c r="AA33" s="118" t="e">
        <f>VLOOKUP($C33,食材マスタ!$A:$AB,12,FALSE)</f>
        <v>#N/A</v>
      </c>
      <c r="AB33" s="118" t="e">
        <f>VLOOKUP($C33,食材マスタ!$A:$AB,14,FALSE)</f>
        <v>#N/A</v>
      </c>
      <c r="AC33" s="118" t="e">
        <f>VLOOKUP($C33,食材マスタ!$A:$AB,16,FALSE)</f>
        <v>#N/A</v>
      </c>
      <c r="AD33" s="118" t="e">
        <f>VLOOKUP($C33,食材マスタ!$A:$AB,19,FALSE)</f>
        <v>#N/A</v>
      </c>
      <c r="AE33" s="118" t="e">
        <f>VLOOKUP($C33,食材マスタ!$A:$AB,26,FALSE)</f>
        <v>#N/A</v>
      </c>
      <c r="AF33" s="118" t="e">
        <f>VLOOKUP($C33,食材マスタ!$A:$AB,28,FALSE)</f>
        <v>#N/A</v>
      </c>
    </row>
    <row r="34" spans="1:32" ht="14.25" customHeight="1" x14ac:dyDescent="0.25">
      <c r="A34" s="260"/>
      <c r="B34" s="261"/>
      <c r="C34" s="99"/>
      <c r="D34" s="106"/>
      <c r="E34" s="101" t="str">
        <f>IF(C34="","",VLOOKUP(C34,食材マスタ!$A$4:$AB$438,6,FALSE))</f>
        <v/>
      </c>
      <c r="F34" s="102"/>
      <c r="G34" s="103" t="str">
        <f>IF(C34="","",F34/((100-I34)/100))</f>
        <v/>
      </c>
      <c r="H34" s="94" t="str">
        <f t="shared" si="1"/>
        <v/>
      </c>
      <c r="I34" s="96" t="str">
        <f>IF(C34="","",VLOOKUP(C34,食材マスタ!$A$4:$AB$438,13,FALSE))</f>
        <v/>
      </c>
      <c r="J34" s="96" t="str">
        <f t="shared" si="11"/>
        <v/>
      </c>
      <c r="K34" s="104" t="str">
        <f t="shared" si="3"/>
        <v/>
      </c>
      <c r="L34" s="219" t="str">
        <f t="shared" si="11"/>
        <v/>
      </c>
      <c r="M34" s="229" t="str">
        <f t="shared" si="4"/>
        <v/>
      </c>
      <c r="N34" s="219" t="str">
        <f t="shared" si="15"/>
        <v/>
      </c>
      <c r="O34" s="229" t="str">
        <f t="shared" si="6"/>
        <v/>
      </c>
      <c r="P34" s="219" t="str">
        <f t="shared" si="13"/>
        <v/>
      </c>
      <c r="Q34" s="229" t="str">
        <f t="shared" si="8"/>
        <v/>
      </c>
      <c r="R34" s="219" t="str">
        <f t="shared" si="16"/>
        <v/>
      </c>
      <c r="S34" s="13" t="str">
        <f t="shared" si="10"/>
        <v/>
      </c>
      <c r="T34" s="223"/>
      <c r="U34" s="82"/>
      <c r="X34" s="118" t="e">
        <f>VLOOKUP($C34,食材マスタ!$A:$AB,5,FALSE)</f>
        <v>#N/A</v>
      </c>
      <c r="Y34" s="118" t="e">
        <f>VLOOKUP($C34,食材マスタ!$A:$AB,6,FALSE)</f>
        <v>#N/A</v>
      </c>
      <c r="Z34" s="118" t="e">
        <f>VLOOKUP($C34,食材マスタ!$A:$AB,13,FALSE)</f>
        <v>#N/A</v>
      </c>
      <c r="AA34" s="118" t="e">
        <f>VLOOKUP($C34,食材マスタ!$A:$AB,12,FALSE)</f>
        <v>#N/A</v>
      </c>
      <c r="AB34" s="118" t="e">
        <f>VLOOKUP($C34,食材マスタ!$A:$AB,14,FALSE)</f>
        <v>#N/A</v>
      </c>
      <c r="AC34" s="118" t="e">
        <f>VLOOKUP($C34,食材マスタ!$A:$AB,16,FALSE)</f>
        <v>#N/A</v>
      </c>
      <c r="AD34" s="118" t="e">
        <f>VLOOKUP($C34,食材マスタ!$A:$AB,19,FALSE)</f>
        <v>#N/A</v>
      </c>
      <c r="AE34" s="118" t="e">
        <f>VLOOKUP($C34,食材マスタ!$A:$AB,26,FALSE)</f>
        <v>#N/A</v>
      </c>
      <c r="AF34" s="118" t="e">
        <f>VLOOKUP($C34,食材マスタ!$A:$AB,28,FALSE)</f>
        <v>#N/A</v>
      </c>
    </row>
    <row r="35" spans="1:32" ht="14.25" customHeight="1" x14ac:dyDescent="0.25">
      <c r="A35" s="260"/>
      <c r="B35" s="261"/>
      <c r="C35" s="99"/>
      <c r="D35" s="100"/>
      <c r="E35" s="101" t="str">
        <f>IF(C35="","",VLOOKUP(C35,食材マスタ!$A$4:$AB$438,6,FALSE))</f>
        <v/>
      </c>
      <c r="F35" s="102"/>
      <c r="G35" s="103" t="str">
        <f>IF(C35="","",F35/((100-I35)/100))</f>
        <v/>
      </c>
      <c r="H35" s="94" t="str">
        <f t="shared" si="1"/>
        <v/>
      </c>
      <c r="I35" s="96" t="str">
        <f>IF(C35="","",VLOOKUP(C35,食材マスタ!$A$4:$AB$438,13,FALSE))</f>
        <v/>
      </c>
      <c r="J35" s="96" t="str">
        <f t="shared" si="11"/>
        <v/>
      </c>
      <c r="K35" s="104" t="str">
        <f t="shared" si="3"/>
        <v/>
      </c>
      <c r="L35" s="219" t="str">
        <f t="shared" si="11"/>
        <v/>
      </c>
      <c r="M35" s="229" t="str">
        <f t="shared" si="4"/>
        <v/>
      </c>
      <c r="N35" s="219" t="str">
        <f t="shared" si="15"/>
        <v/>
      </c>
      <c r="O35" s="229" t="str">
        <f t="shared" si="6"/>
        <v/>
      </c>
      <c r="P35" s="219" t="str">
        <f t="shared" si="13"/>
        <v/>
      </c>
      <c r="Q35" s="229" t="str">
        <f t="shared" si="8"/>
        <v/>
      </c>
      <c r="R35" s="219" t="str">
        <f t="shared" si="16"/>
        <v/>
      </c>
      <c r="S35" s="13" t="str">
        <f t="shared" si="10"/>
        <v/>
      </c>
      <c r="T35" s="223"/>
      <c r="U35" s="82"/>
      <c r="X35" s="118" t="e">
        <f>VLOOKUP($C35,食材マスタ!$A:$AB,5,FALSE)</f>
        <v>#N/A</v>
      </c>
      <c r="Y35" s="118" t="e">
        <f>VLOOKUP($C35,食材マスタ!$A:$AB,6,FALSE)</f>
        <v>#N/A</v>
      </c>
      <c r="Z35" s="118" t="e">
        <f>VLOOKUP($C35,食材マスタ!$A:$AB,13,FALSE)</f>
        <v>#N/A</v>
      </c>
      <c r="AA35" s="118" t="e">
        <f>VLOOKUP($C35,食材マスタ!$A:$AB,12,FALSE)</f>
        <v>#N/A</v>
      </c>
      <c r="AB35" s="118" t="e">
        <f>VLOOKUP($C35,食材マスタ!$A:$AB,14,FALSE)</f>
        <v>#N/A</v>
      </c>
      <c r="AC35" s="118" t="e">
        <f>VLOOKUP($C35,食材マスタ!$A:$AB,16,FALSE)</f>
        <v>#N/A</v>
      </c>
      <c r="AD35" s="118" t="e">
        <f>VLOOKUP($C35,食材マスタ!$A:$AB,19,FALSE)</f>
        <v>#N/A</v>
      </c>
      <c r="AE35" s="118" t="e">
        <f>VLOOKUP($C35,食材マスタ!$A:$AB,26,FALSE)</f>
        <v>#N/A</v>
      </c>
      <c r="AF35" s="118" t="e">
        <f>VLOOKUP($C35,食材マスタ!$A:$AB,28,FALSE)</f>
        <v>#N/A</v>
      </c>
    </row>
    <row r="36" spans="1:32" ht="14.25" customHeight="1" x14ac:dyDescent="0.25">
      <c r="A36" s="260"/>
      <c r="B36" s="261"/>
      <c r="C36" s="99"/>
      <c r="D36" s="100"/>
      <c r="E36" s="101" t="str">
        <f>IF(C36="","",VLOOKUP(C36,食材マスタ!$A$4:$AB$438,6,FALSE))</f>
        <v/>
      </c>
      <c r="F36" s="102"/>
      <c r="G36" s="103" t="str">
        <f t="shared" ref="G36:G42" si="17">IF(C36="","",F36/((100-I36)/100))</f>
        <v/>
      </c>
      <c r="H36" s="94" t="str">
        <f t="shared" si="1"/>
        <v/>
      </c>
      <c r="I36" s="96" t="str">
        <f>IF(C36="","",VLOOKUP(C36,食材マスタ!$A$4:$AB$438,13,FALSE))</f>
        <v/>
      </c>
      <c r="J36" s="96" t="str">
        <f t="shared" si="11"/>
        <v/>
      </c>
      <c r="K36" s="104" t="str">
        <f t="shared" si="3"/>
        <v/>
      </c>
      <c r="L36" s="219" t="str">
        <f t="shared" si="11"/>
        <v/>
      </c>
      <c r="M36" s="229" t="str">
        <f t="shared" si="4"/>
        <v/>
      </c>
      <c r="N36" s="219" t="str">
        <f t="shared" si="15"/>
        <v/>
      </c>
      <c r="O36" s="229" t="str">
        <f t="shared" si="6"/>
        <v/>
      </c>
      <c r="P36" s="219" t="str">
        <f t="shared" si="13"/>
        <v/>
      </c>
      <c r="Q36" s="229" t="str">
        <f t="shared" si="8"/>
        <v/>
      </c>
      <c r="R36" s="219" t="str">
        <f t="shared" si="16"/>
        <v/>
      </c>
      <c r="S36" s="13" t="str">
        <f t="shared" si="10"/>
        <v/>
      </c>
      <c r="T36" s="223"/>
      <c r="U36" s="82"/>
      <c r="X36" s="118" t="e">
        <f>VLOOKUP($C36,食材マスタ!$A:$AB,5,FALSE)</f>
        <v>#N/A</v>
      </c>
      <c r="Y36" s="118" t="e">
        <f>VLOOKUP($C36,食材マスタ!$A:$AB,6,FALSE)</f>
        <v>#N/A</v>
      </c>
      <c r="Z36" s="118" t="e">
        <f>VLOOKUP($C36,食材マスタ!$A:$AB,13,FALSE)</f>
        <v>#N/A</v>
      </c>
      <c r="AA36" s="118" t="e">
        <f>VLOOKUP($C36,食材マスタ!$A:$AB,12,FALSE)</f>
        <v>#N/A</v>
      </c>
      <c r="AB36" s="118" t="e">
        <f>VLOOKUP($C36,食材マスタ!$A:$AB,14,FALSE)</f>
        <v>#N/A</v>
      </c>
      <c r="AC36" s="118" t="e">
        <f>VLOOKUP($C36,食材マスタ!$A:$AB,16,FALSE)</f>
        <v>#N/A</v>
      </c>
      <c r="AD36" s="118" t="e">
        <f>VLOOKUP($C36,食材マスタ!$A:$AB,19,FALSE)</f>
        <v>#N/A</v>
      </c>
      <c r="AE36" s="118" t="e">
        <f>VLOOKUP($C36,食材マスタ!$A:$AB,26,FALSE)</f>
        <v>#N/A</v>
      </c>
      <c r="AF36" s="118" t="e">
        <f>VLOOKUP($C36,食材マスタ!$A:$AB,28,FALSE)</f>
        <v>#N/A</v>
      </c>
    </row>
    <row r="37" spans="1:32" ht="14.25" customHeight="1" x14ac:dyDescent="0.25">
      <c r="A37" s="260"/>
      <c r="B37" s="261"/>
      <c r="C37" s="99"/>
      <c r="D37" s="106"/>
      <c r="E37" s="101" t="str">
        <f>IF(C37="","",VLOOKUP(C37,食材マスタ!$A$4:$AB$438,6,FALSE))</f>
        <v/>
      </c>
      <c r="F37" s="102"/>
      <c r="G37" s="103" t="str">
        <f t="shared" si="17"/>
        <v/>
      </c>
      <c r="H37" s="94" t="str">
        <f t="shared" si="1"/>
        <v/>
      </c>
      <c r="I37" s="96" t="str">
        <f>IF(C37="","",VLOOKUP(C37,食材マスタ!$A$4:$AB$438,13,FALSE))</f>
        <v/>
      </c>
      <c r="J37" s="96" t="str">
        <f t="shared" si="11"/>
        <v/>
      </c>
      <c r="K37" s="104" t="str">
        <f t="shared" si="3"/>
        <v/>
      </c>
      <c r="L37" s="219" t="str">
        <f t="shared" si="11"/>
        <v/>
      </c>
      <c r="M37" s="229" t="str">
        <f t="shared" si="4"/>
        <v/>
      </c>
      <c r="N37" s="219" t="str">
        <f t="shared" si="15"/>
        <v/>
      </c>
      <c r="O37" s="229" t="str">
        <f t="shared" si="6"/>
        <v/>
      </c>
      <c r="P37" s="219" t="str">
        <f t="shared" si="13"/>
        <v/>
      </c>
      <c r="Q37" s="229" t="str">
        <f t="shared" si="8"/>
        <v/>
      </c>
      <c r="R37" s="219" t="str">
        <f t="shared" si="16"/>
        <v/>
      </c>
      <c r="S37" s="13" t="str">
        <f t="shared" si="10"/>
        <v/>
      </c>
      <c r="T37" s="223"/>
      <c r="U37" s="83"/>
      <c r="X37" s="118" t="e">
        <f>VLOOKUP($C37,食材マスタ!$A:$AB,5,FALSE)</f>
        <v>#N/A</v>
      </c>
      <c r="Y37" s="118" t="e">
        <f>VLOOKUP($C37,食材マスタ!$A:$AB,6,FALSE)</f>
        <v>#N/A</v>
      </c>
      <c r="Z37" s="118" t="e">
        <f>VLOOKUP($C37,食材マスタ!$A:$AB,13,FALSE)</f>
        <v>#N/A</v>
      </c>
      <c r="AA37" s="118" t="e">
        <f>VLOOKUP($C37,食材マスタ!$A:$AB,12,FALSE)</f>
        <v>#N/A</v>
      </c>
      <c r="AB37" s="118" t="e">
        <f>VLOOKUP($C37,食材マスタ!$A:$AB,14,FALSE)</f>
        <v>#N/A</v>
      </c>
      <c r="AC37" s="118" t="e">
        <f>VLOOKUP($C37,食材マスタ!$A:$AB,16,FALSE)</f>
        <v>#N/A</v>
      </c>
      <c r="AD37" s="118" t="e">
        <f>VLOOKUP($C37,食材マスタ!$A:$AB,19,FALSE)</f>
        <v>#N/A</v>
      </c>
      <c r="AE37" s="118" t="e">
        <f>VLOOKUP($C37,食材マスタ!$A:$AB,26,FALSE)</f>
        <v>#N/A</v>
      </c>
      <c r="AF37" s="118" t="e">
        <f>VLOOKUP($C37,食材マスタ!$A:$AB,28,FALSE)</f>
        <v>#N/A</v>
      </c>
    </row>
    <row r="38" spans="1:32" ht="14.25" customHeight="1" x14ac:dyDescent="0.25">
      <c r="A38" s="260"/>
      <c r="B38" s="261"/>
      <c r="C38" s="99"/>
      <c r="D38" s="100"/>
      <c r="E38" s="101" t="str">
        <f>IF(C38="","",VLOOKUP(C38,食材マスタ!$A$4:$AB$438,6,FALSE))</f>
        <v/>
      </c>
      <c r="F38" s="102"/>
      <c r="G38" s="103" t="str">
        <f t="shared" si="17"/>
        <v/>
      </c>
      <c r="H38" s="94" t="str">
        <f t="shared" si="1"/>
        <v/>
      </c>
      <c r="I38" s="96" t="str">
        <f>IF(C38="","",VLOOKUP(C38,食材マスタ!$A$4:$AB$438,13,FALSE))</f>
        <v/>
      </c>
      <c r="J38" s="96" t="str">
        <f t="shared" si="11"/>
        <v/>
      </c>
      <c r="K38" s="104" t="str">
        <f t="shared" si="3"/>
        <v/>
      </c>
      <c r="L38" s="219" t="str">
        <f t="shared" si="11"/>
        <v/>
      </c>
      <c r="M38" s="229" t="str">
        <f t="shared" si="4"/>
        <v/>
      </c>
      <c r="N38" s="219" t="str">
        <f t="shared" si="15"/>
        <v/>
      </c>
      <c r="O38" s="229" t="str">
        <f t="shared" si="6"/>
        <v/>
      </c>
      <c r="P38" s="219" t="str">
        <f t="shared" si="13"/>
        <v/>
      </c>
      <c r="Q38" s="229" t="str">
        <f t="shared" si="8"/>
        <v/>
      </c>
      <c r="R38" s="219" t="str">
        <f t="shared" si="16"/>
        <v/>
      </c>
      <c r="S38" s="13" t="str">
        <f t="shared" si="10"/>
        <v/>
      </c>
      <c r="T38" s="223"/>
      <c r="U38" s="83"/>
      <c r="X38" s="118" t="e">
        <f>VLOOKUP($C38,食材マスタ!$A:$AB,5,FALSE)</f>
        <v>#N/A</v>
      </c>
      <c r="Y38" s="118" t="e">
        <f>VLOOKUP($C38,食材マスタ!$A:$AB,6,FALSE)</f>
        <v>#N/A</v>
      </c>
      <c r="Z38" s="118" t="e">
        <f>VLOOKUP($C38,食材マスタ!$A:$AB,13,FALSE)</f>
        <v>#N/A</v>
      </c>
      <c r="AA38" s="118" t="e">
        <f>VLOOKUP($C38,食材マスタ!$A:$AB,12,FALSE)</f>
        <v>#N/A</v>
      </c>
      <c r="AB38" s="118" t="e">
        <f>VLOOKUP($C38,食材マスタ!$A:$AB,14,FALSE)</f>
        <v>#N/A</v>
      </c>
      <c r="AC38" s="118" t="e">
        <f>VLOOKUP($C38,食材マスタ!$A:$AB,16,FALSE)</f>
        <v>#N/A</v>
      </c>
      <c r="AD38" s="118" t="e">
        <f>VLOOKUP($C38,食材マスタ!$A:$AB,19,FALSE)</f>
        <v>#N/A</v>
      </c>
      <c r="AE38" s="118" t="e">
        <f>VLOOKUP($C38,食材マスタ!$A:$AB,26,FALSE)</f>
        <v>#N/A</v>
      </c>
      <c r="AF38" s="118" t="e">
        <f>VLOOKUP($C38,食材マスタ!$A:$AB,28,FALSE)</f>
        <v>#N/A</v>
      </c>
    </row>
    <row r="39" spans="1:32" ht="14.25" customHeight="1" x14ac:dyDescent="0.25">
      <c r="A39" s="260"/>
      <c r="B39" s="261"/>
      <c r="C39" s="99"/>
      <c r="D39" s="100"/>
      <c r="E39" s="101" t="str">
        <f>IF(C39="","",VLOOKUP(C39,食材マスタ!$A$4:$AB$438,6,FALSE))</f>
        <v/>
      </c>
      <c r="F39" s="102"/>
      <c r="G39" s="103" t="str">
        <f t="shared" si="17"/>
        <v/>
      </c>
      <c r="H39" s="94" t="str">
        <f t="shared" si="1"/>
        <v/>
      </c>
      <c r="I39" s="96" t="str">
        <f>IF(C39="","",VLOOKUP(C39,食材マスタ!$A$4:$AB$438,13,FALSE))</f>
        <v/>
      </c>
      <c r="J39" s="96" t="str">
        <f t="shared" si="11"/>
        <v/>
      </c>
      <c r="K39" s="104" t="str">
        <f t="shared" si="3"/>
        <v/>
      </c>
      <c r="L39" s="219" t="str">
        <f t="shared" si="11"/>
        <v/>
      </c>
      <c r="M39" s="229" t="str">
        <f t="shared" si="4"/>
        <v/>
      </c>
      <c r="N39" s="219" t="str">
        <f t="shared" si="15"/>
        <v/>
      </c>
      <c r="O39" s="229" t="str">
        <f t="shared" si="6"/>
        <v/>
      </c>
      <c r="P39" s="219" t="str">
        <f t="shared" si="13"/>
        <v/>
      </c>
      <c r="Q39" s="229" t="str">
        <f t="shared" si="8"/>
        <v/>
      </c>
      <c r="R39" s="219" t="str">
        <f t="shared" si="16"/>
        <v/>
      </c>
      <c r="S39" s="13" t="str">
        <f t="shared" si="10"/>
        <v/>
      </c>
      <c r="T39" s="223"/>
      <c r="U39" s="83"/>
      <c r="X39" s="118" t="e">
        <f>VLOOKUP($C39,食材マスタ!$A:$AB,5,FALSE)</f>
        <v>#N/A</v>
      </c>
      <c r="Y39" s="118" t="e">
        <f>VLOOKUP($C39,食材マスタ!$A:$AB,6,FALSE)</f>
        <v>#N/A</v>
      </c>
      <c r="Z39" s="118" t="e">
        <f>VLOOKUP($C39,食材マスタ!$A:$AB,13,FALSE)</f>
        <v>#N/A</v>
      </c>
      <c r="AA39" s="118" t="e">
        <f>VLOOKUP($C39,食材マスタ!$A:$AB,12,FALSE)</f>
        <v>#N/A</v>
      </c>
      <c r="AB39" s="118" t="e">
        <f>VLOOKUP($C39,食材マスタ!$A:$AB,14,FALSE)</f>
        <v>#N/A</v>
      </c>
      <c r="AC39" s="118" t="e">
        <f>VLOOKUP($C39,食材マスタ!$A:$AB,16,FALSE)</f>
        <v>#N/A</v>
      </c>
      <c r="AD39" s="118" t="e">
        <f>VLOOKUP($C39,食材マスタ!$A:$AB,19,FALSE)</f>
        <v>#N/A</v>
      </c>
      <c r="AE39" s="118" t="e">
        <f>VLOOKUP($C39,食材マスタ!$A:$AB,26,FALSE)</f>
        <v>#N/A</v>
      </c>
      <c r="AF39" s="118" t="e">
        <f>VLOOKUP($C39,食材マスタ!$A:$AB,28,FALSE)</f>
        <v>#N/A</v>
      </c>
    </row>
    <row r="40" spans="1:32" ht="14.25" customHeight="1" x14ac:dyDescent="0.25">
      <c r="A40" s="260"/>
      <c r="B40" s="261"/>
      <c r="C40" s="99"/>
      <c r="D40" s="100"/>
      <c r="E40" s="101" t="str">
        <f>IF(C40="","",VLOOKUP(C40,食材マスタ!$A$4:$AB$438,6,FALSE))</f>
        <v/>
      </c>
      <c r="F40" s="102"/>
      <c r="G40" s="103" t="str">
        <f t="shared" si="17"/>
        <v/>
      </c>
      <c r="H40" s="94" t="str">
        <f t="shared" si="1"/>
        <v/>
      </c>
      <c r="I40" s="96" t="str">
        <f>IF(C40="","",VLOOKUP(C40,食材マスタ!$A$4:$AB$438,13,FALSE))</f>
        <v/>
      </c>
      <c r="J40" s="96" t="str">
        <f t="shared" si="11"/>
        <v/>
      </c>
      <c r="K40" s="104" t="str">
        <f t="shared" si="3"/>
        <v/>
      </c>
      <c r="L40" s="219" t="str">
        <f t="shared" si="11"/>
        <v/>
      </c>
      <c r="M40" s="229" t="str">
        <f t="shared" si="4"/>
        <v/>
      </c>
      <c r="N40" s="219" t="str">
        <f t="shared" si="15"/>
        <v/>
      </c>
      <c r="O40" s="229" t="str">
        <f t="shared" si="6"/>
        <v/>
      </c>
      <c r="P40" s="219" t="str">
        <f t="shared" si="13"/>
        <v/>
      </c>
      <c r="Q40" s="229" t="str">
        <f t="shared" si="8"/>
        <v/>
      </c>
      <c r="R40" s="219" t="str">
        <f t="shared" si="16"/>
        <v/>
      </c>
      <c r="S40" s="13" t="str">
        <f t="shared" si="10"/>
        <v/>
      </c>
      <c r="T40" s="223"/>
      <c r="U40" s="83"/>
      <c r="X40" s="118" t="e">
        <f>VLOOKUP($C40,食材マスタ!$A:$AB,5,FALSE)</f>
        <v>#N/A</v>
      </c>
      <c r="Y40" s="118" t="e">
        <f>VLOOKUP($C40,食材マスタ!$A:$AB,6,FALSE)</f>
        <v>#N/A</v>
      </c>
      <c r="Z40" s="118" t="e">
        <f>VLOOKUP($C40,食材マスタ!$A:$AB,13,FALSE)</f>
        <v>#N/A</v>
      </c>
      <c r="AA40" s="118" t="e">
        <f>VLOOKUP($C40,食材マスタ!$A:$AB,12,FALSE)</f>
        <v>#N/A</v>
      </c>
      <c r="AB40" s="118" t="e">
        <f>VLOOKUP($C40,食材マスタ!$A:$AB,14,FALSE)</f>
        <v>#N/A</v>
      </c>
      <c r="AC40" s="118" t="e">
        <f>VLOOKUP($C40,食材マスタ!$A:$AB,16,FALSE)</f>
        <v>#N/A</v>
      </c>
      <c r="AD40" s="118" t="e">
        <f>VLOOKUP($C40,食材マスタ!$A:$AB,19,FALSE)</f>
        <v>#N/A</v>
      </c>
      <c r="AE40" s="118" t="e">
        <f>VLOOKUP($C40,食材マスタ!$A:$AB,26,FALSE)</f>
        <v>#N/A</v>
      </c>
      <c r="AF40" s="118" t="e">
        <f>VLOOKUP($C40,食材マスタ!$A:$AB,28,FALSE)</f>
        <v>#N/A</v>
      </c>
    </row>
    <row r="41" spans="1:32" ht="14.25" customHeight="1" x14ac:dyDescent="0.25">
      <c r="A41" s="260"/>
      <c r="B41" s="261"/>
      <c r="C41" s="99"/>
      <c r="D41" s="100"/>
      <c r="E41" s="101" t="str">
        <f>IF(C41="","",VLOOKUP(C41,食材マスタ!$A$4:$AB$438,6,FALSE))</f>
        <v/>
      </c>
      <c r="F41" s="102"/>
      <c r="G41" s="103" t="str">
        <f t="shared" si="17"/>
        <v/>
      </c>
      <c r="H41" s="94" t="str">
        <f t="shared" si="1"/>
        <v/>
      </c>
      <c r="I41" s="96" t="str">
        <f>IF(C41="","",VLOOKUP(C41,食材マスタ!$A$4:$AB$438,13,FALSE))</f>
        <v/>
      </c>
      <c r="J41" s="96" t="str">
        <f t="shared" si="11"/>
        <v/>
      </c>
      <c r="K41" s="104" t="str">
        <f t="shared" si="3"/>
        <v/>
      </c>
      <c r="L41" s="219" t="str">
        <f t="shared" si="11"/>
        <v/>
      </c>
      <c r="M41" s="229" t="str">
        <f t="shared" si="4"/>
        <v/>
      </c>
      <c r="N41" s="219" t="str">
        <f t="shared" si="15"/>
        <v/>
      </c>
      <c r="O41" s="229" t="str">
        <f t="shared" si="6"/>
        <v/>
      </c>
      <c r="P41" s="219" t="str">
        <f t="shared" si="13"/>
        <v/>
      </c>
      <c r="Q41" s="229" t="str">
        <f t="shared" si="8"/>
        <v/>
      </c>
      <c r="R41" s="219" t="str">
        <f t="shared" si="16"/>
        <v/>
      </c>
      <c r="S41" s="13" t="str">
        <f t="shared" si="10"/>
        <v/>
      </c>
      <c r="T41" s="223"/>
      <c r="U41" s="83"/>
      <c r="X41" s="118" t="e">
        <f>VLOOKUP($C41,食材マスタ!$A:$AB,5,FALSE)</f>
        <v>#N/A</v>
      </c>
      <c r="Y41" s="118" t="e">
        <f>VLOOKUP($C41,食材マスタ!$A:$AB,6,FALSE)</f>
        <v>#N/A</v>
      </c>
      <c r="Z41" s="118" t="e">
        <f>VLOOKUP($C41,食材マスタ!$A:$AB,13,FALSE)</f>
        <v>#N/A</v>
      </c>
      <c r="AA41" s="118" t="e">
        <f>VLOOKUP($C41,食材マスタ!$A:$AB,12,FALSE)</f>
        <v>#N/A</v>
      </c>
      <c r="AB41" s="118" t="e">
        <f>VLOOKUP($C41,食材マスタ!$A:$AB,14,FALSE)</f>
        <v>#N/A</v>
      </c>
      <c r="AC41" s="118" t="e">
        <f>VLOOKUP($C41,食材マスタ!$A:$AB,16,FALSE)</f>
        <v>#N/A</v>
      </c>
      <c r="AD41" s="118" t="e">
        <f>VLOOKUP($C41,食材マスタ!$A:$AB,19,FALSE)</f>
        <v>#N/A</v>
      </c>
      <c r="AE41" s="118" t="e">
        <f>VLOOKUP($C41,食材マスタ!$A:$AB,26,FALSE)</f>
        <v>#N/A</v>
      </c>
      <c r="AF41" s="118" t="e">
        <f>VLOOKUP($C41,食材マスタ!$A:$AB,28,FALSE)</f>
        <v>#N/A</v>
      </c>
    </row>
    <row r="42" spans="1:32" ht="14.25" customHeight="1" x14ac:dyDescent="0.25">
      <c r="A42" s="260"/>
      <c r="B42" s="261"/>
      <c r="C42" s="99"/>
      <c r="D42" s="115"/>
      <c r="E42" s="101" t="str">
        <f>IF(C42="","",VLOOKUP(C42,食材マスタ!$A$4:$AB$438,6,FALSE))</f>
        <v/>
      </c>
      <c r="F42" s="102"/>
      <c r="G42" s="103" t="str">
        <f t="shared" si="17"/>
        <v/>
      </c>
      <c r="H42" s="94" t="str">
        <f t="shared" si="1"/>
        <v/>
      </c>
      <c r="I42" s="96" t="str">
        <f>IF(C42="","",VLOOKUP(C42,食材マスタ!$A$4:$AB$438,13,FALSE))</f>
        <v/>
      </c>
      <c r="J42" s="96" t="str">
        <f t="shared" si="11"/>
        <v/>
      </c>
      <c r="K42" s="104" t="str">
        <f t="shared" si="3"/>
        <v/>
      </c>
      <c r="L42" s="219" t="str">
        <f t="shared" si="11"/>
        <v/>
      </c>
      <c r="M42" s="229" t="str">
        <f t="shared" si="4"/>
        <v/>
      </c>
      <c r="N42" s="219" t="str">
        <f t="shared" si="15"/>
        <v/>
      </c>
      <c r="O42" s="229" t="str">
        <f t="shared" si="6"/>
        <v/>
      </c>
      <c r="P42" s="219" t="str">
        <f t="shared" si="13"/>
        <v/>
      </c>
      <c r="Q42" s="229" t="str">
        <f t="shared" si="8"/>
        <v/>
      </c>
      <c r="R42" s="219" t="str">
        <f t="shared" si="16"/>
        <v/>
      </c>
      <c r="S42" s="13" t="str">
        <f t="shared" si="10"/>
        <v/>
      </c>
      <c r="T42" s="224"/>
      <c r="U42" s="86"/>
      <c r="X42" s="118" t="e">
        <f>VLOOKUP($C42,食材マスタ!$A:$AB,5,FALSE)</f>
        <v>#N/A</v>
      </c>
      <c r="Y42" s="118" t="e">
        <f>VLOOKUP($C42,食材マスタ!$A:$AB,6,FALSE)</f>
        <v>#N/A</v>
      </c>
      <c r="Z42" s="118" t="e">
        <f>VLOOKUP($C42,食材マスタ!$A:$AB,13,FALSE)</f>
        <v>#N/A</v>
      </c>
      <c r="AA42" s="118" t="e">
        <f>VLOOKUP($C42,食材マスタ!$A:$AB,12,FALSE)</f>
        <v>#N/A</v>
      </c>
      <c r="AB42" s="118" t="e">
        <f>VLOOKUP($C42,食材マスタ!$A:$AB,14,FALSE)</f>
        <v>#N/A</v>
      </c>
      <c r="AC42" s="118" t="e">
        <f>VLOOKUP($C42,食材マスタ!$A:$AB,16,FALSE)</f>
        <v>#N/A</v>
      </c>
      <c r="AD42" s="118" t="e">
        <f>VLOOKUP($C42,食材マスタ!$A:$AB,19,FALSE)</f>
        <v>#N/A</v>
      </c>
      <c r="AE42" s="118" t="e">
        <f>VLOOKUP($C42,食材マスタ!$A:$AB,26,FALSE)</f>
        <v>#N/A</v>
      </c>
      <c r="AF42" s="118" t="e">
        <f>VLOOKUP($C42,食材マスタ!$A:$AB,28,FALSE)</f>
        <v>#N/A</v>
      </c>
    </row>
    <row r="43" spans="1:32" ht="14.25" customHeight="1" x14ac:dyDescent="0.25">
      <c r="A43" s="260"/>
      <c r="B43" s="261"/>
      <c r="C43" s="99"/>
      <c r="D43" s="100"/>
      <c r="E43" s="101" t="str">
        <f>IF(C43="","",VLOOKUP(C43,食材マスタ!$A$4:$AB$438,6,FALSE))</f>
        <v/>
      </c>
      <c r="F43" s="102"/>
      <c r="G43" s="103" t="str">
        <f t="shared" si="0"/>
        <v/>
      </c>
      <c r="H43" s="94" t="str">
        <f t="shared" si="1"/>
        <v/>
      </c>
      <c r="I43" s="96" t="str">
        <f>IF(C43="","",VLOOKUP(C43,食材マスタ!$A$4:$AB$438,13,FALSE))</f>
        <v/>
      </c>
      <c r="J43" s="96" t="str">
        <f t="shared" si="11"/>
        <v/>
      </c>
      <c r="K43" s="104" t="str">
        <f t="shared" si="3"/>
        <v/>
      </c>
      <c r="L43" s="219" t="str">
        <f t="shared" si="11"/>
        <v/>
      </c>
      <c r="M43" s="229" t="str">
        <f t="shared" si="4"/>
        <v/>
      </c>
      <c r="N43" s="219" t="str">
        <f t="shared" si="15"/>
        <v/>
      </c>
      <c r="O43" s="229" t="str">
        <f t="shared" si="6"/>
        <v/>
      </c>
      <c r="P43" s="219" t="str">
        <f t="shared" si="13"/>
        <v/>
      </c>
      <c r="Q43" s="229" t="str">
        <f t="shared" si="8"/>
        <v/>
      </c>
      <c r="R43" s="219" t="str">
        <f t="shared" si="16"/>
        <v/>
      </c>
      <c r="S43" s="13" t="str">
        <f t="shared" si="10"/>
        <v/>
      </c>
      <c r="T43" s="223"/>
      <c r="U43" s="82"/>
      <c r="X43" s="118" t="e">
        <f>VLOOKUP($C43,食材マスタ!$A:$AB,5,FALSE)</f>
        <v>#N/A</v>
      </c>
      <c r="Y43" s="118" t="e">
        <f>VLOOKUP($C43,食材マスタ!$A:$AB,6,FALSE)</f>
        <v>#N/A</v>
      </c>
      <c r="Z43" s="118" t="e">
        <f>VLOOKUP($C43,食材マスタ!$A:$AB,13,FALSE)</f>
        <v>#N/A</v>
      </c>
      <c r="AA43" s="118" t="e">
        <f>VLOOKUP($C43,食材マスタ!$A:$AB,12,FALSE)</f>
        <v>#N/A</v>
      </c>
      <c r="AB43" s="118" t="e">
        <f>VLOOKUP($C43,食材マスタ!$A:$AB,14,FALSE)</f>
        <v>#N/A</v>
      </c>
      <c r="AC43" s="118" t="e">
        <f>VLOOKUP($C43,食材マスタ!$A:$AB,16,FALSE)</f>
        <v>#N/A</v>
      </c>
      <c r="AD43" s="118" t="e">
        <f>VLOOKUP($C43,食材マスタ!$A:$AB,19,FALSE)</f>
        <v>#N/A</v>
      </c>
      <c r="AE43" s="118" t="e">
        <f>VLOOKUP($C43,食材マスタ!$A:$AB,26,FALSE)</f>
        <v>#N/A</v>
      </c>
      <c r="AF43" s="118" t="e">
        <f>VLOOKUP($C43,食材マスタ!$A:$AB,28,FALSE)</f>
        <v>#N/A</v>
      </c>
    </row>
    <row r="44" spans="1:32" ht="14.25" customHeight="1" thickBot="1" x14ac:dyDescent="0.3">
      <c r="A44" s="262"/>
      <c r="B44" s="263"/>
      <c r="C44" s="124"/>
      <c r="D44" s="125"/>
      <c r="E44" s="126" t="str">
        <f>IF(C44="","",VLOOKUP(C44,食材マスタ!$A$4:$AB$438,6,FALSE))</f>
        <v/>
      </c>
      <c r="F44" s="121"/>
      <c r="G44" s="127" t="str">
        <f t="shared" si="0"/>
        <v/>
      </c>
      <c r="H44" s="128" t="str">
        <f t="shared" si="1"/>
        <v/>
      </c>
      <c r="I44" s="129" t="str">
        <f>IF(C44="","",VLOOKUP(C44,食材マスタ!$A$4:$AB$438,13,FALSE))</f>
        <v/>
      </c>
      <c r="J44" s="129" t="str">
        <f t="shared" si="11"/>
        <v/>
      </c>
      <c r="K44" s="130" t="str">
        <f t="shared" si="3"/>
        <v/>
      </c>
      <c r="L44" s="220" t="str">
        <f t="shared" si="11"/>
        <v/>
      </c>
      <c r="M44" s="230" t="str">
        <f t="shared" si="4"/>
        <v/>
      </c>
      <c r="N44" s="220" t="str">
        <f t="shared" si="15"/>
        <v/>
      </c>
      <c r="O44" s="230" t="str">
        <f t="shared" si="6"/>
        <v/>
      </c>
      <c r="P44" s="220" t="str">
        <f t="shared" si="13"/>
        <v/>
      </c>
      <c r="Q44" s="230" t="str">
        <f t="shared" si="8"/>
        <v/>
      </c>
      <c r="R44" s="220" t="str">
        <f t="shared" si="16"/>
        <v/>
      </c>
      <c r="S44" s="17" t="str">
        <f t="shared" si="10"/>
        <v/>
      </c>
      <c r="T44" s="225"/>
      <c r="U44" s="132"/>
      <c r="X44" s="118" t="e">
        <f>VLOOKUP($C44,食材マスタ!$A:$AB,5,FALSE)</f>
        <v>#N/A</v>
      </c>
      <c r="Y44" s="118" t="e">
        <f>VLOOKUP($C44,食材マスタ!$A:$AB,6,FALSE)</f>
        <v>#N/A</v>
      </c>
      <c r="Z44" s="118" t="e">
        <f>VLOOKUP($C44,食材マスタ!$A:$AB,13,FALSE)</f>
        <v>#N/A</v>
      </c>
      <c r="AA44" s="118" t="e">
        <f>VLOOKUP($C44,食材マスタ!$A:$AB,12,FALSE)</f>
        <v>#N/A</v>
      </c>
      <c r="AB44" s="118" t="e">
        <f>VLOOKUP($C44,食材マスタ!$A:$AB,14,FALSE)</f>
        <v>#N/A</v>
      </c>
      <c r="AC44" s="118" t="e">
        <f>VLOOKUP($C44,食材マスタ!$A:$AB,16,FALSE)</f>
        <v>#N/A</v>
      </c>
      <c r="AD44" s="118" t="e">
        <f>VLOOKUP($C44,食材マスタ!$A:$AB,19,FALSE)</f>
        <v>#N/A</v>
      </c>
      <c r="AE44" s="118" t="e">
        <f>VLOOKUP($C44,食材マスタ!$A:$AB,26,FALSE)</f>
        <v>#N/A</v>
      </c>
      <c r="AF44" s="118" t="e">
        <f>VLOOKUP($C44,食材マスタ!$A:$AB,28,FALSE)</f>
        <v>#N/A</v>
      </c>
    </row>
    <row r="45" spans="1:32" ht="14.25" customHeight="1" x14ac:dyDescent="0.25">
      <c r="A45" s="264"/>
      <c r="B45" s="265"/>
      <c r="C45" s="122"/>
      <c r="D45" s="90"/>
      <c r="E45" s="91" t="str">
        <f>IF(C45="","",VLOOKUP(C45,食材マスタ!$A$4:$AB$438,6,FALSE))</f>
        <v/>
      </c>
      <c r="F45" s="92"/>
      <c r="G45" s="93" t="str">
        <f t="shared" ref="G45:G48" si="18">IF(C45="","",F45/((100-I45)/100))</f>
        <v/>
      </c>
      <c r="H45" s="120" t="str">
        <f t="shared" ref="H45:H78" si="19">IF(C45="","",ROUND(G45*AA45,1))</f>
        <v/>
      </c>
      <c r="I45" s="95" t="str">
        <f>IF(C45="","",VLOOKUP(C45,食材マスタ!$A$4:$AB$438,13,FALSE))</f>
        <v/>
      </c>
      <c r="J45" s="95" t="str">
        <f t="shared" ref="J45:J78" si="20">K45</f>
        <v/>
      </c>
      <c r="K45" s="97" t="str">
        <f t="shared" ref="K45:K78" si="21">IF(C45="","",ROUND((F45*AB45)/100,0))</f>
        <v/>
      </c>
      <c r="L45" s="221" t="str">
        <f t="shared" ref="L45:L78" si="22">M45</f>
        <v/>
      </c>
      <c r="M45" s="228" t="str">
        <f t="shared" ref="M45:M78" si="23">IF(C45="","",ROUND((F45*AC45)/100,1))</f>
        <v/>
      </c>
      <c r="N45" s="221" t="str">
        <f t="shared" ref="N45:N78" si="24">O45</f>
        <v/>
      </c>
      <c r="O45" s="228" t="str">
        <f t="shared" ref="O45:O78" si="25">IF(C45="","",ROUND((F45*AD45)/100,1))</f>
        <v/>
      </c>
      <c r="P45" s="221" t="str">
        <f t="shared" ref="P45:P78" si="26">Q45</f>
        <v/>
      </c>
      <c r="Q45" s="228" t="str">
        <f t="shared" ref="Q45:Q78" si="27">IF(C45="","",ROUND((F45*AE45)/100,1))</f>
        <v/>
      </c>
      <c r="R45" s="221" t="str">
        <f t="shared" ref="R45:R78" si="28">S45</f>
        <v/>
      </c>
      <c r="S45" s="10" t="str">
        <f t="shared" ref="S45:S78" si="29">IF(C45="","",ROUND((F45*AF45)/100,1))</f>
        <v/>
      </c>
      <c r="T45" s="222"/>
      <c r="U45" s="123"/>
      <c r="X45" s="118" t="e">
        <f>VLOOKUP($C45,食材マスタ!$A:$AB,5,FALSE)</f>
        <v>#N/A</v>
      </c>
      <c r="Y45" s="118" t="e">
        <f>VLOOKUP($C45,食材マスタ!$A:$AB,6,FALSE)</f>
        <v>#N/A</v>
      </c>
      <c r="Z45" s="118" t="e">
        <f>VLOOKUP($C45,食材マスタ!$A:$AB,13,FALSE)</f>
        <v>#N/A</v>
      </c>
      <c r="AA45" s="118" t="e">
        <f>VLOOKUP($C45,食材マスタ!$A:$AB,12,FALSE)</f>
        <v>#N/A</v>
      </c>
      <c r="AB45" s="118" t="e">
        <f>VLOOKUP($C45,食材マスタ!$A:$AB,14,FALSE)</f>
        <v>#N/A</v>
      </c>
      <c r="AC45" s="118" t="e">
        <f>VLOOKUP($C45,食材マスタ!$A:$AB,16,FALSE)</f>
        <v>#N/A</v>
      </c>
      <c r="AD45" s="118" t="e">
        <f>VLOOKUP($C45,食材マスタ!$A:$AB,19,FALSE)</f>
        <v>#N/A</v>
      </c>
      <c r="AE45" s="118" t="e">
        <f>VLOOKUP($C45,食材マスタ!$A:$AB,26,FALSE)</f>
        <v>#N/A</v>
      </c>
      <c r="AF45" s="118" t="e">
        <f>VLOOKUP($C45,食材マスタ!$A:$AB,28,FALSE)</f>
        <v>#N/A</v>
      </c>
    </row>
    <row r="46" spans="1:32" ht="14.25" customHeight="1" x14ac:dyDescent="0.25">
      <c r="A46" s="260"/>
      <c r="B46" s="261"/>
      <c r="C46" s="99"/>
      <c r="D46" s="100"/>
      <c r="E46" s="101" t="str">
        <f>IF(C46="","",VLOOKUP(C46,食材マスタ!$A$4:$AB$438,6,FALSE))</f>
        <v/>
      </c>
      <c r="F46" s="102"/>
      <c r="G46" s="103" t="str">
        <f t="shared" si="18"/>
        <v/>
      </c>
      <c r="H46" s="94" t="str">
        <f t="shared" si="19"/>
        <v/>
      </c>
      <c r="I46" s="96" t="str">
        <f>IF(C46="","",VLOOKUP(C46,食材マスタ!$A$4:$AB$438,13,FALSE))</f>
        <v/>
      </c>
      <c r="J46" s="96" t="str">
        <f t="shared" si="20"/>
        <v/>
      </c>
      <c r="K46" s="104" t="str">
        <f t="shared" si="21"/>
        <v/>
      </c>
      <c r="L46" s="219" t="str">
        <f t="shared" si="22"/>
        <v/>
      </c>
      <c r="M46" s="229" t="str">
        <f t="shared" si="23"/>
        <v/>
      </c>
      <c r="N46" s="219" t="str">
        <f t="shared" si="24"/>
        <v/>
      </c>
      <c r="O46" s="229" t="str">
        <f t="shared" si="25"/>
        <v/>
      </c>
      <c r="P46" s="219" t="str">
        <f t="shared" si="26"/>
        <v/>
      </c>
      <c r="Q46" s="229" t="str">
        <f t="shared" si="27"/>
        <v/>
      </c>
      <c r="R46" s="219" t="str">
        <f t="shared" si="28"/>
        <v/>
      </c>
      <c r="S46" s="13" t="str">
        <f t="shared" si="29"/>
        <v/>
      </c>
      <c r="T46" s="223"/>
      <c r="U46" s="82"/>
      <c r="X46" s="118" t="e">
        <f>VLOOKUP($C46,食材マスタ!$A:$AB,5,FALSE)</f>
        <v>#N/A</v>
      </c>
      <c r="Y46" s="118" t="e">
        <f>VLOOKUP($C46,食材マスタ!$A:$AB,6,FALSE)</f>
        <v>#N/A</v>
      </c>
      <c r="Z46" s="118" t="e">
        <f>VLOOKUP($C46,食材マスタ!$A:$AB,13,FALSE)</f>
        <v>#N/A</v>
      </c>
      <c r="AA46" s="118" t="e">
        <f>VLOOKUP($C46,食材マスタ!$A:$AB,12,FALSE)</f>
        <v>#N/A</v>
      </c>
      <c r="AB46" s="118" t="e">
        <f>VLOOKUP($C46,食材マスタ!$A:$AB,14,FALSE)</f>
        <v>#N/A</v>
      </c>
      <c r="AC46" s="118" t="e">
        <f>VLOOKUP($C46,食材マスタ!$A:$AB,16,FALSE)</f>
        <v>#N/A</v>
      </c>
      <c r="AD46" s="118" t="e">
        <f>VLOOKUP($C46,食材マスタ!$A:$AB,19,FALSE)</f>
        <v>#N/A</v>
      </c>
      <c r="AE46" s="118" t="e">
        <f>VLOOKUP($C46,食材マスタ!$A:$AB,26,FALSE)</f>
        <v>#N/A</v>
      </c>
      <c r="AF46" s="118" t="e">
        <f>VLOOKUP($C46,食材マスタ!$A:$AB,28,FALSE)</f>
        <v>#N/A</v>
      </c>
    </row>
    <row r="47" spans="1:32" ht="14.25" customHeight="1" x14ac:dyDescent="0.25">
      <c r="A47" s="260"/>
      <c r="B47" s="261"/>
      <c r="C47" s="99"/>
      <c r="D47" s="100"/>
      <c r="E47" s="101" t="str">
        <f>IF(C47="","",VLOOKUP(C47,食材マスタ!$A$4:$AB$438,6,FALSE))</f>
        <v/>
      </c>
      <c r="F47" s="102"/>
      <c r="G47" s="103" t="str">
        <f t="shared" si="18"/>
        <v/>
      </c>
      <c r="H47" s="94" t="str">
        <f t="shared" si="19"/>
        <v/>
      </c>
      <c r="I47" s="96" t="str">
        <f>IF(C47="","",VLOOKUP(C47,食材マスタ!$A$4:$AB$438,13,FALSE))</f>
        <v/>
      </c>
      <c r="J47" s="96" t="str">
        <f t="shared" si="20"/>
        <v/>
      </c>
      <c r="K47" s="104" t="str">
        <f t="shared" si="21"/>
        <v/>
      </c>
      <c r="L47" s="219" t="str">
        <f t="shared" si="22"/>
        <v/>
      </c>
      <c r="M47" s="229" t="str">
        <f t="shared" si="23"/>
        <v/>
      </c>
      <c r="N47" s="219" t="str">
        <f t="shared" si="24"/>
        <v/>
      </c>
      <c r="O47" s="229" t="str">
        <f t="shared" si="25"/>
        <v/>
      </c>
      <c r="P47" s="219" t="str">
        <f t="shared" si="26"/>
        <v/>
      </c>
      <c r="Q47" s="229" t="str">
        <f t="shared" si="27"/>
        <v/>
      </c>
      <c r="R47" s="219" t="str">
        <f t="shared" si="28"/>
        <v/>
      </c>
      <c r="S47" s="13" t="str">
        <f t="shared" si="29"/>
        <v/>
      </c>
      <c r="T47" s="223"/>
      <c r="U47" s="82"/>
      <c r="X47" s="118" t="e">
        <f>VLOOKUP($C47,食材マスタ!$A:$AB,5,FALSE)</f>
        <v>#N/A</v>
      </c>
      <c r="Y47" s="118" t="e">
        <f>VLOOKUP($C47,食材マスタ!$A:$AB,6,FALSE)</f>
        <v>#N/A</v>
      </c>
      <c r="Z47" s="118" t="e">
        <f>VLOOKUP($C47,食材マスタ!$A:$AB,13,FALSE)</f>
        <v>#N/A</v>
      </c>
      <c r="AA47" s="118" t="e">
        <f>VLOOKUP($C47,食材マスタ!$A:$AB,12,FALSE)</f>
        <v>#N/A</v>
      </c>
      <c r="AB47" s="118" t="e">
        <f>VLOOKUP($C47,食材マスタ!$A:$AB,14,FALSE)</f>
        <v>#N/A</v>
      </c>
      <c r="AC47" s="118" t="e">
        <f>VLOOKUP($C47,食材マスタ!$A:$AB,16,FALSE)</f>
        <v>#N/A</v>
      </c>
      <c r="AD47" s="118" t="e">
        <f>VLOOKUP($C47,食材マスタ!$A:$AB,19,FALSE)</f>
        <v>#N/A</v>
      </c>
      <c r="AE47" s="118" t="e">
        <f>VLOOKUP($C47,食材マスタ!$A:$AB,26,FALSE)</f>
        <v>#N/A</v>
      </c>
      <c r="AF47" s="118" t="e">
        <f>VLOOKUP($C47,食材マスタ!$A:$AB,28,FALSE)</f>
        <v>#N/A</v>
      </c>
    </row>
    <row r="48" spans="1:32" ht="14.25" customHeight="1" x14ac:dyDescent="0.25">
      <c r="A48" s="260"/>
      <c r="B48" s="261"/>
      <c r="C48" s="99"/>
      <c r="D48" s="100"/>
      <c r="E48" s="101" t="str">
        <f>IF(C48="","",VLOOKUP(C48,食材マスタ!$A$4:$AB$438,6,FALSE))</f>
        <v/>
      </c>
      <c r="F48" s="102"/>
      <c r="G48" s="103" t="str">
        <f t="shared" si="18"/>
        <v/>
      </c>
      <c r="H48" s="94" t="str">
        <f t="shared" si="19"/>
        <v/>
      </c>
      <c r="I48" s="96" t="str">
        <f>IF(C48="","",VLOOKUP(C48,食材マスタ!$A$4:$AB$438,13,FALSE))</f>
        <v/>
      </c>
      <c r="J48" s="96" t="str">
        <f t="shared" si="20"/>
        <v/>
      </c>
      <c r="K48" s="104" t="str">
        <f t="shared" si="21"/>
        <v/>
      </c>
      <c r="L48" s="219" t="str">
        <f t="shared" si="22"/>
        <v/>
      </c>
      <c r="M48" s="229" t="str">
        <f t="shared" si="23"/>
        <v/>
      </c>
      <c r="N48" s="219" t="str">
        <f t="shared" si="24"/>
        <v/>
      </c>
      <c r="O48" s="229" t="str">
        <f t="shared" si="25"/>
        <v/>
      </c>
      <c r="P48" s="219" t="str">
        <f t="shared" si="26"/>
        <v/>
      </c>
      <c r="Q48" s="229" t="str">
        <f t="shared" si="27"/>
        <v/>
      </c>
      <c r="R48" s="219" t="str">
        <f t="shared" si="28"/>
        <v/>
      </c>
      <c r="S48" s="13" t="str">
        <f t="shared" si="29"/>
        <v/>
      </c>
      <c r="T48" s="223"/>
      <c r="U48" s="82"/>
      <c r="X48" s="118" t="e">
        <f>VLOOKUP($C48,食材マスタ!$A:$AB,5,FALSE)</f>
        <v>#N/A</v>
      </c>
      <c r="Y48" s="118" t="e">
        <f>VLOOKUP($C48,食材マスタ!$A:$AB,6,FALSE)</f>
        <v>#N/A</v>
      </c>
      <c r="Z48" s="118" t="e">
        <f>VLOOKUP($C48,食材マスタ!$A:$AB,13,FALSE)</f>
        <v>#N/A</v>
      </c>
      <c r="AA48" s="118" t="e">
        <f>VLOOKUP($C48,食材マスタ!$A:$AB,12,FALSE)</f>
        <v>#N/A</v>
      </c>
      <c r="AB48" s="118" t="e">
        <f>VLOOKUP($C48,食材マスタ!$A:$AB,14,FALSE)</f>
        <v>#N/A</v>
      </c>
      <c r="AC48" s="118" t="e">
        <f>VLOOKUP($C48,食材マスタ!$A:$AB,16,FALSE)</f>
        <v>#N/A</v>
      </c>
      <c r="AD48" s="118" t="e">
        <f>VLOOKUP($C48,食材マスタ!$A:$AB,19,FALSE)</f>
        <v>#N/A</v>
      </c>
      <c r="AE48" s="118" t="e">
        <f>VLOOKUP($C48,食材マスタ!$A:$AB,26,FALSE)</f>
        <v>#N/A</v>
      </c>
      <c r="AF48" s="118" t="e">
        <f>VLOOKUP($C48,食材マスタ!$A:$AB,28,FALSE)</f>
        <v>#N/A</v>
      </c>
    </row>
    <row r="49" spans="1:32" ht="14.25" customHeight="1" x14ac:dyDescent="0.25">
      <c r="A49" s="260"/>
      <c r="B49" s="261"/>
      <c r="C49" s="99"/>
      <c r="D49" s="100"/>
      <c r="E49" s="101" t="str">
        <f>IF(C49="","",VLOOKUP(C49,食材マスタ!$A$4:$AB$438,6,FALSE))</f>
        <v/>
      </c>
      <c r="F49" s="102"/>
      <c r="G49" s="103" t="str">
        <f>IF(C49="","",F49/((100-I49)/100))</f>
        <v/>
      </c>
      <c r="H49" s="94" t="str">
        <f t="shared" si="19"/>
        <v/>
      </c>
      <c r="I49" s="96" t="str">
        <f>IF(C49="","",VLOOKUP(C49,食材マスタ!$A$4:$AB$438,13,FALSE))</f>
        <v/>
      </c>
      <c r="J49" s="96" t="str">
        <f t="shared" si="20"/>
        <v/>
      </c>
      <c r="K49" s="104" t="str">
        <f t="shared" si="21"/>
        <v/>
      </c>
      <c r="L49" s="219" t="str">
        <f t="shared" si="22"/>
        <v/>
      </c>
      <c r="M49" s="229" t="str">
        <f t="shared" si="23"/>
        <v/>
      </c>
      <c r="N49" s="219" t="str">
        <f t="shared" si="24"/>
        <v/>
      </c>
      <c r="O49" s="229" t="str">
        <f t="shared" si="25"/>
        <v/>
      </c>
      <c r="P49" s="219" t="str">
        <f t="shared" si="26"/>
        <v/>
      </c>
      <c r="Q49" s="229" t="str">
        <f t="shared" si="27"/>
        <v/>
      </c>
      <c r="R49" s="219" t="str">
        <f t="shared" si="28"/>
        <v/>
      </c>
      <c r="S49" s="13" t="str">
        <f t="shared" si="29"/>
        <v/>
      </c>
      <c r="T49" s="223"/>
      <c r="U49" s="82"/>
      <c r="X49" s="118" t="e">
        <f>VLOOKUP($C49,食材マスタ!$A:$AB,5,FALSE)</f>
        <v>#N/A</v>
      </c>
      <c r="Y49" s="118" t="e">
        <f>VLOOKUP($C49,食材マスタ!$A:$AB,6,FALSE)</f>
        <v>#N/A</v>
      </c>
      <c r="Z49" s="118" t="e">
        <f>VLOOKUP($C49,食材マスタ!$A:$AB,13,FALSE)</f>
        <v>#N/A</v>
      </c>
      <c r="AA49" s="118" t="e">
        <f>VLOOKUP($C49,食材マスタ!$A:$AB,12,FALSE)</f>
        <v>#N/A</v>
      </c>
      <c r="AB49" s="118" t="e">
        <f>VLOOKUP($C49,食材マスタ!$A:$AB,14,FALSE)</f>
        <v>#N/A</v>
      </c>
      <c r="AC49" s="118" t="e">
        <f>VLOOKUP($C49,食材マスタ!$A:$AB,16,FALSE)</f>
        <v>#N/A</v>
      </c>
      <c r="AD49" s="118" t="e">
        <f>VLOOKUP($C49,食材マスタ!$A:$AB,19,FALSE)</f>
        <v>#N/A</v>
      </c>
      <c r="AE49" s="118" t="e">
        <f>VLOOKUP($C49,食材マスタ!$A:$AB,26,FALSE)</f>
        <v>#N/A</v>
      </c>
      <c r="AF49" s="118" t="e">
        <f>VLOOKUP($C49,食材マスタ!$A:$AB,28,FALSE)</f>
        <v>#N/A</v>
      </c>
    </row>
    <row r="50" spans="1:32" ht="14.25" customHeight="1" x14ac:dyDescent="0.25">
      <c r="A50" s="260"/>
      <c r="B50" s="261"/>
      <c r="C50" s="99"/>
      <c r="D50" s="106"/>
      <c r="E50" s="101" t="str">
        <f>IF(C50="","",VLOOKUP(C50,食材マスタ!$A$4:$AB$438,6,FALSE))</f>
        <v/>
      </c>
      <c r="F50" s="102"/>
      <c r="G50" s="103" t="str">
        <f>IF(C50="","",F50/((100-I50)/100))</f>
        <v/>
      </c>
      <c r="H50" s="94" t="str">
        <f t="shared" si="19"/>
        <v/>
      </c>
      <c r="I50" s="96" t="str">
        <f>IF(C50="","",VLOOKUP(C50,食材マスタ!$A$4:$AB$438,13,FALSE))</f>
        <v/>
      </c>
      <c r="J50" s="96" t="str">
        <f t="shared" si="20"/>
        <v/>
      </c>
      <c r="K50" s="104" t="str">
        <f t="shared" si="21"/>
        <v/>
      </c>
      <c r="L50" s="219" t="str">
        <f t="shared" si="22"/>
        <v/>
      </c>
      <c r="M50" s="229" t="str">
        <f t="shared" si="23"/>
        <v/>
      </c>
      <c r="N50" s="219" t="str">
        <f t="shared" si="24"/>
        <v/>
      </c>
      <c r="O50" s="229" t="str">
        <f t="shared" si="25"/>
        <v/>
      </c>
      <c r="P50" s="219" t="str">
        <f t="shared" si="26"/>
        <v/>
      </c>
      <c r="Q50" s="229" t="str">
        <f t="shared" si="27"/>
        <v/>
      </c>
      <c r="R50" s="219" t="str">
        <f t="shared" si="28"/>
        <v/>
      </c>
      <c r="S50" s="13" t="str">
        <f t="shared" si="29"/>
        <v/>
      </c>
      <c r="T50" s="223"/>
      <c r="U50" s="82"/>
      <c r="X50" s="118" t="e">
        <f>VLOOKUP($C50,食材マスタ!$A:$AB,5,FALSE)</f>
        <v>#N/A</v>
      </c>
      <c r="Y50" s="118" t="e">
        <f>VLOOKUP($C50,食材マスタ!$A:$AB,6,FALSE)</f>
        <v>#N/A</v>
      </c>
      <c r="Z50" s="118" t="e">
        <f>VLOOKUP($C50,食材マスタ!$A:$AB,13,FALSE)</f>
        <v>#N/A</v>
      </c>
      <c r="AA50" s="118" t="e">
        <f>VLOOKUP($C50,食材マスタ!$A:$AB,12,FALSE)</f>
        <v>#N/A</v>
      </c>
      <c r="AB50" s="118" t="e">
        <f>VLOOKUP($C50,食材マスタ!$A:$AB,14,FALSE)</f>
        <v>#N/A</v>
      </c>
      <c r="AC50" s="118" t="e">
        <f>VLOOKUP($C50,食材マスタ!$A:$AB,16,FALSE)</f>
        <v>#N/A</v>
      </c>
      <c r="AD50" s="118" t="e">
        <f>VLOOKUP($C50,食材マスタ!$A:$AB,19,FALSE)</f>
        <v>#N/A</v>
      </c>
      <c r="AE50" s="118" t="e">
        <f>VLOOKUP($C50,食材マスタ!$A:$AB,26,FALSE)</f>
        <v>#N/A</v>
      </c>
      <c r="AF50" s="118" t="e">
        <f>VLOOKUP($C50,食材マスタ!$A:$AB,28,FALSE)</f>
        <v>#N/A</v>
      </c>
    </row>
    <row r="51" spans="1:32" ht="14.25" customHeight="1" x14ac:dyDescent="0.25">
      <c r="A51" s="260"/>
      <c r="B51" s="261"/>
      <c r="C51" s="99"/>
      <c r="D51" s="100"/>
      <c r="E51" s="101" t="str">
        <f>IF(C51="","",VLOOKUP(C51,食材マスタ!$A$4:$AB$438,6,FALSE))</f>
        <v/>
      </c>
      <c r="F51" s="102"/>
      <c r="G51" s="103" t="str">
        <f t="shared" ref="G51:G55" si="30">IF(C51="","",F51/((100-I51)/100))</f>
        <v/>
      </c>
      <c r="H51" s="94" t="str">
        <f t="shared" si="19"/>
        <v/>
      </c>
      <c r="I51" s="96" t="str">
        <f>IF(C51="","",VLOOKUP(C51,食材マスタ!$A$4:$AB$438,13,FALSE))</f>
        <v/>
      </c>
      <c r="J51" s="96" t="str">
        <f t="shared" si="20"/>
        <v/>
      </c>
      <c r="K51" s="104" t="str">
        <f t="shared" si="21"/>
        <v/>
      </c>
      <c r="L51" s="219" t="str">
        <f t="shared" si="22"/>
        <v/>
      </c>
      <c r="M51" s="229" t="str">
        <f t="shared" si="23"/>
        <v/>
      </c>
      <c r="N51" s="219" t="str">
        <f t="shared" si="24"/>
        <v/>
      </c>
      <c r="O51" s="229" t="str">
        <f t="shared" si="25"/>
        <v/>
      </c>
      <c r="P51" s="219" t="str">
        <f t="shared" si="26"/>
        <v/>
      </c>
      <c r="Q51" s="229" t="str">
        <f t="shared" si="27"/>
        <v/>
      </c>
      <c r="R51" s="219" t="str">
        <f t="shared" si="28"/>
        <v/>
      </c>
      <c r="S51" s="13" t="str">
        <f t="shared" si="29"/>
        <v/>
      </c>
      <c r="T51" s="223"/>
      <c r="U51" s="82"/>
      <c r="X51" s="118" t="e">
        <f>VLOOKUP($C51,食材マスタ!$A:$AB,5,FALSE)</f>
        <v>#N/A</v>
      </c>
      <c r="Y51" s="118" t="e">
        <f>VLOOKUP($C51,食材マスタ!$A:$AB,6,FALSE)</f>
        <v>#N/A</v>
      </c>
      <c r="Z51" s="118" t="e">
        <f>VLOOKUP($C51,食材マスタ!$A:$AB,13,FALSE)</f>
        <v>#N/A</v>
      </c>
      <c r="AA51" s="118" t="e">
        <f>VLOOKUP($C51,食材マスタ!$A:$AB,12,FALSE)</f>
        <v>#N/A</v>
      </c>
      <c r="AB51" s="118" t="e">
        <f>VLOOKUP($C51,食材マスタ!$A:$AB,14,FALSE)</f>
        <v>#N/A</v>
      </c>
      <c r="AC51" s="118" t="e">
        <f>VLOOKUP($C51,食材マスタ!$A:$AB,16,FALSE)</f>
        <v>#N/A</v>
      </c>
      <c r="AD51" s="118" t="e">
        <f>VLOOKUP($C51,食材マスタ!$A:$AB,19,FALSE)</f>
        <v>#N/A</v>
      </c>
      <c r="AE51" s="118" t="e">
        <f>VLOOKUP($C51,食材マスタ!$A:$AB,26,FALSE)</f>
        <v>#N/A</v>
      </c>
      <c r="AF51" s="118" t="e">
        <f>VLOOKUP($C51,食材マスタ!$A:$AB,28,FALSE)</f>
        <v>#N/A</v>
      </c>
    </row>
    <row r="52" spans="1:32" ht="14.25" customHeight="1" x14ac:dyDescent="0.25">
      <c r="A52" s="260"/>
      <c r="B52" s="261"/>
      <c r="C52" s="99"/>
      <c r="D52" s="100"/>
      <c r="E52" s="101" t="str">
        <f>IF(C52="","",VLOOKUP(C52,食材マスタ!$A$4:$AB$438,6,FALSE))</f>
        <v/>
      </c>
      <c r="F52" s="102"/>
      <c r="G52" s="103" t="str">
        <f t="shared" si="30"/>
        <v/>
      </c>
      <c r="H52" s="94" t="str">
        <f t="shared" si="19"/>
        <v/>
      </c>
      <c r="I52" s="96" t="str">
        <f>IF(C52="","",VLOOKUP(C52,食材マスタ!$A$4:$AB$438,13,FALSE))</f>
        <v/>
      </c>
      <c r="J52" s="96" t="str">
        <f t="shared" si="20"/>
        <v/>
      </c>
      <c r="K52" s="104" t="str">
        <f t="shared" si="21"/>
        <v/>
      </c>
      <c r="L52" s="219" t="str">
        <f t="shared" si="22"/>
        <v/>
      </c>
      <c r="M52" s="229" t="str">
        <f t="shared" si="23"/>
        <v/>
      </c>
      <c r="N52" s="219" t="str">
        <f t="shared" si="24"/>
        <v/>
      </c>
      <c r="O52" s="229" t="str">
        <f t="shared" si="25"/>
        <v/>
      </c>
      <c r="P52" s="219" t="str">
        <f t="shared" si="26"/>
        <v/>
      </c>
      <c r="Q52" s="229" t="str">
        <f t="shared" si="27"/>
        <v/>
      </c>
      <c r="R52" s="219" t="str">
        <f t="shared" si="28"/>
        <v/>
      </c>
      <c r="S52" s="13" t="str">
        <f t="shared" si="29"/>
        <v/>
      </c>
      <c r="T52" s="223"/>
      <c r="U52" s="82"/>
      <c r="X52" s="118" t="e">
        <f>VLOOKUP($C52,食材マスタ!$A:$AB,5,FALSE)</f>
        <v>#N/A</v>
      </c>
      <c r="Y52" s="118" t="e">
        <f>VLOOKUP($C52,食材マスタ!$A:$AB,6,FALSE)</f>
        <v>#N/A</v>
      </c>
      <c r="Z52" s="118" t="e">
        <f>VLOOKUP($C52,食材マスタ!$A:$AB,13,FALSE)</f>
        <v>#N/A</v>
      </c>
      <c r="AA52" s="118" t="e">
        <f>VLOOKUP($C52,食材マスタ!$A:$AB,12,FALSE)</f>
        <v>#N/A</v>
      </c>
      <c r="AB52" s="118" t="e">
        <f>VLOOKUP($C52,食材マスタ!$A:$AB,14,FALSE)</f>
        <v>#N/A</v>
      </c>
      <c r="AC52" s="118" t="e">
        <f>VLOOKUP($C52,食材マスタ!$A:$AB,16,FALSE)</f>
        <v>#N/A</v>
      </c>
      <c r="AD52" s="118" t="e">
        <f>VLOOKUP($C52,食材マスタ!$A:$AB,19,FALSE)</f>
        <v>#N/A</v>
      </c>
      <c r="AE52" s="118" t="e">
        <f>VLOOKUP($C52,食材マスタ!$A:$AB,26,FALSE)</f>
        <v>#N/A</v>
      </c>
      <c r="AF52" s="118" t="e">
        <f>VLOOKUP($C52,食材マスタ!$A:$AB,28,FALSE)</f>
        <v>#N/A</v>
      </c>
    </row>
    <row r="53" spans="1:32" ht="14.25" customHeight="1" x14ac:dyDescent="0.25">
      <c r="A53" s="260"/>
      <c r="B53" s="261"/>
      <c r="C53" s="99"/>
      <c r="D53" s="100"/>
      <c r="E53" s="101" t="str">
        <f>IF(C53="","",VLOOKUP(C53,食材マスタ!$A$4:$AB$438,6,FALSE))</f>
        <v/>
      </c>
      <c r="F53" s="102"/>
      <c r="G53" s="103" t="str">
        <f t="shared" si="30"/>
        <v/>
      </c>
      <c r="H53" s="94" t="str">
        <f t="shared" si="19"/>
        <v/>
      </c>
      <c r="I53" s="96" t="str">
        <f>IF(C53="","",VLOOKUP(C53,食材マスタ!$A$4:$AB$438,13,FALSE))</f>
        <v/>
      </c>
      <c r="J53" s="96" t="str">
        <f t="shared" si="20"/>
        <v/>
      </c>
      <c r="K53" s="104" t="str">
        <f t="shared" si="21"/>
        <v/>
      </c>
      <c r="L53" s="219" t="str">
        <f t="shared" si="22"/>
        <v/>
      </c>
      <c r="M53" s="229" t="str">
        <f t="shared" si="23"/>
        <v/>
      </c>
      <c r="N53" s="219" t="str">
        <f t="shared" si="24"/>
        <v/>
      </c>
      <c r="O53" s="229" t="str">
        <f t="shared" si="25"/>
        <v/>
      </c>
      <c r="P53" s="219" t="str">
        <f t="shared" si="26"/>
        <v/>
      </c>
      <c r="Q53" s="229" t="str">
        <f t="shared" si="27"/>
        <v/>
      </c>
      <c r="R53" s="219" t="str">
        <f t="shared" si="28"/>
        <v/>
      </c>
      <c r="S53" s="13" t="str">
        <f t="shared" si="29"/>
        <v/>
      </c>
      <c r="T53" s="223"/>
      <c r="U53" s="82"/>
      <c r="X53" s="118" t="e">
        <f>VLOOKUP($C53,食材マスタ!$A:$AB,5,FALSE)</f>
        <v>#N/A</v>
      </c>
      <c r="Y53" s="118" t="e">
        <f>VLOOKUP($C53,食材マスタ!$A:$AB,6,FALSE)</f>
        <v>#N/A</v>
      </c>
      <c r="Z53" s="118" t="e">
        <f>VLOOKUP($C53,食材マスタ!$A:$AB,13,FALSE)</f>
        <v>#N/A</v>
      </c>
      <c r="AA53" s="118" t="e">
        <f>VLOOKUP($C53,食材マスタ!$A:$AB,12,FALSE)</f>
        <v>#N/A</v>
      </c>
      <c r="AB53" s="118" t="e">
        <f>VLOOKUP($C53,食材マスタ!$A:$AB,14,FALSE)</f>
        <v>#N/A</v>
      </c>
      <c r="AC53" s="118" t="e">
        <f>VLOOKUP($C53,食材マスタ!$A:$AB,16,FALSE)</f>
        <v>#N/A</v>
      </c>
      <c r="AD53" s="118" t="e">
        <f>VLOOKUP($C53,食材マスタ!$A:$AB,19,FALSE)</f>
        <v>#N/A</v>
      </c>
      <c r="AE53" s="118" t="e">
        <f>VLOOKUP($C53,食材マスタ!$A:$AB,26,FALSE)</f>
        <v>#N/A</v>
      </c>
      <c r="AF53" s="118" t="e">
        <f>VLOOKUP($C53,食材マスタ!$A:$AB,28,FALSE)</f>
        <v>#N/A</v>
      </c>
    </row>
    <row r="54" spans="1:32" ht="14.25" customHeight="1" x14ac:dyDescent="0.25">
      <c r="A54" s="260"/>
      <c r="B54" s="261"/>
      <c r="C54" s="99"/>
      <c r="D54" s="100"/>
      <c r="E54" s="101" t="str">
        <f>IF(C54="","",VLOOKUP(C54,食材マスタ!$A$4:$AB$438,6,FALSE))</f>
        <v/>
      </c>
      <c r="F54" s="102"/>
      <c r="G54" s="103" t="str">
        <f t="shared" si="30"/>
        <v/>
      </c>
      <c r="H54" s="94" t="str">
        <f t="shared" si="19"/>
        <v/>
      </c>
      <c r="I54" s="96" t="str">
        <f>IF(C54="","",VLOOKUP(C54,食材マスタ!$A$4:$AB$438,13,FALSE))</f>
        <v/>
      </c>
      <c r="J54" s="96" t="str">
        <f t="shared" si="20"/>
        <v/>
      </c>
      <c r="K54" s="104" t="str">
        <f t="shared" si="21"/>
        <v/>
      </c>
      <c r="L54" s="219" t="str">
        <f t="shared" si="22"/>
        <v/>
      </c>
      <c r="M54" s="229" t="str">
        <f t="shared" si="23"/>
        <v/>
      </c>
      <c r="N54" s="219" t="str">
        <f t="shared" si="24"/>
        <v/>
      </c>
      <c r="O54" s="229" t="str">
        <f t="shared" si="25"/>
        <v/>
      </c>
      <c r="P54" s="219" t="str">
        <f t="shared" si="26"/>
        <v/>
      </c>
      <c r="Q54" s="229" t="str">
        <f t="shared" si="27"/>
        <v/>
      </c>
      <c r="R54" s="219" t="str">
        <f t="shared" si="28"/>
        <v/>
      </c>
      <c r="S54" s="13" t="str">
        <f t="shared" si="29"/>
        <v/>
      </c>
      <c r="T54" s="223"/>
      <c r="U54" s="82"/>
      <c r="X54" s="118" t="e">
        <f>VLOOKUP($C54,食材マスタ!$A:$AB,5,FALSE)</f>
        <v>#N/A</v>
      </c>
      <c r="Y54" s="118" t="e">
        <f>VLOOKUP($C54,食材マスタ!$A:$AB,6,FALSE)</f>
        <v>#N/A</v>
      </c>
      <c r="Z54" s="118" t="e">
        <f>VLOOKUP($C54,食材マスタ!$A:$AB,13,FALSE)</f>
        <v>#N/A</v>
      </c>
      <c r="AA54" s="118" t="e">
        <f>VLOOKUP($C54,食材マスタ!$A:$AB,12,FALSE)</f>
        <v>#N/A</v>
      </c>
      <c r="AB54" s="118" t="e">
        <f>VLOOKUP($C54,食材マスタ!$A:$AB,14,FALSE)</f>
        <v>#N/A</v>
      </c>
      <c r="AC54" s="118" t="e">
        <f>VLOOKUP($C54,食材マスタ!$A:$AB,16,FALSE)</f>
        <v>#N/A</v>
      </c>
      <c r="AD54" s="118" t="e">
        <f>VLOOKUP($C54,食材マスタ!$A:$AB,19,FALSE)</f>
        <v>#N/A</v>
      </c>
      <c r="AE54" s="118" t="e">
        <f>VLOOKUP($C54,食材マスタ!$A:$AB,26,FALSE)</f>
        <v>#N/A</v>
      </c>
      <c r="AF54" s="118" t="e">
        <f>VLOOKUP($C54,食材マスタ!$A:$AB,28,FALSE)</f>
        <v>#N/A</v>
      </c>
    </row>
    <row r="55" spans="1:32" ht="14.25" customHeight="1" x14ac:dyDescent="0.25">
      <c r="A55" s="260"/>
      <c r="B55" s="261"/>
      <c r="C55" s="99"/>
      <c r="D55" s="100"/>
      <c r="E55" s="101" t="str">
        <f>IF(C55="","",VLOOKUP(C55,食材マスタ!$A$4:$AB$438,6,FALSE))</f>
        <v/>
      </c>
      <c r="F55" s="102"/>
      <c r="G55" s="103" t="str">
        <f t="shared" si="30"/>
        <v/>
      </c>
      <c r="H55" s="94" t="str">
        <f t="shared" si="19"/>
        <v/>
      </c>
      <c r="I55" s="96" t="str">
        <f>IF(C55="","",VLOOKUP(C55,食材マスタ!$A$4:$AB$438,13,FALSE))</f>
        <v/>
      </c>
      <c r="J55" s="96" t="str">
        <f t="shared" si="20"/>
        <v/>
      </c>
      <c r="K55" s="104" t="str">
        <f t="shared" si="21"/>
        <v/>
      </c>
      <c r="L55" s="219" t="str">
        <f t="shared" si="22"/>
        <v/>
      </c>
      <c r="M55" s="229" t="str">
        <f t="shared" si="23"/>
        <v/>
      </c>
      <c r="N55" s="219" t="str">
        <f t="shared" si="24"/>
        <v/>
      </c>
      <c r="O55" s="229" t="str">
        <f t="shared" si="25"/>
        <v/>
      </c>
      <c r="P55" s="219" t="str">
        <f t="shared" si="26"/>
        <v/>
      </c>
      <c r="Q55" s="229" t="str">
        <f t="shared" si="27"/>
        <v/>
      </c>
      <c r="R55" s="219" t="str">
        <f t="shared" si="28"/>
        <v/>
      </c>
      <c r="S55" s="13" t="str">
        <f t="shared" si="29"/>
        <v/>
      </c>
      <c r="T55" s="223"/>
      <c r="U55" s="82"/>
      <c r="X55" s="118" t="e">
        <f>VLOOKUP($C55,食材マスタ!$A:$AB,5,FALSE)</f>
        <v>#N/A</v>
      </c>
      <c r="Y55" s="118" t="e">
        <f>VLOOKUP($C55,食材マスタ!$A:$AB,6,FALSE)</f>
        <v>#N/A</v>
      </c>
      <c r="Z55" s="118" t="e">
        <f>VLOOKUP($C55,食材マスタ!$A:$AB,13,FALSE)</f>
        <v>#N/A</v>
      </c>
      <c r="AA55" s="118" t="e">
        <f>VLOOKUP($C55,食材マスタ!$A:$AB,12,FALSE)</f>
        <v>#N/A</v>
      </c>
      <c r="AB55" s="118" t="e">
        <f>VLOOKUP($C55,食材マスタ!$A:$AB,14,FALSE)</f>
        <v>#N/A</v>
      </c>
      <c r="AC55" s="118" t="e">
        <f>VLOOKUP($C55,食材マスタ!$A:$AB,16,FALSE)</f>
        <v>#N/A</v>
      </c>
      <c r="AD55" s="118" t="e">
        <f>VLOOKUP($C55,食材マスタ!$A:$AB,19,FALSE)</f>
        <v>#N/A</v>
      </c>
      <c r="AE55" s="118" t="e">
        <f>VLOOKUP($C55,食材マスタ!$A:$AB,26,FALSE)</f>
        <v>#N/A</v>
      </c>
      <c r="AF55" s="118" t="e">
        <f>VLOOKUP($C55,食材マスタ!$A:$AB,28,FALSE)</f>
        <v>#N/A</v>
      </c>
    </row>
    <row r="56" spans="1:32" ht="14.25" customHeight="1" x14ac:dyDescent="0.25">
      <c r="A56" s="260"/>
      <c r="B56" s="261"/>
      <c r="C56" s="99"/>
      <c r="D56" s="100"/>
      <c r="E56" s="101" t="str">
        <f>IF(C56="","",VLOOKUP(C56,食材マスタ!$A$4:$AB$438,6,FALSE))</f>
        <v/>
      </c>
      <c r="F56" s="102"/>
      <c r="G56" s="103" t="str">
        <f>IF(C56="","",F56/((100-I56)/100))</f>
        <v/>
      </c>
      <c r="H56" s="94" t="str">
        <f t="shared" si="19"/>
        <v/>
      </c>
      <c r="I56" s="96" t="str">
        <f>IF(C56="","",VLOOKUP(C56,食材マスタ!$A$4:$AB$438,13,FALSE))</f>
        <v/>
      </c>
      <c r="J56" s="96" t="str">
        <f t="shared" si="20"/>
        <v/>
      </c>
      <c r="K56" s="104" t="str">
        <f t="shared" si="21"/>
        <v/>
      </c>
      <c r="L56" s="219" t="str">
        <f t="shared" si="22"/>
        <v/>
      </c>
      <c r="M56" s="229" t="str">
        <f t="shared" si="23"/>
        <v/>
      </c>
      <c r="N56" s="219" t="str">
        <f t="shared" si="24"/>
        <v/>
      </c>
      <c r="O56" s="229" t="str">
        <f t="shared" si="25"/>
        <v/>
      </c>
      <c r="P56" s="219" t="str">
        <f t="shared" si="26"/>
        <v/>
      </c>
      <c r="Q56" s="229" t="str">
        <f t="shared" si="27"/>
        <v/>
      </c>
      <c r="R56" s="219" t="str">
        <f t="shared" si="28"/>
        <v/>
      </c>
      <c r="S56" s="13" t="str">
        <f t="shared" si="29"/>
        <v/>
      </c>
      <c r="T56" s="223"/>
      <c r="U56" s="82"/>
      <c r="X56" s="118" t="e">
        <f>VLOOKUP($C56,食材マスタ!$A:$AB,5,FALSE)</f>
        <v>#N/A</v>
      </c>
      <c r="Y56" s="118" t="e">
        <f>VLOOKUP($C56,食材マスタ!$A:$AB,6,FALSE)</f>
        <v>#N/A</v>
      </c>
      <c r="Z56" s="118" t="e">
        <f>VLOOKUP($C56,食材マスタ!$A:$AB,13,FALSE)</f>
        <v>#N/A</v>
      </c>
      <c r="AA56" s="118" t="e">
        <f>VLOOKUP($C56,食材マスタ!$A:$AB,12,FALSE)</f>
        <v>#N/A</v>
      </c>
      <c r="AB56" s="118" t="e">
        <f>VLOOKUP($C56,食材マスタ!$A:$AB,14,FALSE)</f>
        <v>#N/A</v>
      </c>
      <c r="AC56" s="118" t="e">
        <f>VLOOKUP($C56,食材マスタ!$A:$AB,16,FALSE)</f>
        <v>#N/A</v>
      </c>
      <c r="AD56" s="118" t="e">
        <f>VLOOKUP($C56,食材マスタ!$A:$AB,19,FALSE)</f>
        <v>#N/A</v>
      </c>
      <c r="AE56" s="118" t="e">
        <f>VLOOKUP($C56,食材マスタ!$A:$AB,26,FALSE)</f>
        <v>#N/A</v>
      </c>
      <c r="AF56" s="118" t="e">
        <f>VLOOKUP($C56,食材マスタ!$A:$AB,28,FALSE)</f>
        <v>#N/A</v>
      </c>
    </row>
    <row r="57" spans="1:32" ht="14.25" customHeight="1" x14ac:dyDescent="0.25">
      <c r="A57" s="260"/>
      <c r="B57" s="261"/>
      <c r="C57" s="99"/>
      <c r="D57" s="106"/>
      <c r="E57" s="101" t="str">
        <f>IF(C57="","",VLOOKUP(C57,食材マスタ!$A$4:$AB$438,6,FALSE))</f>
        <v/>
      </c>
      <c r="F57" s="102"/>
      <c r="G57" s="103" t="str">
        <f>IF(C57="","",F57/((100-I57)/100))</f>
        <v/>
      </c>
      <c r="H57" s="94" t="str">
        <f t="shared" si="19"/>
        <v/>
      </c>
      <c r="I57" s="96" t="str">
        <f>IF(C57="","",VLOOKUP(C57,食材マスタ!$A$4:$AB$438,13,FALSE))</f>
        <v/>
      </c>
      <c r="J57" s="96" t="str">
        <f t="shared" si="20"/>
        <v/>
      </c>
      <c r="K57" s="104" t="str">
        <f t="shared" si="21"/>
        <v/>
      </c>
      <c r="L57" s="219" t="str">
        <f t="shared" si="22"/>
        <v/>
      </c>
      <c r="M57" s="229" t="str">
        <f t="shared" si="23"/>
        <v/>
      </c>
      <c r="N57" s="219" t="str">
        <f t="shared" si="24"/>
        <v/>
      </c>
      <c r="O57" s="229" t="str">
        <f t="shared" si="25"/>
        <v/>
      </c>
      <c r="P57" s="219" t="str">
        <f t="shared" si="26"/>
        <v/>
      </c>
      <c r="Q57" s="229" t="str">
        <f t="shared" si="27"/>
        <v/>
      </c>
      <c r="R57" s="219" t="str">
        <f t="shared" si="28"/>
        <v/>
      </c>
      <c r="S57" s="13" t="str">
        <f t="shared" si="29"/>
        <v/>
      </c>
      <c r="T57" s="223"/>
      <c r="U57" s="82"/>
      <c r="X57" s="118" t="e">
        <f>VLOOKUP($C57,食材マスタ!$A:$AB,5,FALSE)</f>
        <v>#N/A</v>
      </c>
      <c r="Y57" s="118" t="e">
        <f>VLOOKUP($C57,食材マスタ!$A:$AB,6,FALSE)</f>
        <v>#N/A</v>
      </c>
      <c r="Z57" s="118" t="e">
        <f>VLOOKUP($C57,食材マスタ!$A:$AB,13,FALSE)</f>
        <v>#N/A</v>
      </c>
      <c r="AA57" s="118" t="e">
        <f>VLOOKUP($C57,食材マスタ!$A:$AB,12,FALSE)</f>
        <v>#N/A</v>
      </c>
      <c r="AB57" s="118" t="e">
        <f>VLOOKUP($C57,食材マスタ!$A:$AB,14,FALSE)</f>
        <v>#N/A</v>
      </c>
      <c r="AC57" s="118" t="e">
        <f>VLOOKUP($C57,食材マスタ!$A:$AB,16,FALSE)</f>
        <v>#N/A</v>
      </c>
      <c r="AD57" s="118" t="e">
        <f>VLOOKUP($C57,食材マスタ!$A:$AB,19,FALSE)</f>
        <v>#N/A</v>
      </c>
      <c r="AE57" s="118" t="e">
        <f>VLOOKUP($C57,食材マスタ!$A:$AB,26,FALSE)</f>
        <v>#N/A</v>
      </c>
      <c r="AF57" s="118" t="e">
        <f>VLOOKUP($C57,食材マスタ!$A:$AB,28,FALSE)</f>
        <v>#N/A</v>
      </c>
    </row>
    <row r="58" spans="1:32" ht="14.25" customHeight="1" x14ac:dyDescent="0.25">
      <c r="A58" s="260"/>
      <c r="B58" s="261"/>
      <c r="C58" s="99"/>
      <c r="D58" s="100"/>
      <c r="E58" s="101" t="str">
        <f>IF(C58="","",VLOOKUP(C58,食材マスタ!$A$4:$AB$438,6,FALSE))</f>
        <v/>
      </c>
      <c r="F58" s="102"/>
      <c r="G58" s="103" t="str">
        <f t="shared" ref="G58:G62" si="31">IF(C58="","",F58/((100-I58)/100))</f>
        <v/>
      </c>
      <c r="H58" s="94" t="str">
        <f t="shared" si="19"/>
        <v/>
      </c>
      <c r="I58" s="96" t="str">
        <f>IF(C58="","",VLOOKUP(C58,食材マスタ!$A$4:$AB$438,13,FALSE))</f>
        <v/>
      </c>
      <c r="J58" s="96" t="str">
        <f t="shared" si="20"/>
        <v/>
      </c>
      <c r="K58" s="104" t="str">
        <f t="shared" si="21"/>
        <v/>
      </c>
      <c r="L58" s="219" t="str">
        <f t="shared" si="22"/>
        <v/>
      </c>
      <c r="M58" s="229" t="str">
        <f t="shared" si="23"/>
        <v/>
      </c>
      <c r="N58" s="219" t="str">
        <f t="shared" si="24"/>
        <v/>
      </c>
      <c r="O58" s="229" t="str">
        <f t="shared" si="25"/>
        <v/>
      </c>
      <c r="P58" s="219" t="str">
        <f t="shared" si="26"/>
        <v/>
      </c>
      <c r="Q58" s="229" t="str">
        <f t="shared" si="27"/>
        <v/>
      </c>
      <c r="R58" s="219" t="str">
        <f t="shared" si="28"/>
        <v/>
      </c>
      <c r="S58" s="13" t="str">
        <f t="shared" si="29"/>
        <v/>
      </c>
      <c r="T58" s="223"/>
      <c r="U58" s="82"/>
      <c r="X58" s="118" t="e">
        <f>VLOOKUP($C58,食材マスタ!$A:$AB,5,FALSE)</f>
        <v>#N/A</v>
      </c>
      <c r="Y58" s="118" t="e">
        <f>VLOOKUP($C58,食材マスタ!$A:$AB,6,FALSE)</f>
        <v>#N/A</v>
      </c>
      <c r="Z58" s="118" t="e">
        <f>VLOOKUP($C58,食材マスタ!$A:$AB,13,FALSE)</f>
        <v>#N/A</v>
      </c>
      <c r="AA58" s="118" t="e">
        <f>VLOOKUP($C58,食材マスタ!$A:$AB,12,FALSE)</f>
        <v>#N/A</v>
      </c>
      <c r="AB58" s="118" t="e">
        <f>VLOOKUP($C58,食材マスタ!$A:$AB,14,FALSE)</f>
        <v>#N/A</v>
      </c>
      <c r="AC58" s="118" t="e">
        <f>VLOOKUP($C58,食材マスタ!$A:$AB,16,FALSE)</f>
        <v>#N/A</v>
      </c>
      <c r="AD58" s="118" t="e">
        <f>VLOOKUP($C58,食材マスタ!$A:$AB,19,FALSE)</f>
        <v>#N/A</v>
      </c>
      <c r="AE58" s="118" t="e">
        <f>VLOOKUP($C58,食材マスタ!$A:$AB,26,FALSE)</f>
        <v>#N/A</v>
      </c>
      <c r="AF58" s="118" t="e">
        <f>VLOOKUP($C58,食材マスタ!$A:$AB,28,FALSE)</f>
        <v>#N/A</v>
      </c>
    </row>
    <row r="59" spans="1:32" ht="14.25" customHeight="1" x14ac:dyDescent="0.25">
      <c r="A59" s="260"/>
      <c r="B59" s="261"/>
      <c r="C59" s="99"/>
      <c r="D59" s="100"/>
      <c r="E59" s="101" t="str">
        <f>IF(C59="","",VLOOKUP(C59,食材マスタ!$A$4:$AB$438,6,FALSE))</f>
        <v/>
      </c>
      <c r="F59" s="102"/>
      <c r="G59" s="103" t="str">
        <f t="shared" si="31"/>
        <v/>
      </c>
      <c r="H59" s="94" t="str">
        <f t="shared" si="19"/>
        <v/>
      </c>
      <c r="I59" s="96" t="str">
        <f>IF(C59="","",VLOOKUP(C59,食材マスタ!$A$4:$AB$438,13,FALSE))</f>
        <v/>
      </c>
      <c r="J59" s="96" t="str">
        <f t="shared" si="20"/>
        <v/>
      </c>
      <c r="K59" s="104" t="str">
        <f t="shared" si="21"/>
        <v/>
      </c>
      <c r="L59" s="219" t="str">
        <f t="shared" si="22"/>
        <v/>
      </c>
      <c r="M59" s="229" t="str">
        <f t="shared" si="23"/>
        <v/>
      </c>
      <c r="N59" s="219" t="str">
        <f t="shared" si="24"/>
        <v/>
      </c>
      <c r="O59" s="229" t="str">
        <f t="shared" si="25"/>
        <v/>
      </c>
      <c r="P59" s="219" t="str">
        <f t="shared" si="26"/>
        <v/>
      </c>
      <c r="Q59" s="229" t="str">
        <f t="shared" si="27"/>
        <v/>
      </c>
      <c r="R59" s="219" t="str">
        <f t="shared" si="28"/>
        <v/>
      </c>
      <c r="S59" s="13" t="str">
        <f t="shared" si="29"/>
        <v/>
      </c>
      <c r="T59" s="223"/>
      <c r="U59" s="82"/>
      <c r="X59" s="118" t="e">
        <f>VLOOKUP($C59,食材マスタ!$A:$AB,5,FALSE)</f>
        <v>#N/A</v>
      </c>
      <c r="Y59" s="118" t="e">
        <f>VLOOKUP($C59,食材マスタ!$A:$AB,6,FALSE)</f>
        <v>#N/A</v>
      </c>
      <c r="Z59" s="118" t="e">
        <f>VLOOKUP($C59,食材マスタ!$A:$AB,13,FALSE)</f>
        <v>#N/A</v>
      </c>
      <c r="AA59" s="118" t="e">
        <f>VLOOKUP($C59,食材マスタ!$A:$AB,12,FALSE)</f>
        <v>#N/A</v>
      </c>
      <c r="AB59" s="118" t="e">
        <f>VLOOKUP($C59,食材マスタ!$A:$AB,14,FALSE)</f>
        <v>#N/A</v>
      </c>
      <c r="AC59" s="118" t="e">
        <f>VLOOKUP($C59,食材マスタ!$A:$AB,16,FALSE)</f>
        <v>#N/A</v>
      </c>
      <c r="AD59" s="118" t="e">
        <f>VLOOKUP($C59,食材マスタ!$A:$AB,19,FALSE)</f>
        <v>#N/A</v>
      </c>
      <c r="AE59" s="118" t="e">
        <f>VLOOKUP($C59,食材マスタ!$A:$AB,26,FALSE)</f>
        <v>#N/A</v>
      </c>
      <c r="AF59" s="118" t="e">
        <f>VLOOKUP($C59,食材マスタ!$A:$AB,28,FALSE)</f>
        <v>#N/A</v>
      </c>
    </row>
    <row r="60" spans="1:32" ht="14.25" customHeight="1" x14ac:dyDescent="0.25">
      <c r="A60" s="260"/>
      <c r="B60" s="261"/>
      <c r="C60" s="99"/>
      <c r="D60" s="100"/>
      <c r="E60" s="101" t="str">
        <f>IF(C60="","",VLOOKUP(C60,食材マスタ!$A$4:$AB$438,6,FALSE))</f>
        <v/>
      </c>
      <c r="F60" s="102"/>
      <c r="G60" s="103" t="str">
        <f t="shared" si="31"/>
        <v/>
      </c>
      <c r="H60" s="94" t="str">
        <f t="shared" si="19"/>
        <v/>
      </c>
      <c r="I60" s="96" t="str">
        <f>IF(C60="","",VLOOKUP(C60,食材マスタ!$A$4:$AB$438,13,FALSE))</f>
        <v/>
      </c>
      <c r="J60" s="96" t="str">
        <f t="shared" si="20"/>
        <v/>
      </c>
      <c r="K60" s="104" t="str">
        <f t="shared" si="21"/>
        <v/>
      </c>
      <c r="L60" s="219" t="str">
        <f t="shared" si="22"/>
        <v/>
      </c>
      <c r="M60" s="229" t="str">
        <f t="shared" si="23"/>
        <v/>
      </c>
      <c r="N60" s="219" t="str">
        <f t="shared" si="24"/>
        <v/>
      </c>
      <c r="O60" s="229" t="str">
        <f t="shared" si="25"/>
        <v/>
      </c>
      <c r="P60" s="219" t="str">
        <f t="shared" si="26"/>
        <v/>
      </c>
      <c r="Q60" s="229" t="str">
        <f t="shared" si="27"/>
        <v/>
      </c>
      <c r="R60" s="219" t="str">
        <f t="shared" si="28"/>
        <v/>
      </c>
      <c r="S60" s="13" t="str">
        <f t="shared" si="29"/>
        <v/>
      </c>
      <c r="T60" s="223"/>
      <c r="U60" s="82"/>
      <c r="X60" s="118" t="e">
        <f>VLOOKUP($C60,食材マスタ!$A:$AB,5,FALSE)</f>
        <v>#N/A</v>
      </c>
      <c r="Y60" s="118" t="e">
        <f>VLOOKUP($C60,食材マスタ!$A:$AB,6,FALSE)</f>
        <v>#N/A</v>
      </c>
      <c r="Z60" s="118" t="e">
        <f>VLOOKUP($C60,食材マスタ!$A:$AB,13,FALSE)</f>
        <v>#N/A</v>
      </c>
      <c r="AA60" s="118" t="e">
        <f>VLOOKUP($C60,食材マスタ!$A:$AB,12,FALSE)</f>
        <v>#N/A</v>
      </c>
      <c r="AB60" s="118" t="e">
        <f>VLOOKUP($C60,食材マスタ!$A:$AB,14,FALSE)</f>
        <v>#N/A</v>
      </c>
      <c r="AC60" s="118" t="e">
        <f>VLOOKUP($C60,食材マスタ!$A:$AB,16,FALSE)</f>
        <v>#N/A</v>
      </c>
      <c r="AD60" s="118" t="e">
        <f>VLOOKUP($C60,食材マスタ!$A:$AB,19,FALSE)</f>
        <v>#N/A</v>
      </c>
      <c r="AE60" s="118" t="e">
        <f>VLOOKUP($C60,食材マスタ!$A:$AB,26,FALSE)</f>
        <v>#N/A</v>
      </c>
      <c r="AF60" s="118" t="e">
        <f>VLOOKUP($C60,食材マスタ!$A:$AB,28,FALSE)</f>
        <v>#N/A</v>
      </c>
    </row>
    <row r="61" spans="1:32" ht="14.25" customHeight="1" x14ac:dyDescent="0.25">
      <c r="A61" s="260"/>
      <c r="B61" s="261"/>
      <c r="C61" s="99"/>
      <c r="D61" s="100"/>
      <c r="E61" s="101" t="str">
        <f>IF(C61="","",VLOOKUP(C61,食材マスタ!$A$4:$AB$438,6,FALSE))</f>
        <v/>
      </c>
      <c r="F61" s="102"/>
      <c r="G61" s="103" t="str">
        <f t="shared" si="31"/>
        <v/>
      </c>
      <c r="H61" s="94" t="str">
        <f t="shared" si="19"/>
        <v/>
      </c>
      <c r="I61" s="96" t="str">
        <f>IF(C61="","",VLOOKUP(C61,食材マスタ!$A$4:$AB$438,13,FALSE))</f>
        <v/>
      </c>
      <c r="J61" s="96" t="str">
        <f t="shared" si="20"/>
        <v/>
      </c>
      <c r="K61" s="104" t="str">
        <f t="shared" si="21"/>
        <v/>
      </c>
      <c r="L61" s="219" t="str">
        <f t="shared" si="22"/>
        <v/>
      </c>
      <c r="M61" s="229" t="str">
        <f t="shared" si="23"/>
        <v/>
      </c>
      <c r="N61" s="219" t="str">
        <f t="shared" si="24"/>
        <v/>
      </c>
      <c r="O61" s="229" t="str">
        <f t="shared" si="25"/>
        <v/>
      </c>
      <c r="P61" s="219" t="str">
        <f t="shared" si="26"/>
        <v/>
      </c>
      <c r="Q61" s="229" t="str">
        <f t="shared" si="27"/>
        <v/>
      </c>
      <c r="R61" s="219" t="str">
        <f t="shared" si="28"/>
        <v/>
      </c>
      <c r="S61" s="13" t="str">
        <f t="shared" si="29"/>
        <v/>
      </c>
      <c r="T61" s="223"/>
      <c r="U61" s="82"/>
      <c r="X61" s="118" t="e">
        <f>VLOOKUP($C61,食材マスタ!$A:$AB,5,FALSE)</f>
        <v>#N/A</v>
      </c>
      <c r="Y61" s="118" t="e">
        <f>VLOOKUP($C61,食材マスタ!$A:$AB,6,FALSE)</f>
        <v>#N/A</v>
      </c>
      <c r="Z61" s="118" t="e">
        <f>VLOOKUP($C61,食材マスタ!$A:$AB,13,FALSE)</f>
        <v>#N/A</v>
      </c>
      <c r="AA61" s="118" t="e">
        <f>VLOOKUP($C61,食材マスタ!$A:$AB,12,FALSE)</f>
        <v>#N/A</v>
      </c>
      <c r="AB61" s="118" t="e">
        <f>VLOOKUP($C61,食材マスタ!$A:$AB,14,FALSE)</f>
        <v>#N/A</v>
      </c>
      <c r="AC61" s="118" t="e">
        <f>VLOOKUP($C61,食材マスタ!$A:$AB,16,FALSE)</f>
        <v>#N/A</v>
      </c>
      <c r="AD61" s="118" t="e">
        <f>VLOOKUP($C61,食材マスタ!$A:$AB,19,FALSE)</f>
        <v>#N/A</v>
      </c>
      <c r="AE61" s="118" t="e">
        <f>VLOOKUP($C61,食材マスタ!$A:$AB,26,FALSE)</f>
        <v>#N/A</v>
      </c>
      <c r="AF61" s="118" t="e">
        <f>VLOOKUP($C61,食材マスタ!$A:$AB,28,FALSE)</f>
        <v>#N/A</v>
      </c>
    </row>
    <row r="62" spans="1:32" ht="14.25" customHeight="1" x14ac:dyDescent="0.25">
      <c r="A62" s="260"/>
      <c r="B62" s="261"/>
      <c r="C62" s="99"/>
      <c r="D62" s="100"/>
      <c r="E62" s="101" t="str">
        <f>IF(C62="","",VLOOKUP(C62,食材マスタ!$A$4:$AB$438,6,FALSE))</f>
        <v/>
      </c>
      <c r="F62" s="102"/>
      <c r="G62" s="103" t="str">
        <f t="shared" si="31"/>
        <v/>
      </c>
      <c r="H62" s="94" t="str">
        <f t="shared" si="19"/>
        <v/>
      </c>
      <c r="I62" s="96" t="str">
        <f>IF(C62="","",VLOOKUP(C62,食材マスタ!$A$4:$AB$438,13,FALSE))</f>
        <v/>
      </c>
      <c r="J62" s="96" t="str">
        <f t="shared" si="20"/>
        <v/>
      </c>
      <c r="K62" s="104" t="str">
        <f t="shared" si="21"/>
        <v/>
      </c>
      <c r="L62" s="219" t="str">
        <f t="shared" si="22"/>
        <v/>
      </c>
      <c r="M62" s="229" t="str">
        <f t="shared" si="23"/>
        <v/>
      </c>
      <c r="N62" s="219" t="str">
        <f t="shared" si="24"/>
        <v/>
      </c>
      <c r="O62" s="229" t="str">
        <f t="shared" si="25"/>
        <v/>
      </c>
      <c r="P62" s="219" t="str">
        <f t="shared" si="26"/>
        <v/>
      </c>
      <c r="Q62" s="229" t="str">
        <f t="shared" si="27"/>
        <v/>
      </c>
      <c r="R62" s="219" t="str">
        <f t="shared" si="28"/>
        <v/>
      </c>
      <c r="S62" s="13" t="str">
        <f t="shared" si="29"/>
        <v/>
      </c>
      <c r="T62" s="223"/>
      <c r="U62" s="82"/>
      <c r="X62" s="118" t="e">
        <f>VLOOKUP($C62,食材マスタ!$A:$AB,5,FALSE)</f>
        <v>#N/A</v>
      </c>
      <c r="Y62" s="118" t="e">
        <f>VLOOKUP($C62,食材マスタ!$A:$AB,6,FALSE)</f>
        <v>#N/A</v>
      </c>
      <c r="Z62" s="118" t="e">
        <f>VLOOKUP($C62,食材マスタ!$A:$AB,13,FALSE)</f>
        <v>#N/A</v>
      </c>
      <c r="AA62" s="118" t="e">
        <f>VLOOKUP($C62,食材マスタ!$A:$AB,12,FALSE)</f>
        <v>#N/A</v>
      </c>
      <c r="AB62" s="118" t="e">
        <f>VLOOKUP($C62,食材マスタ!$A:$AB,14,FALSE)</f>
        <v>#N/A</v>
      </c>
      <c r="AC62" s="118" t="e">
        <f>VLOOKUP($C62,食材マスタ!$A:$AB,16,FALSE)</f>
        <v>#N/A</v>
      </c>
      <c r="AD62" s="118" t="e">
        <f>VLOOKUP($C62,食材マスタ!$A:$AB,19,FALSE)</f>
        <v>#N/A</v>
      </c>
      <c r="AE62" s="118" t="e">
        <f>VLOOKUP($C62,食材マスタ!$A:$AB,26,FALSE)</f>
        <v>#N/A</v>
      </c>
      <c r="AF62" s="118" t="e">
        <f>VLOOKUP($C62,食材マスタ!$A:$AB,28,FALSE)</f>
        <v>#N/A</v>
      </c>
    </row>
    <row r="63" spans="1:32" ht="14.25" customHeight="1" x14ac:dyDescent="0.25">
      <c r="A63" s="260"/>
      <c r="B63" s="261"/>
      <c r="C63" s="99"/>
      <c r="D63" s="100"/>
      <c r="E63" s="101" t="str">
        <f>IF(C63="","",VLOOKUP(C63,食材マスタ!$A$4:$AB$438,6,FALSE))</f>
        <v/>
      </c>
      <c r="F63" s="102"/>
      <c r="G63" s="103" t="str">
        <f>IF(C63="","",F63/((100-I63)/100))</f>
        <v/>
      </c>
      <c r="H63" s="94" t="str">
        <f t="shared" si="19"/>
        <v/>
      </c>
      <c r="I63" s="96" t="str">
        <f>IF(C63="","",VLOOKUP(C63,食材マスタ!$A$4:$AB$438,13,FALSE))</f>
        <v/>
      </c>
      <c r="J63" s="96" t="str">
        <f t="shared" si="20"/>
        <v/>
      </c>
      <c r="K63" s="104" t="str">
        <f t="shared" si="21"/>
        <v/>
      </c>
      <c r="L63" s="219" t="str">
        <f t="shared" si="22"/>
        <v/>
      </c>
      <c r="M63" s="229" t="str">
        <f t="shared" si="23"/>
        <v/>
      </c>
      <c r="N63" s="219" t="str">
        <f t="shared" si="24"/>
        <v/>
      </c>
      <c r="O63" s="229" t="str">
        <f t="shared" si="25"/>
        <v/>
      </c>
      <c r="P63" s="219" t="str">
        <f t="shared" si="26"/>
        <v/>
      </c>
      <c r="Q63" s="229" t="str">
        <f t="shared" si="27"/>
        <v/>
      </c>
      <c r="R63" s="219" t="str">
        <f t="shared" si="28"/>
        <v/>
      </c>
      <c r="S63" s="13" t="str">
        <f t="shared" si="29"/>
        <v/>
      </c>
      <c r="T63" s="223"/>
      <c r="U63" s="82"/>
      <c r="X63" s="118" t="e">
        <f>VLOOKUP($C63,食材マスタ!$A:$AB,5,FALSE)</f>
        <v>#N/A</v>
      </c>
      <c r="Y63" s="118" t="e">
        <f>VLOOKUP($C63,食材マスタ!$A:$AB,6,FALSE)</f>
        <v>#N/A</v>
      </c>
      <c r="Z63" s="118" t="e">
        <f>VLOOKUP($C63,食材マスタ!$A:$AB,13,FALSE)</f>
        <v>#N/A</v>
      </c>
      <c r="AA63" s="118" t="e">
        <f>VLOOKUP($C63,食材マスタ!$A:$AB,12,FALSE)</f>
        <v>#N/A</v>
      </c>
      <c r="AB63" s="118" t="e">
        <f>VLOOKUP($C63,食材マスタ!$A:$AB,14,FALSE)</f>
        <v>#N/A</v>
      </c>
      <c r="AC63" s="118" t="e">
        <f>VLOOKUP($C63,食材マスタ!$A:$AB,16,FALSE)</f>
        <v>#N/A</v>
      </c>
      <c r="AD63" s="118" t="e">
        <f>VLOOKUP($C63,食材マスタ!$A:$AB,19,FALSE)</f>
        <v>#N/A</v>
      </c>
      <c r="AE63" s="118" t="e">
        <f>VLOOKUP($C63,食材マスタ!$A:$AB,26,FALSE)</f>
        <v>#N/A</v>
      </c>
      <c r="AF63" s="118" t="e">
        <f>VLOOKUP($C63,食材マスタ!$A:$AB,28,FALSE)</f>
        <v>#N/A</v>
      </c>
    </row>
    <row r="64" spans="1:32" ht="14.25" customHeight="1" x14ac:dyDescent="0.25">
      <c r="A64" s="260"/>
      <c r="B64" s="261"/>
      <c r="C64" s="99"/>
      <c r="D64" s="106"/>
      <c r="E64" s="101" t="str">
        <f>IF(C64="","",VLOOKUP(C64,食材マスタ!$A$4:$AB$438,6,FALSE))</f>
        <v/>
      </c>
      <c r="F64" s="102"/>
      <c r="G64" s="103" t="str">
        <f>IF(C64="","",F64/((100-I64)/100))</f>
        <v/>
      </c>
      <c r="H64" s="94" t="str">
        <f t="shared" si="19"/>
        <v/>
      </c>
      <c r="I64" s="96" t="str">
        <f>IF(C64="","",VLOOKUP(C64,食材マスタ!$A$4:$AB$438,13,FALSE))</f>
        <v/>
      </c>
      <c r="J64" s="96" t="str">
        <f t="shared" si="20"/>
        <v/>
      </c>
      <c r="K64" s="104" t="str">
        <f t="shared" si="21"/>
        <v/>
      </c>
      <c r="L64" s="219" t="str">
        <f t="shared" si="22"/>
        <v/>
      </c>
      <c r="M64" s="229" t="str">
        <f t="shared" si="23"/>
        <v/>
      </c>
      <c r="N64" s="219" t="str">
        <f t="shared" si="24"/>
        <v/>
      </c>
      <c r="O64" s="229" t="str">
        <f t="shared" si="25"/>
        <v/>
      </c>
      <c r="P64" s="219" t="str">
        <f t="shared" si="26"/>
        <v/>
      </c>
      <c r="Q64" s="229" t="str">
        <f t="shared" si="27"/>
        <v/>
      </c>
      <c r="R64" s="219" t="str">
        <f t="shared" si="28"/>
        <v/>
      </c>
      <c r="S64" s="13" t="str">
        <f t="shared" si="29"/>
        <v/>
      </c>
      <c r="T64" s="223"/>
      <c r="U64" s="82"/>
      <c r="X64" s="118" t="e">
        <f>VLOOKUP($C64,食材マスタ!$A:$AB,5,FALSE)</f>
        <v>#N/A</v>
      </c>
      <c r="Y64" s="118" t="e">
        <f>VLOOKUP($C64,食材マスタ!$A:$AB,6,FALSE)</f>
        <v>#N/A</v>
      </c>
      <c r="Z64" s="118" t="e">
        <f>VLOOKUP($C64,食材マスタ!$A:$AB,13,FALSE)</f>
        <v>#N/A</v>
      </c>
      <c r="AA64" s="118" t="e">
        <f>VLOOKUP($C64,食材マスタ!$A:$AB,12,FALSE)</f>
        <v>#N/A</v>
      </c>
      <c r="AB64" s="118" t="e">
        <f>VLOOKUP($C64,食材マスタ!$A:$AB,14,FALSE)</f>
        <v>#N/A</v>
      </c>
      <c r="AC64" s="118" t="e">
        <f>VLOOKUP($C64,食材マスタ!$A:$AB,16,FALSE)</f>
        <v>#N/A</v>
      </c>
      <c r="AD64" s="118" t="e">
        <f>VLOOKUP($C64,食材マスタ!$A:$AB,19,FALSE)</f>
        <v>#N/A</v>
      </c>
      <c r="AE64" s="118" t="e">
        <f>VLOOKUP($C64,食材マスタ!$A:$AB,26,FALSE)</f>
        <v>#N/A</v>
      </c>
      <c r="AF64" s="118" t="e">
        <f>VLOOKUP($C64,食材マスタ!$A:$AB,28,FALSE)</f>
        <v>#N/A</v>
      </c>
    </row>
    <row r="65" spans="1:32" ht="14.25" customHeight="1" x14ac:dyDescent="0.25">
      <c r="A65" s="260"/>
      <c r="B65" s="261"/>
      <c r="C65" s="99"/>
      <c r="D65" s="100"/>
      <c r="E65" s="101" t="str">
        <f>IF(C65="","",VLOOKUP(C65,食材マスタ!$A$4:$AB$438,6,FALSE))</f>
        <v/>
      </c>
      <c r="F65" s="102"/>
      <c r="G65" s="103" t="str">
        <f>IF(C65="","",F65/((100-I65)/100))</f>
        <v/>
      </c>
      <c r="H65" s="94" t="str">
        <f t="shared" si="19"/>
        <v/>
      </c>
      <c r="I65" s="96" t="str">
        <f>IF(C65="","",VLOOKUP(C65,食材マスタ!$A$4:$AB$438,13,FALSE))</f>
        <v/>
      </c>
      <c r="J65" s="96" t="str">
        <f t="shared" si="20"/>
        <v/>
      </c>
      <c r="K65" s="104" t="str">
        <f t="shared" si="21"/>
        <v/>
      </c>
      <c r="L65" s="219" t="str">
        <f t="shared" si="22"/>
        <v/>
      </c>
      <c r="M65" s="229" t="str">
        <f t="shared" si="23"/>
        <v/>
      </c>
      <c r="N65" s="219" t="str">
        <f t="shared" si="24"/>
        <v/>
      </c>
      <c r="O65" s="229" t="str">
        <f t="shared" si="25"/>
        <v/>
      </c>
      <c r="P65" s="219" t="str">
        <f t="shared" si="26"/>
        <v/>
      </c>
      <c r="Q65" s="229" t="str">
        <f t="shared" si="27"/>
        <v/>
      </c>
      <c r="R65" s="219" t="str">
        <f t="shared" si="28"/>
        <v/>
      </c>
      <c r="S65" s="13" t="str">
        <f t="shared" si="29"/>
        <v/>
      </c>
      <c r="T65" s="223"/>
      <c r="U65" s="82"/>
      <c r="X65" s="118" t="e">
        <f>VLOOKUP($C65,食材マスタ!$A:$AB,5,FALSE)</f>
        <v>#N/A</v>
      </c>
      <c r="Y65" s="118" t="e">
        <f>VLOOKUP($C65,食材マスタ!$A:$AB,6,FALSE)</f>
        <v>#N/A</v>
      </c>
      <c r="Z65" s="118" t="e">
        <f>VLOOKUP($C65,食材マスタ!$A:$AB,13,FALSE)</f>
        <v>#N/A</v>
      </c>
      <c r="AA65" s="118" t="e">
        <f>VLOOKUP($C65,食材マスタ!$A:$AB,12,FALSE)</f>
        <v>#N/A</v>
      </c>
      <c r="AB65" s="118" t="e">
        <f>VLOOKUP($C65,食材マスタ!$A:$AB,14,FALSE)</f>
        <v>#N/A</v>
      </c>
      <c r="AC65" s="118" t="e">
        <f>VLOOKUP($C65,食材マスタ!$A:$AB,16,FALSE)</f>
        <v>#N/A</v>
      </c>
      <c r="AD65" s="118" t="e">
        <f>VLOOKUP($C65,食材マスタ!$A:$AB,19,FALSE)</f>
        <v>#N/A</v>
      </c>
      <c r="AE65" s="118" t="e">
        <f>VLOOKUP($C65,食材マスタ!$A:$AB,26,FALSE)</f>
        <v>#N/A</v>
      </c>
      <c r="AF65" s="118" t="e">
        <f>VLOOKUP($C65,食材マスタ!$A:$AB,28,FALSE)</f>
        <v>#N/A</v>
      </c>
    </row>
    <row r="66" spans="1:32" ht="14.25" customHeight="1" x14ac:dyDescent="0.25">
      <c r="A66" s="260"/>
      <c r="B66" s="261"/>
      <c r="C66" s="99"/>
      <c r="D66" s="100"/>
      <c r="E66" s="101" t="str">
        <f>IF(C66="","",VLOOKUP(C66,食材マスタ!$A$4:$AB$438,6,FALSE))</f>
        <v/>
      </c>
      <c r="F66" s="102"/>
      <c r="G66" s="103" t="str">
        <f t="shared" ref="G66" si="32">IF(C66="","",F66/((100-I66)/100))</f>
        <v/>
      </c>
      <c r="H66" s="94" t="str">
        <f t="shared" si="19"/>
        <v/>
      </c>
      <c r="I66" s="96" t="str">
        <f>IF(C66="","",VLOOKUP(C66,食材マスタ!$A$4:$AB$438,13,FALSE))</f>
        <v/>
      </c>
      <c r="J66" s="96" t="str">
        <f t="shared" si="20"/>
        <v/>
      </c>
      <c r="K66" s="104" t="str">
        <f t="shared" si="21"/>
        <v/>
      </c>
      <c r="L66" s="219" t="str">
        <f t="shared" si="22"/>
        <v/>
      </c>
      <c r="M66" s="229" t="str">
        <f t="shared" si="23"/>
        <v/>
      </c>
      <c r="N66" s="219" t="str">
        <f t="shared" si="24"/>
        <v/>
      </c>
      <c r="O66" s="229" t="str">
        <f t="shared" si="25"/>
        <v/>
      </c>
      <c r="P66" s="219" t="str">
        <f t="shared" si="26"/>
        <v/>
      </c>
      <c r="Q66" s="229" t="str">
        <f t="shared" si="27"/>
        <v/>
      </c>
      <c r="R66" s="219" t="str">
        <f t="shared" si="28"/>
        <v/>
      </c>
      <c r="S66" s="13" t="str">
        <f t="shared" si="29"/>
        <v/>
      </c>
      <c r="T66" s="223"/>
      <c r="U66" s="82"/>
      <c r="X66" s="118" t="e">
        <f>VLOOKUP($C66,食材マスタ!$A:$AB,5,FALSE)</f>
        <v>#N/A</v>
      </c>
      <c r="Y66" s="118" t="e">
        <f>VLOOKUP($C66,食材マスタ!$A:$AB,6,FALSE)</f>
        <v>#N/A</v>
      </c>
      <c r="Z66" s="118" t="e">
        <f>VLOOKUP($C66,食材マスタ!$A:$AB,13,FALSE)</f>
        <v>#N/A</v>
      </c>
      <c r="AA66" s="118" t="e">
        <f>VLOOKUP($C66,食材マスタ!$A:$AB,12,FALSE)</f>
        <v>#N/A</v>
      </c>
      <c r="AB66" s="118" t="e">
        <f>VLOOKUP($C66,食材マスタ!$A:$AB,14,FALSE)</f>
        <v>#N/A</v>
      </c>
      <c r="AC66" s="118" t="e">
        <f>VLOOKUP($C66,食材マスタ!$A:$AB,16,FALSE)</f>
        <v>#N/A</v>
      </c>
      <c r="AD66" s="118" t="e">
        <f>VLOOKUP($C66,食材マスタ!$A:$AB,19,FALSE)</f>
        <v>#N/A</v>
      </c>
      <c r="AE66" s="118" t="e">
        <f>VLOOKUP($C66,食材マスタ!$A:$AB,26,FALSE)</f>
        <v>#N/A</v>
      </c>
      <c r="AF66" s="118" t="e">
        <f>VLOOKUP($C66,食材マスタ!$A:$AB,28,FALSE)</f>
        <v>#N/A</v>
      </c>
    </row>
    <row r="67" spans="1:32" ht="14.25" customHeight="1" x14ac:dyDescent="0.25">
      <c r="A67" s="260"/>
      <c r="B67" s="261"/>
      <c r="C67" s="99"/>
      <c r="D67" s="100"/>
      <c r="E67" s="101" t="str">
        <f>IF(C67="","",VLOOKUP(C67,食材マスタ!$A$4:$AB$438,6,FALSE))</f>
        <v/>
      </c>
      <c r="F67" s="102"/>
      <c r="G67" s="103" t="str">
        <f>IF(C67="","",F67/((100-I67)/100))</f>
        <v/>
      </c>
      <c r="H67" s="94" t="str">
        <f t="shared" si="19"/>
        <v/>
      </c>
      <c r="I67" s="96" t="str">
        <f>IF(C67="","",VLOOKUP(C67,食材マスタ!$A$4:$AB$438,13,FALSE))</f>
        <v/>
      </c>
      <c r="J67" s="96" t="str">
        <f t="shared" si="20"/>
        <v/>
      </c>
      <c r="K67" s="104" t="str">
        <f t="shared" si="21"/>
        <v/>
      </c>
      <c r="L67" s="219" t="str">
        <f t="shared" si="22"/>
        <v/>
      </c>
      <c r="M67" s="229" t="str">
        <f t="shared" si="23"/>
        <v/>
      </c>
      <c r="N67" s="219" t="str">
        <f t="shared" si="24"/>
        <v/>
      </c>
      <c r="O67" s="229" t="str">
        <f t="shared" si="25"/>
        <v/>
      </c>
      <c r="P67" s="219" t="str">
        <f t="shared" si="26"/>
        <v/>
      </c>
      <c r="Q67" s="229" t="str">
        <f t="shared" si="27"/>
        <v/>
      </c>
      <c r="R67" s="219" t="str">
        <f t="shared" si="28"/>
        <v/>
      </c>
      <c r="S67" s="13" t="str">
        <f t="shared" si="29"/>
        <v/>
      </c>
      <c r="T67" s="223"/>
      <c r="U67" s="82"/>
      <c r="X67" s="118" t="e">
        <f>VLOOKUP($C67,食材マスタ!$A:$AB,5,FALSE)</f>
        <v>#N/A</v>
      </c>
      <c r="Y67" s="118" t="e">
        <f>VLOOKUP($C67,食材マスタ!$A:$AB,6,FALSE)</f>
        <v>#N/A</v>
      </c>
      <c r="Z67" s="118" t="e">
        <f>VLOOKUP($C67,食材マスタ!$A:$AB,13,FALSE)</f>
        <v>#N/A</v>
      </c>
      <c r="AA67" s="118" t="e">
        <f>VLOOKUP($C67,食材マスタ!$A:$AB,12,FALSE)</f>
        <v>#N/A</v>
      </c>
      <c r="AB67" s="118" t="e">
        <f>VLOOKUP($C67,食材マスタ!$A:$AB,14,FALSE)</f>
        <v>#N/A</v>
      </c>
      <c r="AC67" s="118" t="e">
        <f>VLOOKUP($C67,食材マスタ!$A:$AB,16,FALSE)</f>
        <v>#N/A</v>
      </c>
      <c r="AD67" s="118" t="e">
        <f>VLOOKUP($C67,食材マスタ!$A:$AB,19,FALSE)</f>
        <v>#N/A</v>
      </c>
      <c r="AE67" s="118" t="e">
        <f>VLOOKUP($C67,食材マスタ!$A:$AB,26,FALSE)</f>
        <v>#N/A</v>
      </c>
      <c r="AF67" s="118" t="e">
        <f>VLOOKUP($C67,食材マスタ!$A:$AB,28,FALSE)</f>
        <v>#N/A</v>
      </c>
    </row>
    <row r="68" spans="1:32" ht="14.25" customHeight="1" x14ac:dyDescent="0.25">
      <c r="A68" s="260"/>
      <c r="B68" s="261"/>
      <c r="C68" s="99"/>
      <c r="D68" s="106"/>
      <c r="E68" s="101" t="str">
        <f>IF(C68="","",VLOOKUP(C68,食材マスタ!$A$4:$AB$438,6,FALSE))</f>
        <v/>
      </c>
      <c r="F68" s="102"/>
      <c r="G68" s="103" t="str">
        <f>IF(C68="","",F68/((100-I68)/100))</f>
        <v/>
      </c>
      <c r="H68" s="94" t="str">
        <f t="shared" si="19"/>
        <v/>
      </c>
      <c r="I68" s="96" t="str">
        <f>IF(C68="","",VLOOKUP(C68,食材マスタ!$A$4:$AB$438,13,FALSE))</f>
        <v/>
      </c>
      <c r="J68" s="96" t="str">
        <f t="shared" si="20"/>
        <v/>
      </c>
      <c r="K68" s="104" t="str">
        <f t="shared" si="21"/>
        <v/>
      </c>
      <c r="L68" s="219" t="str">
        <f t="shared" si="22"/>
        <v/>
      </c>
      <c r="M68" s="229" t="str">
        <f t="shared" si="23"/>
        <v/>
      </c>
      <c r="N68" s="219" t="str">
        <f t="shared" si="24"/>
        <v/>
      </c>
      <c r="O68" s="229" t="str">
        <f t="shared" si="25"/>
        <v/>
      </c>
      <c r="P68" s="219" t="str">
        <f t="shared" si="26"/>
        <v/>
      </c>
      <c r="Q68" s="229" t="str">
        <f t="shared" si="27"/>
        <v/>
      </c>
      <c r="R68" s="219" t="str">
        <f t="shared" si="28"/>
        <v/>
      </c>
      <c r="S68" s="13" t="str">
        <f t="shared" si="29"/>
        <v/>
      </c>
      <c r="T68" s="223"/>
      <c r="U68" s="82"/>
      <c r="X68" s="118" t="e">
        <f>VLOOKUP($C68,食材マスタ!$A:$AB,5,FALSE)</f>
        <v>#N/A</v>
      </c>
      <c r="Y68" s="118" t="e">
        <f>VLOOKUP($C68,食材マスタ!$A:$AB,6,FALSE)</f>
        <v>#N/A</v>
      </c>
      <c r="Z68" s="118" t="e">
        <f>VLOOKUP($C68,食材マスタ!$A:$AB,13,FALSE)</f>
        <v>#N/A</v>
      </c>
      <c r="AA68" s="118" t="e">
        <f>VLOOKUP($C68,食材マスタ!$A:$AB,12,FALSE)</f>
        <v>#N/A</v>
      </c>
      <c r="AB68" s="118" t="e">
        <f>VLOOKUP($C68,食材マスタ!$A:$AB,14,FALSE)</f>
        <v>#N/A</v>
      </c>
      <c r="AC68" s="118" t="e">
        <f>VLOOKUP($C68,食材マスタ!$A:$AB,16,FALSE)</f>
        <v>#N/A</v>
      </c>
      <c r="AD68" s="118" t="e">
        <f>VLOOKUP($C68,食材マスタ!$A:$AB,19,FALSE)</f>
        <v>#N/A</v>
      </c>
      <c r="AE68" s="118" t="e">
        <f>VLOOKUP($C68,食材マスタ!$A:$AB,26,FALSE)</f>
        <v>#N/A</v>
      </c>
      <c r="AF68" s="118" t="e">
        <f>VLOOKUP($C68,食材マスタ!$A:$AB,28,FALSE)</f>
        <v>#N/A</v>
      </c>
    </row>
    <row r="69" spans="1:32" ht="14.25" customHeight="1" x14ac:dyDescent="0.25">
      <c r="A69" s="260"/>
      <c r="B69" s="261"/>
      <c r="C69" s="99"/>
      <c r="D69" s="100"/>
      <c r="E69" s="101" t="str">
        <f>IF(C69="","",VLOOKUP(C69,食材マスタ!$A$4:$AB$438,6,FALSE))</f>
        <v/>
      </c>
      <c r="F69" s="102"/>
      <c r="G69" s="103" t="str">
        <f>IF(C69="","",F69/((100-I69)/100))</f>
        <v/>
      </c>
      <c r="H69" s="94" t="str">
        <f t="shared" si="19"/>
        <v/>
      </c>
      <c r="I69" s="96" t="str">
        <f>IF(C69="","",VLOOKUP(C69,食材マスタ!$A$4:$AB$438,13,FALSE))</f>
        <v/>
      </c>
      <c r="J69" s="96" t="str">
        <f t="shared" si="20"/>
        <v/>
      </c>
      <c r="K69" s="104" t="str">
        <f t="shared" si="21"/>
        <v/>
      </c>
      <c r="L69" s="219" t="str">
        <f t="shared" si="22"/>
        <v/>
      </c>
      <c r="M69" s="229" t="str">
        <f t="shared" si="23"/>
        <v/>
      </c>
      <c r="N69" s="219" t="str">
        <f t="shared" si="24"/>
        <v/>
      </c>
      <c r="O69" s="229" t="str">
        <f t="shared" si="25"/>
        <v/>
      </c>
      <c r="P69" s="219" t="str">
        <f t="shared" si="26"/>
        <v/>
      </c>
      <c r="Q69" s="229" t="str">
        <f t="shared" si="27"/>
        <v/>
      </c>
      <c r="R69" s="219" t="str">
        <f t="shared" si="28"/>
        <v/>
      </c>
      <c r="S69" s="13" t="str">
        <f t="shared" si="29"/>
        <v/>
      </c>
      <c r="T69" s="223"/>
      <c r="U69" s="82"/>
      <c r="X69" s="118" t="e">
        <f>VLOOKUP($C69,食材マスタ!$A:$AB,5,FALSE)</f>
        <v>#N/A</v>
      </c>
      <c r="Y69" s="118" t="e">
        <f>VLOOKUP($C69,食材マスタ!$A:$AB,6,FALSE)</f>
        <v>#N/A</v>
      </c>
      <c r="Z69" s="118" t="e">
        <f>VLOOKUP($C69,食材マスタ!$A:$AB,13,FALSE)</f>
        <v>#N/A</v>
      </c>
      <c r="AA69" s="118" t="e">
        <f>VLOOKUP($C69,食材マスタ!$A:$AB,12,FALSE)</f>
        <v>#N/A</v>
      </c>
      <c r="AB69" s="118" t="e">
        <f>VLOOKUP($C69,食材マスタ!$A:$AB,14,FALSE)</f>
        <v>#N/A</v>
      </c>
      <c r="AC69" s="118" t="e">
        <f>VLOOKUP($C69,食材マスタ!$A:$AB,16,FALSE)</f>
        <v>#N/A</v>
      </c>
      <c r="AD69" s="118" t="e">
        <f>VLOOKUP($C69,食材マスタ!$A:$AB,19,FALSE)</f>
        <v>#N/A</v>
      </c>
      <c r="AE69" s="118" t="e">
        <f>VLOOKUP($C69,食材マスタ!$A:$AB,26,FALSE)</f>
        <v>#N/A</v>
      </c>
      <c r="AF69" s="118" t="e">
        <f>VLOOKUP($C69,食材マスタ!$A:$AB,28,FALSE)</f>
        <v>#N/A</v>
      </c>
    </row>
    <row r="70" spans="1:32" ht="14.25" customHeight="1" x14ac:dyDescent="0.25">
      <c r="A70" s="260"/>
      <c r="B70" s="261"/>
      <c r="C70" s="99"/>
      <c r="D70" s="100"/>
      <c r="E70" s="101" t="str">
        <f>IF(C70="","",VLOOKUP(C70,食材マスタ!$A$4:$AB$438,6,FALSE))</f>
        <v/>
      </c>
      <c r="F70" s="102"/>
      <c r="G70" s="103" t="str">
        <f t="shared" ref="G70:G78" si="33">IF(C70="","",F70/((100-I70)/100))</f>
        <v/>
      </c>
      <c r="H70" s="94" t="str">
        <f t="shared" si="19"/>
        <v/>
      </c>
      <c r="I70" s="96" t="str">
        <f>IF(C70="","",VLOOKUP(C70,食材マスタ!$A$4:$AB$438,13,FALSE))</f>
        <v/>
      </c>
      <c r="J70" s="96" t="str">
        <f t="shared" si="20"/>
        <v/>
      </c>
      <c r="K70" s="104" t="str">
        <f t="shared" si="21"/>
        <v/>
      </c>
      <c r="L70" s="219" t="str">
        <f t="shared" si="22"/>
        <v/>
      </c>
      <c r="M70" s="229" t="str">
        <f t="shared" si="23"/>
        <v/>
      </c>
      <c r="N70" s="219" t="str">
        <f t="shared" si="24"/>
        <v/>
      </c>
      <c r="O70" s="229" t="str">
        <f t="shared" si="25"/>
        <v/>
      </c>
      <c r="P70" s="219" t="str">
        <f t="shared" si="26"/>
        <v/>
      </c>
      <c r="Q70" s="229" t="str">
        <f t="shared" si="27"/>
        <v/>
      </c>
      <c r="R70" s="219" t="str">
        <f t="shared" si="28"/>
        <v/>
      </c>
      <c r="S70" s="13" t="str">
        <f t="shared" si="29"/>
        <v/>
      </c>
      <c r="T70" s="223"/>
      <c r="U70" s="82"/>
      <c r="X70" s="118" t="e">
        <f>VLOOKUP($C70,食材マスタ!$A:$AB,5,FALSE)</f>
        <v>#N/A</v>
      </c>
      <c r="Y70" s="118" t="e">
        <f>VLOOKUP($C70,食材マスタ!$A:$AB,6,FALSE)</f>
        <v>#N/A</v>
      </c>
      <c r="Z70" s="118" t="e">
        <f>VLOOKUP($C70,食材マスタ!$A:$AB,13,FALSE)</f>
        <v>#N/A</v>
      </c>
      <c r="AA70" s="118" t="e">
        <f>VLOOKUP($C70,食材マスタ!$A:$AB,12,FALSE)</f>
        <v>#N/A</v>
      </c>
      <c r="AB70" s="118" t="e">
        <f>VLOOKUP($C70,食材マスタ!$A:$AB,14,FALSE)</f>
        <v>#N/A</v>
      </c>
      <c r="AC70" s="118" t="e">
        <f>VLOOKUP($C70,食材マスタ!$A:$AB,16,FALSE)</f>
        <v>#N/A</v>
      </c>
      <c r="AD70" s="118" t="e">
        <f>VLOOKUP($C70,食材マスタ!$A:$AB,19,FALSE)</f>
        <v>#N/A</v>
      </c>
      <c r="AE70" s="118" t="e">
        <f>VLOOKUP($C70,食材マスタ!$A:$AB,26,FALSE)</f>
        <v>#N/A</v>
      </c>
      <c r="AF70" s="118" t="e">
        <f>VLOOKUP($C70,食材マスタ!$A:$AB,28,FALSE)</f>
        <v>#N/A</v>
      </c>
    </row>
    <row r="71" spans="1:32" ht="14.25" customHeight="1" x14ac:dyDescent="0.25">
      <c r="A71" s="260"/>
      <c r="B71" s="261"/>
      <c r="C71" s="99"/>
      <c r="D71" s="106"/>
      <c r="E71" s="101" t="str">
        <f>IF(C71="","",VLOOKUP(C71,食材マスタ!$A$4:$AB$438,6,FALSE))</f>
        <v/>
      </c>
      <c r="F71" s="102"/>
      <c r="G71" s="103" t="str">
        <f t="shared" si="33"/>
        <v/>
      </c>
      <c r="H71" s="94" t="str">
        <f t="shared" si="19"/>
        <v/>
      </c>
      <c r="I71" s="96" t="str">
        <f>IF(C71="","",VLOOKUP(C71,食材マスタ!$A$4:$AB$438,13,FALSE))</f>
        <v/>
      </c>
      <c r="J71" s="96" t="str">
        <f t="shared" si="20"/>
        <v/>
      </c>
      <c r="K71" s="104" t="str">
        <f t="shared" si="21"/>
        <v/>
      </c>
      <c r="L71" s="219" t="str">
        <f t="shared" si="22"/>
        <v/>
      </c>
      <c r="M71" s="229" t="str">
        <f t="shared" si="23"/>
        <v/>
      </c>
      <c r="N71" s="219" t="str">
        <f t="shared" si="24"/>
        <v/>
      </c>
      <c r="O71" s="229" t="str">
        <f t="shared" si="25"/>
        <v/>
      </c>
      <c r="P71" s="219" t="str">
        <f t="shared" si="26"/>
        <v/>
      </c>
      <c r="Q71" s="229" t="str">
        <f t="shared" si="27"/>
        <v/>
      </c>
      <c r="R71" s="219" t="str">
        <f t="shared" si="28"/>
        <v/>
      </c>
      <c r="S71" s="13" t="str">
        <f t="shared" si="29"/>
        <v/>
      </c>
      <c r="T71" s="223"/>
      <c r="U71" s="83"/>
      <c r="X71" s="118" t="e">
        <f>VLOOKUP($C71,食材マスタ!$A:$AB,5,FALSE)</f>
        <v>#N/A</v>
      </c>
      <c r="Y71" s="118" t="e">
        <f>VLOOKUP($C71,食材マスタ!$A:$AB,6,FALSE)</f>
        <v>#N/A</v>
      </c>
      <c r="Z71" s="118" t="e">
        <f>VLOOKUP($C71,食材マスタ!$A:$AB,13,FALSE)</f>
        <v>#N/A</v>
      </c>
      <c r="AA71" s="118" t="e">
        <f>VLOOKUP($C71,食材マスタ!$A:$AB,12,FALSE)</f>
        <v>#N/A</v>
      </c>
      <c r="AB71" s="118" t="e">
        <f>VLOOKUP($C71,食材マスタ!$A:$AB,14,FALSE)</f>
        <v>#N/A</v>
      </c>
      <c r="AC71" s="118" t="e">
        <f>VLOOKUP($C71,食材マスタ!$A:$AB,16,FALSE)</f>
        <v>#N/A</v>
      </c>
      <c r="AD71" s="118" t="e">
        <f>VLOOKUP($C71,食材マスタ!$A:$AB,19,FALSE)</f>
        <v>#N/A</v>
      </c>
      <c r="AE71" s="118" t="e">
        <f>VLOOKUP($C71,食材マスタ!$A:$AB,26,FALSE)</f>
        <v>#N/A</v>
      </c>
      <c r="AF71" s="118" t="e">
        <f>VLOOKUP($C71,食材マスタ!$A:$AB,28,FALSE)</f>
        <v>#N/A</v>
      </c>
    </row>
    <row r="72" spans="1:32" ht="14.25" customHeight="1" x14ac:dyDescent="0.25">
      <c r="A72" s="260"/>
      <c r="B72" s="261"/>
      <c r="C72" s="99"/>
      <c r="D72" s="100"/>
      <c r="E72" s="101" t="str">
        <f>IF(C72="","",VLOOKUP(C72,食材マスタ!$A$4:$AB$438,6,FALSE))</f>
        <v/>
      </c>
      <c r="F72" s="102"/>
      <c r="G72" s="103" t="str">
        <f t="shared" si="33"/>
        <v/>
      </c>
      <c r="H72" s="94" t="str">
        <f t="shared" si="19"/>
        <v/>
      </c>
      <c r="I72" s="96" t="str">
        <f>IF(C72="","",VLOOKUP(C72,食材マスタ!$A$4:$AB$438,13,FALSE))</f>
        <v/>
      </c>
      <c r="J72" s="96" t="str">
        <f t="shared" si="20"/>
        <v/>
      </c>
      <c r="K72" s="104" t="str">
        <f t="shared" si="21"/>
        <v/>
      </c>
      <c r="L72" s="219" t="str">
        <f t="shared" si="22"/>
        <v/>
      </c>
      <c r="M72" s="229" t="str">
        <f t="shared" si="23"/>
        <v/>
      </c>
      <c r="N72" s="219" t="str">
        <f t="shared" si="24"/>
        <v/>
      </c>
      <c r="O72" s="229" t="str">
        <f t="shared" si="25"/>
        <v/>
      </c>
      <c r="P72" s="219" t="str">
        <f t="shared" si="26"/>
        <v/>
      </c>
      <c r="Q72" s="229" t="str">
        <f t="shared" si="27"/>
        <v/>
      </c>
      <c r="R72" s="219" t="str">
        <f t="shared" si="28"/>
        <v/>
      </c>
      <c r="S72" s="13" t="str">
        <f t="shared" si="29"/>
        <v/>
      </c>
      <c r="T72" s="223"/>
      <c r="U72" s="83"/>
      <c r="X72" s="118" t="e">
        <f>VLOOKUP($C72,食材マスタ!$A:$AB,5,FALSE)</f>
        <v>#N/A</v>
      </c>
      <c r="Y72" s="118" t="e">
        <f>VLOOKUP($C72,食材マスタ!$A:$AB,6,FALSE)</f>
        <v>#N/A</v>
      </c>
      <c r="Z72" s="118" t="e">
        <f>VLOOKUP($C72,食材マスタ!$A:$AB,13,FALSE)</f>
        <v>#N/A</v>
      </c>
      <c r="AA72" s="118" t="e">
        <f>VLOOKUP($C72,食材マスタ!$A:$AB,12,FALSE)</f>
        <v>#N/A</v>
      </c>
      <c r="AB72" s="118" t="e">
        <f>VLOOKUP($C72,食材マスタ!$A:$AB,14,FALSE)</f>
        <v>#N/A</v>
      </c>
      <c r="AC72" s="118" t="e">
        <f>VLOOKUP($C72,食材マスタ!$A:$AB,16,FALSE)</f>
        <v>#N/A</v>
      </c>
      <c r="AD72" s="118" t="e">
        <f>VLOOKUP($C72,食材マスタ!$A:$AB,19,FALSE)</f>
        <v>#N/A</v>
      </c>
      <c r="AE72" s="118" t="e">
        <f>VLOOKUP($C72,食材マスタ!$A:$AB,26,FALSE)</f>
        <v>#N/A</v>
      </c>
      <c r="AF72" s="118" t="e">
        <f>VLOOKUP($C72,食材マスタ!$A:$AB,28,FALSE)</f>
        <v>#N/A</v>
      </c>
    </row>
    <row r="73" spans="1:32" ht="14.25" customHeight="1" x14ac:dyDescent="0.25">
      <c r="A73" s="260"/>
      <c r="B73" s="261"/>
      <c r="C73" s="99"/>
      <c r="D73" s="100"/>
      <c r="E73" s="101" t="str">
        <f>IF(C73="","",VLOOKUP(C73,食材マスタ!$A$4:$AB$438,6,FALSE))</f>
        <v/>
      </c>
      <c r="F73" s="102"/>
      <c r="G73" s="103" t="str">
        <f t="shared" si="33"/>
        <v/>
      </c>
      <c r="H73" s="94" t="str">
        <f t="shared" si="19"/>
        <v/>
      </c>
      <c r="I73" s="96" t="str">
        <f>IF(C73="","",VLOOKUP(C73,食材マスタ!$A$4:$AB$438,13,FALSE))</f>
        <v/>
      </c>
      <c r="J73" s="96" t="str">
        <f t="shared" si="20"/>
        <v/>
      </c>
      <c r="K73" s="104" t="str">
        <f t="shared" si="21"/>
        <v/>
      </c>
      <c r="L73" s="219" t="str">
        <f t="shared" si="22"/>
        <v/>
      </c>
      <c r="M73" s="229" t="str">
        <f t="shared" si="23"/>
        <v/>
      </c>
      <c r="N73" s="219" t="str">
        <f t="shared" si="24"/>
        <v/>
      </c>
      <c r="O73" s="229" t="str">
        <f t="shared" si="25"/>
        <v/>
      </c>
      <c r="P73" s="219" t="str">
        <f t="shared" si="26"/>
        <v/>
      </c>
      <c r="Q73" s="229" t="str">
        <f t="shared" si="27"/>
        <v/>
      </c>
      <c r="R73" s="219" t="str">
        <f t="shared" si="28"/>
        <v/>
      </c>
      <c r="S73" s="13" t="str">
        <f t="shared" si="29"/>
        <v/>
      </c>
      <c r="T73" s="223"/>
      <c r="U73" s="83"/>
      <c r="X73" s="118" t="e">
        <f>VLOOKUP($C73,食材マスタ!$A:$AB,5,FALSE)</f>
        <v>#N/A</v>
      </c>
      <c r="Y73" s="118" t="e">
        <f>VLOOKUP($C73,食材マスタ!$A:$AB,6,FALSE)</f>
        <v>#N/A</v>
      </c>
      <c r="Z73" s="118" t="e">
        <f>VLOOKUP($C73,食材マスタ!$A:$AB,13,FALSE)</f>
        <v>#N/A</v>
      </c>
      <c r="AA73" s="118" t="e">
        <f>VLOOKUP($C73,食材マスタ!$A:$AB,12,FALSE)</f>
        <v>#N/A</v>
      </c>
      <c r="AB73" s="118" t="e">
        <f>VLOOKUP($C73,食材マスタ!$A:$AB,14,FALSE)</f>
        <v>#N/A</v>
      </c>
      <c r="AC73" s="118" t="e">
        <f>VLOOKUP($C73,食材マスタ!$A:$AB,16,FALSE)</f>
        <v>#N/A</v>
      </c>
      <c r="AD73" s="118" t="e">
        <f>VLOOKUP($C73,食材マスタ!$A:$AB,19,FALSE)</f>
        <v>#N/A</v>
      </c>
      <c r="AE73" s="118" t="e">
        <f>VLOOKUP($C73,食材マスタ!$A:$AB,26,FALSE)</f>
        <v>#N/A</v>
      </c>
      <c r="AF73" s="118" t="e">
        <f>VLOOKUP($C73,食材マスタ!$A:$AB,28,FALSE)</f>
        <v>#N/A</v>
      </c>
    </row>
    <row r="74" spans="1:32" ht="14.25" customHeight="1" x14ac:dyDescent="0.25">
      <c r="A74" s="260"/>
      <c r="B74" s="261"/>
      <c r="C74" s="99"/>
      <c r="D74" s="100"/>
      <c r="E74" s="101" t="str">
        <f>IF(C74="","",VLOOKUP(C74,食材マスタ!$A$4:$AB$438,6,FALSE))</f>
        <v/>
      </c>
      <c r="F74" s="102"/>
      <c r="G74" s="103" t="str">
        <f t="shared" si="33"/>
        <v/>
      </c>
      <c r="H74" s="94" t="str">
        <f t="shared" si="19"/>
        <v/>
      </c>
      <c r="I74" s="96" t="str">
        <f>IF(C74="","",VLOOKUP(C74,食材マスタ!$A$4:$AB$438,13,FALSE))</f>
        <v/>
      </c>
      <c r="J74" s="96" t="str">
        <f t="shared" si="20"/>
        <v/>
      </c>
      <c r="K74" s="104" t="str">
        <f t="shared" si="21"/>
        <v/>
      </c>
      <c r="L74" s="219" t="str">
        <f t="shared" si="22"/>
        <v/>
      </c>
      <c r="M74" s="229" t="str">
        <f t="shared" si="23"/>
        <v/>
      </c>
      <c r="N74" s="219" t="str">
        <f t="shared" si="24"/>
        <v/>
      </c>
      <c r="O74" s="229" t="str">
        <f t="shared" si="25"/>
        <v/>
      </c>
      <c r="P74" s="219" t="str">
        <f t="shared" si="26"/>
        <v/>
      </c>
      <c r="Q74" s="229" t="str">
        <f t="shared" si="27"/>
        <v/>
      </c>
      <c r="R74" s="219" t="str">
        <f t="shared" si="28"/>
        <v/>
      </c>
      <c r="S74" s="13" t="str">
        <f t="shared" si="29"/>
        <v/>
      </c>
      <c r="T74" s="223"/>
      <c r="U74" s="83"/>
      <c r="X74" s="118" t="e">
        <f>VLOOKUP($C74,食材マスタ!$A:$AB,5,FALSE)</f>
        <v>#N/A</v>
      </c>
      <c r="Y74" s="118" t="e">
        <f>VLOOKUP($C74,食材マスタ!$A:$AB,6,FALSE)</f>
        <v>#N/A</v>
      </c>
      <c r="Z74" s="118" t="e">
        <f>VLOOKUP($C74,食材マスタ!$A:$AB,13,FALSE)</f>
        <v>#N/A</v>
      </c>
      <c r="AA74" s="118" t="e">
        <f>VLOOKUP($C74,食材マスタ!$A:$AB,12,FALSE)</f>
        <v>#N/A</v>
      </c>
      <c r="AB74" s="118" t="e">
        <f>VLOOKUP($C74,食材マスタ!$A:$AB,14,FALSE)</f>
        <v>#N/A</v>
      </c>
      <c r="AC74" s="118" t="e">
        <f>VLOOKUP($C74,食材マスタ!$A:$AB,16,FALSE)</f>
        <v>#N/A</v>
      </c>
      <c r="AD74" s="118" t="e">
        <f>VLOOKUP($C74,食材マスタ!$A:$AB,19,FALSE)</f>
        <v>#N/A</v>
      </c>
      <c r="AE74" s="118" t="e">
        <f>VLOOKUP($C74,食材マスタ!$A:$AB,26,FALSE)</f>
        <v>#N/A</v>
      </c>
      <c r="AF74" s="118" t="e">
        <f>VLOOKUP($C74,食材マスタ!$A:$AB,28,FALSE)</f>
        <v>#N/A</v>
      </c>
    </row>
    <row r="75" spans="1:32" ht="14.25" customHeight="1" x14ac:dyDescent="0.25">
      <c r="A75" s="260"/>
      <c r="B75" s="261"/>
      <c r="C75" s="99"/>
      <c r="D75" s="100"/>
      <c r="E75" s="101" t="str">
        <f>IF(C75="","",VLOOKUP(C75,食材マスタ!$A$4:$AB$438,6,FALSE))</f>
        <v/>
      </c>
      <c r="F75" s="102"/>
      <c r="G75" s="103" t="str">
        <f t="shared" si="33"/>
        <v/>
      </c>
      <c r="H75" s="94" t="str">
        <f t="shared" si="19"/>
        <v/>
      </c>
      <c r="I75" s="96" t="str">
        <f>IF(C75="","",VLOOKUP(C75,食材マスタ!$A$4:$AB$438,13,FALSE))</f>
        <v/>
      </c>
      <c r="J75" s="96" t="str">
        <f t="shared" si="20"/>
        <v/>
      </c>
      <c r="K75" s="104" t="str">
        <f t="shared" si="21"/>
        <v/>
      </c>
      <c r="L75" s="219" t="str">
        <f t="shared" si="22"/>
        <v/>
      </c>
      <c r="M75" s="229" t="str">
        <f t="shared" si="23"/>
        <v/>
      </c>
      <c r="N75" s="219" t="str">
        <f t="shared" si="24"/>
        <v/>
      </c>
      <c r="O75" s="229" t="str">
        <f t="shared" si="25"/>
        <v/>
      </c>
      <c r="P75" s="219" t="str">
        <f t="shared" si="26"/>
        <v/>
      </c>
      <c r="Q75" s="229" t="str">
        <f t="shared" si="27"/>
        <v/>
      </c>
      <c r="R75" s="219" t="str">
        <f t="shared" si="28"/>
        <v/>
      </c>
      <c r="S75" s="13" t="str">
        <f t="shared" si="29"/>
        <v/>
      </c>
      <c r="T75" s="223"/>
      <c r="U75" s="83"/>
      <c r="X75" s="118" t="e">
        <f>VLOOKUP($C75,食材マスタ!$A:$AB,5,FALSE)</f>
        <v>#N/A</v>
      </c>
      <c r="Y75" s="118" t="e">
        <f>VLOOKUP($C75,食材マスタ!$A:$AB,6,FALSE)</f>
        <v>#N/A</v>
      </c>
      <c r="Z75" s="118" t="e">
        <f>VLOOKUP($C75,食材マスタ!$A:$AB,13,FALSE)</f>
        <v>#N/A</v>
      </c>
      <c r="AA75" s="118" t="e">
        <f>VLOOKUP($C75,食材マスタ!$A:$AB,12,FALSE)</f>
        <v>#N/A</v>
      </c>
      <c r="AB75" s="118" t="e">
        <f>VLOOKUP($C75,食材マスタ!$A:$AB,14,FALSE)</f>
        <v>#N/A</v>
      </c>
      <c r="AC75" s="118" t="e">
        <f>VLOOKUP($C75,食材マスタ!$A:$AB,16,FALSE)</f>
        <v>#N/A</v>
      </c>
      <c r="AD75" s="118" t="e">
        <f>VLOOKUP($C75,食材マスタ!$A:$AB,19,FALSE)</f>
        <v>#N/A</v>
      </c>
      <c r="AE75" s="118" t="e">
        <f>VLOOKUP($C75,食材マスタ!$A:$AB,26,FALSE)</f>
        <v>#N/A</v>
      </c>
      <c r="AF75" s="118" t="e">
        <f>VLOOKUP($C75,食材マスタ!$A:$AB,28,FALSE)</f>
        <v>#N/A</v>
      </c>
    </row>
    <row r="76" spans="1:32" ht="14.25" customHeight="1" x14ac:dyDescent="0.25">
      <c r="A76" s="260"/>
      <c r="B76" s="261"/>
      <c r="C76" s="99"/>
      <c r="D76" s="115"/>
      <c r="E76" s="101" t="str">
        <f>IF(C76="","",VLOOKUP(C76,食材マスタ!$A$4:$AB$438,6,FALSE))</f>
        <v/>
      </c>
      <c r="F76" s="102"/>
      <c r="G76" s="103" t="str">
        <f t="shared" si="33"/>
        <v/>
      </c>
      <c r="H76" s="94" t="str">
        <f t="shared" si="19"/>
        <v/>
      </c>
      <c r="I76" s="96" t="str">
        <f>IF(C76="","",VLOOKUP(C76,食材マスタ!$A$4:$AB$438,13,FALSE))</f>
        <v/>
      </c>
      <c r="J76" s="96" t="str">
        <f t="shared" si="20"/>
        <v/>
      </c>
      <c r="K76" s="104" t="str">
        <f t="shared" si="21"/>
        <v/>
      </c>
      <c r="L76" s="219" t="str">
        <f t="shared" si="22"/>
        <v/>
      </c>
      <c r="M76" s="229" t="str">
        <f t="shared" si="23"/>
        <v/>
      </c>
      <c r="N76" s="219" t="str">
        <f t="shared" si="24"/>
        <v/>
      </c>
      <c r="O76" s="229" t="str">
        <f t="shared" si="25"/>
        <v/>
      </c>
      <c r="P76" s="219" t="str">
        <f t="shared" si="26"/>
        <v/>
      </c>
      <c r="Q76" s="229" t="str">
        <f t="shared" si="27"/>
        <v/>
      </c>
      <c r="R76" s="219" t="str">
        <f t="shared" si="28"/>
        <v/>
      </c>
      <c r="S76" s="13" t="str">
        <f t="shared" si="29"/>
        <v/>
      </c>
      <c r="T76" s="224"/>
      <c r="U76" s="86"/>
      <c r="X76" s="118" t="e">
        <f>VLOOKUP($C76,食材マスタ!$A:$AB,5,FALSE)</f>
        <v>#N/A</v>
      </c>
      <c r="Y76" s="118" t="e">
        <f>VLOOKUP($C76,食材マスタ!$A:$AB,6,FALSE)</f>
        <v>#N/A</v>
      </c>
      <c r="Z76" s="118" t="e">
        <f>VLOOKUP($C76,食材マスタ!$A:$AB,13,FALSE)</f>
        <v>#N/A</v>
      </c>
      <c r="AA76" s="118" t="e">
        <f>VLOOKUP($C76,食材マスタ!$A:$AB,12,FALSE)</f>
        <v>#N/A</v>
      </c>
      <c r="AB76" s="118" t="e">
        <f>VLOOKUP($C76,食材マスタ!$A:$AB,14,FALSE)</f>
        <v>#N/A</v>
      </c>
      <c r="AC76" s="118" t="e">
        <f>VLOOKUP($C76,食材マスタ!$A:$AB,16,FALSE)</f>
        <v>#N/A</v>
      </c>
      <c r="AD76" s="118" t="e">
        <f>VLOOKUP($C76,食材マスタ!$A:$AB,19,FALSE)</f>
        <v>#N/A</v>
      </c>
      <c r="AE76" s="118" t="e">
        <f>VLOOKUP($C76,食材マスタ!$A:$AB,26,FALSE)</f>
        <v>#N/A</v>
      </c>
      <c r="AF76" s="118" t="e">
        <f>VLOOKUP($C76,食材マスタ!$A:$AB,28,FALSE)</f>
        <v>#N/A</v>
      </c>
    </row>
    <row r="77" spans="1:32" ht="14.25" customHeight="1" x14ac:dyDescent="0.25">
      <c r="A77" s="260"/>
      <c r="B77" s="261"/>
      <c r="C77" s="114"/>
      <c r="D77" s="100"/>
      <c r="E77" s="101" t="str">
        <f>IF(C77="","",VLOOKUP(C77,食材マスタ!$A$4:$AB$438,6,FALSE))</f>
        <v/>
      </c>
      <c r="F77" s="102"/>
      <c r="G77" s="103" t="str">
        <f t="shared" si="33"/>
        <v/>
      </c>
      <c r="H77" s="94" t="str">
        <f t="shared" si="19"/>
        <v/>
      </c>
      <c r="I77" s="96" t="str">
        <f>IF(C77="","",VLOOKUP(C77,食材マスタ!$A$4:$AB$438,13,FALSE))</f>
        <v/>
      </c>
      <c r="J77" s="96" t="str">
        <f t="shared" si="20"/>
        <v/>
      </c>
      <c r="K77" s="104" t="str">
        <f t="shared" si="21"/>
        <v/>
      </c>
      <c r="L77" s="219" t="str">
        <f t="shared" si="22"/>
        <v/>
      </c>
      <c r="M77" s="229" t="str">
        <f t="shared" si="23"/>
        <v/>
      </c>
      <c r="N77" s="219" t="str">
        <f t="shared" si="24"/>
        <v/>
      </c>
      <c r="O77" s="229" t="str">
        <f t="shared" si="25"/>
        <v/>
      </c>
      <c r="P77" s="219" t="str">
        <f t="shared" si="26"/>
        <v/>
      </c>
      <c r="Q77" s="229" t="str">
        <f t="shared" si="27"/>
        <v/>
      </c>
      <c r="R77" s="219" t="str">
        <f t="shared" si="28"/>
        <v/>
      </c>
      <c r="S77" s="13" t="str">
        <f t="shared" si="29"/>
        <v/>
      </c>
      <c r="T77" s="223"/>
      <c r="U77" s="85"/>
      <c r="X77" s="118" t="e">
        <f>VLOOKUP($C77,食材マスタ!$A:$AB,5,FALSE)</f>
        <v>#N/A</v>
      </c>
      <c r="Y77" s="118" t="e">
        <f>VLOOKUP($C77,食材マスタ!$A:$AB,6,FALSE)</f>
        <v>#N/A</v>
      </c>
      <c r="Z77" s="118" t="e">
        <f>VLOOKUP($C77,食材マスタ!$A:$AB,13,FALSE)</f>
        <v>#N/A</v>
      </c>
      <c r="AA77" s="118" t="e">
        <f>VLOOKUP($C77,食材マスタ!$A:$AB,12,FALSE)</f>
        <v>#N/A</v>
      </c>
      <c r="AB77" s="118" t="e">
        <f>VLOOKUP($C77,食材マスタ!$A:$AB,14,FALSE)</f>
        <v>#N/A</v>
      </c>
      <c r="AC77" s="118" t="e">
        <f>VLOOKUP($C77,食材マスタ!$A:$AB,16,FALSE)</f>
        <v>#N/A</v>
      </c>
      <c r="AD77" s="118" t="e">
        <f>VLOOKUP($C77,食材マスタ!$A:$AB,19,FALSE)</f>
        <v>#N/A</v>
      </c>
      <c r="AE77" s="118" t="e">
        <f>VLOOKUP($C77,食材マスタ!$A:$AB,26,FALSE)</f>
        <v>#N/A</v>
      </c>
      <c r="AF77" s="118" t="e">
        <f>VLOOKUP($C77,食材マスタ!$A:$AB,28,FALSE)</f>
        <v>#N/A</v>
      </c>
    </row>
    <row r="78" spans="1:32" ht="14.25" customHeight="1" x14ac:dyDescent="0.25">
      <c r="A78" s="299"/>
      <c r="B78" s="300"/>
      <c r="C78" s="198"/>
      <c r="D78" s="199"/>
      <c r="E78" s="200" t="str">
        <f>IF(C78="","",VLOOKUP(C78,食材マスタ!$A$4:$AB$438,6,FALSE))</f>
        <v/>
      </c>
      <c r="F78" s="206"/>
      <c r="G78" s="201" t="str">
        <f t="shared" si="33"/>
        <v/>
      </c>
      <c r="H78" s="202" t="str">
        <f t="shared" si="19"/>
        <v/>
      </c>
      <c r="I78" s="203" t="str">
        <f>IF(C78="","",VLOOKUP(C78,食材マスタ!$A$4:$AB$438,13,FALSE))</f>
        <v/>
      </c>
      <c r="J78" s="203" t="str">
        <f t="shared" si="20"/>
        <v/>
      </c>
      <c r="K78" s="204" t="str">
        <f t="shared" si="21"/>
        <v/>
      </c>
      <c r="L78" s="231" t="str">
        <f t="shared" si="22"/>
        <v/>
      </c>
      <c r="M78" s="232" t="str">
        <f t="shared" si="23"/>
        <v/>
      </c>
      <c r="N78" s="231" t="str">
        <f t="shared" si="24"/>
        <v/>
      </c>
      <c r="O78" s="232" t="str">
        <f t="shared" si="25"/>
        <v/>
      </c>
      <c r="P78" s="231" t="str">
        <f t="shared" si="26"/>
        <v/>
      </c>
      <c r="Q78" s="232" t="str">
        <f t="shared" si="27"/>
        <v/>
      </c>
      <c r="R78" s="231" t="str">
        <f t="shared" si="28"/>
        <v/>
      </c>
      <c r="S78" s="205" t="str">
        <f t="shared" si="29"/>
        <v/>
      </c>
      <c r="T78" s="227"/>
      <c r="U78" s="207"/>
      <c r="X78" s="118" t="e">
        <f>VLOOKUP($C78,食材マスタ!$A:$AB,5,FALSE)</f>
        <v>#N/A</v>
      </c>
      <c r="Y78" s="118" t="e">
        <f>VLOOKUP($C78,食材マスタ!$A:$AB,6,FALSE)</f>
        <v>#N/A</v>
      </c>
      <c r="Z78" s="118" t="e">
        <f>VLOOKUP($C78,食材マスタ!$A:$AB,13,FALSE)</f>
        <v>#N/A</v>
      </c>
      <c r="AA78" s="118" t="e">
        <f>VLOOKUP($C78,食材マスタ!$A:$AB,12,FALSE)</f>
        <v>#N/A</v>
      </c>
      <c r="AB78" s="118" t="e">
        <f>VLOOKUP($C78,食材マスタ!$A:$AB,14,FALSE)</f>
        <v>#N/A</v>
      </c>
      <c r="AC78" s="118" t="e">
        <f>VLOOKUP($C78,食材マスタ!$A:$AB,16,FALSE)</f>
        <v>#N/A</v>
      </c>
      <c r="AD78" s="118" t="e">
        <f>VLOOKUP($C78,食材マスタ!$A:$AB,19,FALSE)</f>
        <v>#N/A</v>
      </c>
      <c r="AE78" s="118" t="e">
        <f>VLOOKUP($C78,食材マスタ!$A:$AB,26,FALSE)</f>
        <v>#N/A</v>
      </c>
      <c r="AF78" s="118" t="e">
        <f>VLOOKUP($C78,食材マスタ!$A:$AB,28,FALSE)</f>
        <v>#N/A</v>
      </c>
    </row>
    <row r="79" spans="1:32" ht="14.25" customHeight="1" x14ac:dyDescent="0.25">
      <c r="A79" s="260"/>
      <c r="B79" s="261"/>
      <c r="C79" s="114"/>
      <c r="D79" s="100"/>
      <c r="E79" s="191" t="str">
        <f>IF(C79="","",VLOOKUP(C79,食材マスタ!$A$4:$AB$438,6,FALSE))</f>
        <v/>
      </c>
      <c r="F79" s="102"/>
      <c r="G79" s="192" t="str">
        <f t="shared" si="0"/>
        <v/>
      </c>
      <c r="H79" s="193" t="str">
        <f t="shared" si="1"/>
        <v/>
      </c>
      <c r="I79" s="194" t="str">
        <f>IF(C79="","",VLOOKUP(C79,食材マスタ!$A$4:$AB$438,13,FALSE))</f>
        <v/>
      </c>
      <c r="J79" s="194" t="str">
        <f t="shared" si="11"/>
        <v/>
      </c>
      <c r="K79" s="195" t="str">
        <f t="shared" si="3"/>
        <v/>
      </c>
      <c r="L79" s="226" t="str">
        <f t="shared" si="11"/>
        <v/>
      </c>
      <c r="M79" s="233" t="str">
        <f t="shared" si="4"/>
        <v/>
      </c>
      <c r="N79" s="226" t="str">
        <f t="shared" si="15"/>
        <v/>
      </c>
      <c r="O79" s="233" t="str">
        <f t="shared" si="6"/>
        <v/>
      </c>
      <c r="P79" s="226" t="str">
        <f t="shared" si="13"/>
        <v/>
      </c>
      <c r="Q79" s="233" t="str">
        <f t="shared" si="8"/>
        <v/>
      </c>
      <c r="R79" s="226" t="str">
        <f t="shared" si="16"/>
        <v/>
      </c>
      <c r="S79" s="197" t="str">
        <f t="shared" si="10"/>
        <v/>
      </c>
      <c r="T79" s="223"/>
      <c r="U79" s="82"/>
      <c r="X79" s="118" t="e">
        <f>VLOOKUP($C79,食材マスタ!$A:$AB,5,FALSE)</f>
        <v>#N/A</v>
      </c>
      <c r="Y79" s="118" t="e">
        <f>VLOOKUP($C79,食材マスタ!$A:$AB,6,FALSE)</f>
        <v>#N/A</v>
      </c>
      <c r="Z79" s="118" t="e">
        <f>VLOOKUP($C79,食材マスタ!$A:$AB,13,FALSE)</f>
        <v>#N/A</v>
      </c>
      <c r="AA79" s="118" t="e">
        <f>VLOOKUP($C79,食材マスタ!$A:$AB,12,FALSE)</f>
        <v>#N/A</v>
      </c>
      <c r="AB79" s="118" t="e">
        <f>VLOOKUP($C79,食材マスタ!$A:$AB,14,FALSE)</f>
        <v>#N/A</v>
      </c>
      <c r="AC79" s="118" t="e">
        <f>VLOOKUP($C79,食材マスタ!$A:$AB,16,FALSE)</f>
        <v>#N/A</v>
      </c>
      <c r="AD79" s="118" t="e">
        <f>VLOOKUP($C79,食材マスタ!$A:$AB,19,FALSE)</f>
        <v>#N/A</v>
      </c>
      <c r="AE79" s="118" t="e">
        <f>VLOOKUP($C79,食材マスタ!$A:$AB,26,FALSE)</f>
        <v>#N/A</v>
      </c>
      <c r="AF79" s="118" t="e">
        <f>VLOOKUP($C79,食材マスタ!$A:$AB,28,FALSE)</f>
        <v>#N/A</v>
      </c>
    </row>
    <row r="80" spans="1:32" ht="14.25" customHeight="1" x14ac:dyDescent="0.25">
      <c r="A80" s="260"/>
      <c r="B80" s="261"/>
      <c r="C80" s="99"/>
      <c r="D80" s="100"/>
      <c r="E80" s="101" t="str">
        <f>IF(C80="","",VLOOKUP(C80,食材マスタ!$A$4:$AB$438,6,FALSE))</f>
        <v/>
      </c>
      <c r="F80" s="102"/>
      <c r="G80" s="103" t="str">
        <f t="shared" si="0"/>
        <v/>
      </c>
      <c r="H80" s="94" t="str">
        <f t="shared" si="1"/>
        <v/>
      </c>
      <c r="I80" s="96" t="str">
        <f>IF(C80="","",VLOOKUP(C80,食材マスタ!$A$4:$AB$438,13,FALSE))</f>
        <v/>
      </c>
      <c r="J80" s="96" t="str">
        <f t="shared" si="11"/>
        <v/>
      </c>
      <c r="K80" s="104" t="str">
        <f t="shared" si="3"/>
        <v/>
      </c>
      <c r="L80" s="219" t="str">
        <f t="shared" si="11"/>
        <v/>
      </c>
      <c r="M80" s="229" t="str">
        <f t="shared" si="4"/>
        <v/>
      </c>
      <c r="N80" s="219" t="str">
        <f t="shared" si="15"/>
        <v/>
      </c>
      <c r="O80" s="229" t="str">
        <f t="shared" si="6"/>
        <v/>
      </c>
      <c r="P80" s="219" t="str">
        <f t="shared" si="13"/>
        <v/>
      </c>
      <c r="Q80" s="229" t="str">
        <f t="shared" si="8"/>
        <v/>
      </c>
      <c r="R80" s="219" t="str">
        <f t="shared" si="16"/>
        <v/>
      </c>
      <c r="S80" s="13" t="str">
        <f t="shared" si="10"/>
        <v/>
      </c>
      <c r="T80" s="223"/>
      <c r="U80" s="82"/>
      <c r="X80" s="118" t="e">
        <f>VLOOKUP($C80,食材マスタ!$A:$AB,5,FALSE)</f>
        <v>#N/A</v>
      </c>
      <c r="Y80" s="118" t="e">
        <f>VLOOKUP($C80,食材マスタ!$A:$AB,6,FALSE)</f>
        <v>#N/A</v>
      </c>
      <c r="Z80" s="118" t="e">
        <f>VLOOKUP($C80,食材マスタ!$A:$AB,13,FALSE)</f>
        <v>#N/A</v>
      </c>
      <c r="AA80" s="118" t="e">
        <f>VLOOKUP($C80,食材マスタ!$A:$AB,12,FALSE)</f>
        <v>#N/A</v>
      </c>
      <c r="AB80" s="118" t="e">
        <f>VLOOKUP($C80,食材マスタ!$A:$AB,14,FALSE)</f>
        <v>#N/A</v>
      </c>
      <c r="AC80" s="118" t="e">
        <f>VLOOKUP($C80,食材マスタ!$A:$AB,16,FALSE)</f>
        <v>#N/A</v>
      </c>
      <c r="AD80" s="118" t="e">
        <f>VLOOKUP($C80,食材マスタ!$A:$AB,19,FALSE)</f>
        <v>#N/A</v>
      </c>
      <c r="AE80" s="118" t="e">
        <f>VLOOKUP($C80,食材マスタ!$A:$AB,26,FALSE)</f>
        <v>#N/A</v>
      </c>
      <c r="AF80" s="118" t="e">
        <f>VLOOKUP($C80,食材マスタ!$A:$AB,28,FALSE)</f>
        <v>#N/A</v>
      </c>
    </row>
    <row r="81" spans="1:32" ht="14.25" customHeight="1" thickBot="1" x14ac:dyDescent="0.3">
      <c r="A81" s="262"/>
      <c r="B81" s="263"/>
      <c r="C81" s="208"/>
      <c r="D81" s="125"/>
      <c r="E81" s="209" t="str">
        <f>IF(C81="","",VLOOKUP(C81,食材マスタ!$A$4:$AB$438,6,FALSE))</f>
        <v/>
      </c>
      <c r="F81" s="121"/>
      <c r="G81" s="210" t="str">
        <f t="shared" si="0"/>
        <v/>
      </c>
      <c r="H81" s="211" t="str">
        <f t="shared" si="1"/>
        <v/>
      </c>
      <c r="I81" s="212" t="str">
        <f>IF(C81="","",VLOOKUP(C81,食材マスタ!$A$4:$AB$438,13,FALSE))</f>
        <v/>
      </c>
      <c r="J81" s="212" t="str">
        <f t="shared" si="11"/>
        <v/>
      </c>
      <c r="K81" s="213" t="str">
        <f t="shared" si="3"/>
        <v/>
      </c>
      <c r="L81" s="234" t="str">
        <f t="shared" si="11"/>
        <v/>
      </c>
      <c r="M81" s="235" t="str">
        <f t="shared" si="4"/>
        <v/>
      </c>
      <c r="N81" s="234" t="str">
        <f t="shared" si="15"/>
        <v/>
      </c>
      <c r="O81" s="235" t="str">
        <f t="shared" si="6"/>
        <v/>
      </c>
      <c r="P81" s="234" t="str">
        <f t="shared" si="13"/>
        <v/>
      </c>
      <c r="Q81" s="235" t="str">
        <f t="shared" si="8"/>
        <v/>
      </c>
      <c r="R81" s="234" t="str">
        <f t="shared" si="16"/>
        <v/>
      </c>
      <c r="S81" s="214" t="str">
        <f t="shared" si="10"/>
        <v/>
      </c>
      <c r="T81" s="225"/>
      <c r="U81" s="132"/>
      <c r="X81" s="118" t="e">
        <f>VLOOKUP($C81,食材マスタ!$A:$AB,5,FALSE)</f>
        <v>#N/A</v>
      </c>
      <c r="Y81" s="118" t="e">
        <f>VLOOKUP($C81,食材マスタ!$A:$AB,6,FALSE)</f>
        <v>#N/A</v>
      </c>
      <c r="Z81" s="118" t="e">
        <f>VLOOKUP($C81,食材マスタ!$A:$AB,13,FALSE)</f>
        <v>#N/A</v>
      </c>
      <c r="AA81" s="118" t="e">
        <f>VLOOKUP($C81,食材マスタ!$A:$AB,12,FALSE)</f>
        <v>#N/A</v>
      </c>
      <c r="AB81" s="118" t="e">
        <f>VLOOKUP($C81,食材マスタ!$A:$AB,14,FALSE)</f>
        <v>#N/A</v>
      </c>
      <c r="AC81" s="118" t="e">
        <f>VLOOKUP($C81,食材マスタ!$A:$AB,16,FALSE)</f>
        <v>#N/A</v>
      </c>
      <c r="AD81" s="118" t="e">
        <f>VLOOKUP($C81,食材マスタ!$A:$AB,19,FALSE)</f>
        <v>#N/A</v>
      </c>
      <c r="AE81" s="118" t="e">
        <f>VLOOKUP($C81,食材マスタ!$A:$AB,26,FALSE)</f>
        <v>#N/A</v>
      </c>
      <c r="AF81" s="118" t="e">
        <f>VLOOKUP($C81,食材マスタ!$A:$AB,28,FALSE)</f>
        <v>#N/A</v>
      </c>
    </row>
    <row r="82" spans="1:32" ht="14.25" customHeight="1" x14ac:dyDescent="0.25">
      <c r="A82" s="264"/>
      <c r="B82" s="265"/>
      <c r="C82" s="122"/>
      <c r="D82" s="90"/>
      <c r="E82" s="91" t="str">
        <f>IF(C82="","",VLOOKUP(C82,食材マスタ!$A$4:$AB$438,6,FALSE))</f>
        <v/>
      </c>
      <c r="F82" s="92"/>
      <c r="G82" s="93" t="str">
        <f t="shared" si="0"/>
        <v/>
      </c>
      <c r="H82" s="120" t="str">
        <f t="shared" si="1"/>
        <v/>
      </c>
      <c r="I82" s="95" t="str">
        <f>IF(C82="","",VLOOKUP(C82,食材マスタ!$A$4:$AB$438,13,FALSE))</f>
        <v/>
      </c>
      <c r="J82" s="95" t="str">
        <f t="shared" si="11"/>
        <v/>
      </c>
      <c r="K82" s="97" t="str">
        <f t="shared" si="3"/>
        <v/>
      </c>
      <c r="L82" s="221" t="str">
        <f t="shared" si="11"/>
        <v/>
      </c>
      <c r="M82" s="228" t="str">
        <f t="shared" si="4"/>
        <v/>
      </c>
      <c r="N82" s="221" t="str">
        <f t="shared" si="15"/>
        <v/>
      </c>
      <c r="O82" s="228" t="str">
        <f t="shared" si="6"/>
        <v/>
      </c>
      <c r="P82" s="221" t="str">
        <f t="shared" si="13"/>
        <v/>
      </c>
      <c r="Q82" s="228" t="str">
        <f t="shared" si="8"/>
        <v/>
      </c>
      <c r="R82" s="221" t="str">
        <f t="shared" si="16"/>
        <v/>
      </c>
      <c r="S82" s="10" t="str">
        <f t="shared" si="10"/>
        <v/>
      </c>
      <c r="T82" s="222"/>
      <c r="U82" s="123"/>
      <c r="X82" s="118" t="e">
        <f>VLOOKUP($C82,食材マスタ!$A:$AB,5,FALSE)</f>
        <v>#N/A</v>
      </c>
      <c r="Y82" s="118" t="e">
        <f>VLOOKUP($C82,食材マスタ!$A:$AB,6,FALSE)</f>
        <v>#N/A</v>
      </c>
      <c r="Z82" s="118" t="e">
        <f>VLOOKUP($C82,食材マスタ!$A:$AB,13,FALSE)</f>
        <v>#N/A</v>
      </c>
      <c r="AA82" s="118" t="e">
        <f>VLOOKUP($C82,食材マスタ!$A:$AB,12,FALSE)</f>
        <v>#N/A</v>
      </c>
      <c r="AB82" s="118" t="e">
        <f>VLOOKUP($C82,食材マスタ!$A:$AB,14,FALSE)</f>
        <v>#N/A</v>
      </c>
      <c r="AC82" s="118" t="e">
        <f>VLOOKUP($C82,食材マスタ!$A:$AB,16,FALSE)</f>
        <v>#N/A</v>
      </c>
      <c r="AD82" s="118" t="e">
        <f>VLOOKUP($C82,食材マスタ!$A:$AB,19,FALSE)</f>
        <v>#N/A</v>
      </c>
      <c r="AE82" s="118" t="e">
        <f>VLOOKUP($C82,食材マスタ!$A:$AB,26,FALSE)</f>
        <v>#N/A</v>
      </c>
      <c r="AF82" s="118" t="e">
        <f>VLOOKUP($C82,食材マスタ!$A:$AB,28,FALSE)</f>
        <v>#N/A</v>
      </c>
    </row>
    <row r="83" spans="1:32" ht="14.25" customHeight="1" x14ac:dyDescent="0.25">
      <c r="A83" s="260"/>
      <c r="B83" s="261"/>
      <c r="C83" s="99"/>
      <c r="D83" s="100"/>
      <c r="E83" s="101" t="str">
        <f>IF(C83="","",VLOOKUP(C83,食材マスタ!$A$4:$AB$438,6,FALSE))</f>
        <v/>
      </c>
      <c r="F83" s="102"/>
      <c r="G83" s="103" t="str">
        <f t="shared" si="0"/>
        <v/>
      </c>
      <c r="H83" s="94" t="str">
        <f t="shared" si="1"/>
        <v/>
      </c>
      <c r="I83" s="96" t="str">
        <f>IF(C83="","",VLOOKUP(C83,食材マスタ!$A$4:$AB$438,13,FALSE))</f>
        <v/>
      </c>
      <c r="J83" s="96" t="str">
        <f t="shared" si="11"/>
        <v/>
      </c>
      <c r="K83" s="104" t="str">
        <f t="shared" si="3"/>
        <v/>
      </c>
      <c r="L83" s="219" t="str">
        <f t="shared" si="11"/>
        <v/>
      </c>
      <c r="M83" s="229" t="str">
        <f t="shared" si="4"/>
        <v/>
      </c>
      <c r="N83" s="219" t="str">
        <f t="shared" si="15"/>
        <v/>
      </c>
      <c r="O83" s="229" t="str">
        <f t="shared" si="6"/>
        <v/>
      </c>
      <c r="P83" s="219" t="str">
        <f t="shared" si="13"/>
        <v/>
      </c>
      <c r="Q83" s="229" t="str">
        <f t="shared" si="8"/>
        <v/>
      </c>
      <c r="R83" s="219" t="str">
        <f t="shared" si="16"/>
        <v/>
      </c>
      <c r="S83" s="13" t="str">
        <f t="shared" si="10"/>
        <v/>
      </c>
      <c r="T83" s="223"/>
      <c r="U83" s="82"/>
      <c r="X83" s="118" t="e">
        <f>VLOOKUP($C83,食材マスタ!$A:$AB,5,FALSE)</f>
        <v>#N/A</v>
      </c>
      <c r="Y83" s="118" t="e">
        <f>VLOOKUP($C83,食材マスタ!$A:$AB,6,FALSE)</f>
        <v>#N/A</v>
      </c>
      <c r="Z83" s="118" t="e">
        <f>VLOOKUP($C83,食材マスタ!$A:$AB,13,FALSE)</f>
        <v>#N/A</v>
      </c>
      <c r="AA83" s="118" t="e">
        <f>VLOOKUP($C83,食材マスタ!$A:$AB,12,FALSE)</f>
        <v>#N/A</v>
      </c>
      <c r="AB83" s="118" t="e">
        <f>VLOOKUP($C83,食材マスタ!$A:$AB,14,FALSE)</f>
        <v>#N/A</v>
      </c>
      <c r="AC83" s="118" t="e">
        <f>VLOOKUP($C83,食材マスタ!$A:$AB,16,FALSE)</f>
        <v>#N/A</v>
      </c>
      <c r="AD83" s="118" t="e">
        <f>VLOOKUP($C83,食材マスタ!$A:$AB,19,FALSE)</f>
        <v>#N/A</v>
      </c>
      <c r="AE83" s="118" t="e">
        <f>VLOOKUP($C83,食材マスタ!$A:$AB,26,FALSE)</f>
        <v>#N/A</v>
      </c>
      <c r="AF83" s="118" t="e">
        <f>VLOOKUP($C83,食材マスタ!$A:$AB,28,FALSE)</f>
        <v>#N/A</v>
      </c>
    </row>
    <row r="84" spans="1:32" ht="14.25" customHeight="1" x14ac:dyDescent="0.25">
      <c r="A84" s="260"/>
      <c r="B84" s="261"/>
      <c r="C84" s="99"/>
      <c r="D84" s="100"/>
      <c r="E84" s="101" t="str">
        <f>IF(C84="","",VLOOKUP(C84,食材マスタ!$A$4:$AB$438,6,FALSE))</f>
        <v/>
      </c>
      <c r="F84" s="102"/>
      <c r="G84" s="103" t="str">
        <f t="shared" si="0"/>
        <v/>
      </c>
      <c r="H84" s="94" t="str">
        <f t="shared" si="1"/>
        <v/>
      </c>
      <c r="I84" s="96" t="str">
        <f>IF(C84="","",VLOOKUP(C84,食材マスタ!$A$4:$AB$438,13,FALSE))</f>
        <v/>
      </c>
      <c r="J84" s="96" t="str">
        <f t="shared" si="11"/>
        <v/>
      </c>
      <c r="K84" s="104" t="str">
        <f t="shared" si="3"/>
        <v/>
      </c>
      <c r="L84" s="219" t="str">
        <f t="shared" si="11"/>
        <v/>
      </c>
      <c r="M84" s="229" t="str">
        <f t="shared" si="4"/>
        <v/>
      </c>
      <c r="N84" s="219" t="str">
        <f t="shared" si="15"/>
        <v/>
      </c>
      <c r="O84" s="229" t="str">
        <f t="shared" si="6"/>
        <v/>
      </c>
      <c r="P84" s="219" t="str">
        <f t="shared" si="13"/>
        <v/>
      </c>
      <c r="Q84" s="229" t="str">
        <f t="shared" si="8"/>
        <v/>
      </c>
      <c r="R84" s="219" t="str">
        <f t="shared" si="16"/>
        <v/>
      </c>
      <c r="S84" s="13" t="str">
        <f t="shared" si="10"/>
        <v/>
      </c>
      <c r="T84" s="223"/>
      <c r="U84" s="82"/>
      <c r="X84" s="118" t="e">
        <f>VLOOKUP($C84,食材マスタ!$A:$AB,5,FALSE)</f>
        <v>#N/A</v>
      </c>
      <c r="Y84" s="118" t="e">
        <f>VLOOKUP($C84,食材マスタ!$A:$AB,6,FALSE)</f>
        <v>#N/A</v>
      </c>
      <c r="Z84" s="118" t="e">
        <f>VLOOKUP($C84,食材マスタ!$A:$AB,13,FALSE)</f>
        <v>#N/A</v>
      </c>
      <c r="AA84" s="118" t="e">
        <f>VLOOKUP($C84,食材マスタ!$A:$AB,12,FALSE)</f>
        <v>#N/A</v>
      </c>
      <c r="AB84" s="118" t="e">
        <f>VLOOKUP($C84,食材マスタ!$A:$AB,14,FALSE)</f>
        <v>#N/A</v>
      </c>
      <c r="AC84" s="118" t="e">
        <f>VLOOKUP($C84,食材マスタ!$A:$AB,16,FALSE)</f>
        <v>#N/A</v>
      </c>
      <c r="AD84" s="118" t="e">
        <f>VLOOKUP($C84,食材マスタ!$A:$AB,19,FALSE)</f>
        <v>#N/A</v>
      </c>
      <c r="AE84" s="118" t="e">
        <f>VLOOKUP($C84,食材マスタ!$A:$AB,26,FALSE)</f>
        <v>#N/A</v>
      </c>
      <c r="AF84" s="118" t="e">
        <f>VLOOKUP($C84,食材マスタ!$A:$AB,28,FALSE)</f>
        <v>#N/A</v>
      </c>
    </row>
    <row r="85" spans="1:32" ht="14.25" customHeight="1" x14ac:dyDescent="0.25">
      <c r="A85" s="260"/>
      <c r="B85" s="261"/>
      <c r="C85" s="99"/>
      <c r="D85" s="100"/>
      <c r="E85" s="101" t="str">
        <f>IF(C85="","",VLOOKUP(C85,食材マスタ!$A$4:$AB$438,6,FALSE))</f>
        <v/>
      </c>
      <c r="F85" s="102"/>
      <c r="G85" s="103" t="str">
        <f t="shared" si="0"/>
        <v/>
      </c>
      <c r="H85" s="94" t="str">
        <f t="shared" si="1"/>
        <v/>
      </c>
      <c r="I85" s="96" t="str">
        <f>IF(C85="","",VLOOKUP(C85,食材マスタ!$A$4:$AB$438,13,FALSE))</f>
        <v/>
      </c>
      <c r="J85" s="96" t="str">
        <f t="shared" si="11"/>
        <v/>
      </c>
      <c r="K85" s="104" t="str">
        <f t="shared" si="3"/>
        <v/>
      </c>
      <c r="L85" s="219" t="str">
        <f t="shared" si="11"/>
        <v/>
      </c>
      <c r="M85" s="229" t="str">
        <f t="shared" si="4"/>
        <v/>
      </c>
      <c r="N85" s="219" t="str">
        <f t="shared" si="15"/>
        <v/>
      </c>
      <c r="O85" s="229" t="str">
        <f t="shared" si="6"/>
        <v/>
      </c>
      <c r="P85" s="219" t="str">
        <f t="shared" si="13"/>
        <v/>
      </c>
      <c r="Q85" s="229" t="str">
        <f t="shared" si="8"/>
        <v/>
      </c>
      <c r="R85" s="219" t="str">
        <f t="shared" si="16"/>
        <v/>
      </c>
      <c r="S85" s="13" t="str">
        <f t="shared" si="10"/>
        <v/>
      </c>
      <c r="T85" s="223"/>
      <c r="U85" s="82"/>
      <c r="X85" s="118" t="e">
        <f>VLOOKUP($C85,食材マスタ!$A:$AB,5,FALSE)</f>
        <v>#N/A</v>
      </c>
      <c r="Y85" s="118" t="e">
        <f>VLOOKUP($C85,食材マスタ!$A:$AB,6,FALSE)</f>
        <v>#N/A</v>
      </c>
      <c r="Z85" s="118" t="e">
        <f>VLOOKUP($C85,食材マスタ!$A:$AB,13,FALSE)</f>
        <v>#N/A</v>
      </c>
      <c r="AA85" s="118" t="e">
        <f>VLOOKUP($C85,食材マスタ!$A:$AB,12,FALSE)</f>
        <v>#N/A</v>
      </c>
      <c r="AB85" s="118" t="e">
        <f>VLOOKUP($C85,食材マスタ!$A:$AB,14,FALSE)</f>
        <v>#N/A</v>
      </c>
      <c r="AC85" s="118" t="e">
        <f>VLOOKUP($C85,食材マスタ!$A:$AB,16,FALSE)</f>
        <v>#N/A</v>
      </c>
      <c r="AD85" s="118" t="e">
        <f>VLOOKUP($C85,食材マスタ!$A:$AB,19,FALSE)</f>
        <v>#N/A</v>
      </c>
      <c r="AE85" s="118" t="e">
        <f>VLOOKUP($C85,食材マスタ!$A:$AB,26,FALSE)</f>
        <v>#N/A</v>
      </c>
      <c r="AF85" s="118" t="e">
        <f>VLOOKUP($C85,食材マスタ!$A:$AB,28,FALSE)</f>
        <v>#N/A</v>
      </c>
    </row>
    <row r="86" spans="1:32" ht="14.25" customHeight="1" x14ac:dyDescent="0.25">
      <c r="A86" s="260"/>
      <c r="B86" s="261"/>
      <c r="C86" s="99"/>
      <c r="D86" s="100"/>
      <c r="E86" s="101" t="str">
        <f>IF(C86="","",VLOOKUP(C86,食材マスタ!$A$4:$AB$438,6,FALSE))</f>
        <v/>
      </c>
      <c r="F86" s="102"/>
      <c r="G86" s="103" t="str">
        <f>IF(C86="","",F86/((100-I86)/100))</f>
        <v/>
      </c>
      <c r="H86" s="94" t="str">
        <f t="shared" si="1"/>
        <v/>
      </c>
      <c r="I86" s="96" t="str">
        <f>IF(C86="","",VLOOKUP(C86,食材マスタ!$A$4:$AB$438,13,FALSE))</f>
        <v/>
      </c>
      <c r="J86" s="96" t="str">
        <f t="shared" si="11"/>
        <v/>
      </c>
      <c r="K86" s="104" t="str">
        <f t="shared" si="3"/>
        <v/>
      </c>
      <c r="L86" s="219" t="str">
        <f t="shared" si="11"/>
        <v/>
      </c>
      <c r="M86" s="229" t="str">
        <f t="shared" si="4"/>
        <v/>
      </c>
      <c r="N86" s="219" t="str">
        <f t="shared" si="15"/>
        <v/>
      </c>
      <c r="O86" s="229" t="str">
        <f t="shared" si="6"/>
        <v/>
      </c>
      <c r="P86" s="219" t="str">
        <f t="shared" si="13"/>
        <v/>
      </c>
      <c r="Q86" s="229" t="str">
        <f t="shared" si="8"/>
        <v/>
      </c>
      <c r="R86" s="219" t="str">
        <f t="shared" si="16"/>
        <v/>
      </c>
      <c r="S86" s="13" t="str">
        <f t="shared" si="10"/>
        <v/>
      </c>
      <c r="T86" s="223"/>
      <c r="U86" s="82"/>
      <c r="X86" s="118" t="e">
        <f>VLOOKUP($C86,食材マスタ!$A:$AB,5,FALSE)</f>
        <v>#N/A</v>
      </c>
      <c r="Y86" s="118" t="e">
        <f>VLOOKUP($C86,食材マスタ!$A:$AB,6,FALSE)</f>
        <v>#N/A</v>
      </c>
      <c r="Z86" s="118" t="e">
        <f>VLOOKUP($C86,食材マスタ!$A:$AB,13,FALSE)</f>
        <v>#N/A</v>
      </c>
      <c r="AA86" s="118" t="e">
        <f>VLOOKUP($C86,食材マスタ!$A:$AB,12,FALSE)</f>
        <v>#N/A</v>
      </c>
      <c r="AB86" s="118" t="e">
        <f>VLOOKUP($C86,食材マスタ!$A:$AB,14,FALSE)</f>
        <v>#N/A</v>
      </c>
      <c r="AC86" s="118" t="e">
        <f>VLOOKUP($C86,食材マスタ!$A:$AB,16,FALSE)</f>
        <v>#N/A</v>
      </c>
      <c r="AD86" s="118" t="e">
        <f>VLOOKUP($C86,食材マスタ!$A:$AB,19,FALSE)</f>
        <v>#N/A</v>
      </c>
      <c r="AE86" s="118" t="e">
        <f>VLOOKUP($C86,食材マスタ!$A:$AB,26,FALSE)</f>
        <v>#N/A</v>
      </c>
      <c r="AF86" s="118" t="e">
        <f>VLOOKUP($C86,食材マスタ!$A:$AB,28,FALSE)</f>
        <v>#N/A</v>
      </c>
    </row>
    <row r="87" spans="1:32" ht="14.25" customHeight="1" x14ac:dyDescent="0.25">
      <c r="A87" s="260"/>
      <c r="B87" s="261"/>
      <c r="C87" s="99"/>
      <c r="D87" s="106"/>
      <c r="E87" s="101" t="str">
        <f>IF(C87="","",VLOOKUP(C87,食材マスタ!$A$4:$AB$438,6,FALSE))</f>
        <v/>
      </c>
      <c r="F87" s="102"/>
      <c r="G87" s="103" t="str">
        <f>IF(C87="","",F87/((100-I87)/100))</f>
        <v/>
      </c>
      <c r="H87" s="94" t="str">
        <f t="shared" si="1"/>
        <v/>
      </c>
      <c r="I87" s="96" t="str">
        <f>IF(C87="","",VLOOKUP(C87,食材マスタ!$A$4:$AB$438,13,FALSE))</f>
        <v/>
      </c>
      <c r="J87" s="96" t="str">
        <f t="shared" si="11"/>
        <v/>
      </c>
      <c r="K87" s="104" t="str">
        <f t="shared" si="3"/>
        <v/>
      </c>
      <c r="L87" s="219" t="str">
        <f t="shared" si="11"/>
        <v/>
      </c>
      <c r="M87" s="229" t="str">
        <f t="shared" si="4"/>
        <v/>
      </c>
      <c r="N87" s="219" t="str">
        <f t="shared" si="15"/>
        <v/>
      </c>
      <c r="O87" s="229" t="str">
        <f t="shared" si="6"/>
        <v/>
      </c>
      <c r="P87" s="219" t="str">
        <f t="shared" si="13"/>
        <v/>
      </c>
      <c r="Q87" s="229" t="str">
        <f t="shared" si="8"/>
        <v/>
      </c>
      <c r="R87" s="219" t="str">
        <f t="shared" si="16"/>
        <v/>
      </c>
      <c r="S87" s="13" t="str">
        <f t="shared" si="10"/>
        <v/>
      </c>
      <c r="T87" s="223"/>
      <c r="U87" s="82"/>
      <c r="X87" s="118" t="e">
        <f>VLOOKUP($C87,食材マスタ!$A:$AB,5,FALSE)</f>
        <v>#N/A</v>
      </c>
      <c r="Y87" s="118" t="e">
        <f>VLOOKUP($C87,食材マスタ!$A:$AB,6,FALSE)</f>
        <v>#N/A</v>
      </c>
      <c r="Z87" s="118" t="e">
        <f>VLOOKUP($C87,食材マスタ!$A:$AB,13,FALSE)</f>
        <v>#N/A</v>
      </c>
      <c r="AA87" s="118" t="e">
        <f>VLOOKUP($C87,食材マスタ!$A:$AB,12,FALSE)</f>
        <v>#N/A</v>
      </c>
      <c r="AB87" s="118" t="e">
        <f>VLOOKUP($C87,食材マスタ!$A:$AB,14,FALSE)</f>
        <v>#N/A</v>
      </c>
      <c r="AC87" s="118" t="e">
        <f>VLOOKUP($C87,食材マスタ!$A:$AB,16,FALSE)</f>
        <v>#N/A</v>
      </c>
      <c r="AD87" s="118" t="e">
        <f>VLOOKUP($C87,食材マスタ!$A:$AB,19,FALSE)</f>
        <v>#N/A</v>
      </c>
      <c r="AE87" s="118" t="e">
        <f>VLOOKUP($C87,食材マスタ!$A:$AB,26,FALSE)</f>
        <v>#N/A</v>
      </c>
      <c r="AF87" s="118" t="e">
        <f>VLOOKUP($C87,食材マスタ!$A:$AB,28,FALSE)</f>
        <v>#N/A</v>
      </c>
    </row>
    <row r="88" spans="1:32" ht="14.25" customHeight="1" x14ac:dyDescent="0.25">
      <c r="A88" s="260"/>
      <c r="B88" s="261"/>
      <c r="C88" s="99"/>
      <c r="D88" s="100"/>
      <c r="E88" s="101" t="str">
        <f>IF(C88="","",VLOOKUP(C88,食材マスタ!$A$4:$AB$438,6,FALSE))</f>
        <v/>
      </c>
      <c r="F88" s="102"/>
      <c r="G88" s="103" t="str">
        <f t="shared" ref="G88:G92" si="34">IF(C88="","",F88/((100-I88)/100))</f>
        <v/>
      </c>
      <c r="H88" s="94" t="str">
        <f t="shared" si="1"/>
        <v/>
      </c>
      <c r="I88" s="96" t="str">
        <f>IF(C88="","",VLOOKUP(C88,食材マスタ!$A$4:$AB$438,13,FALSE))</f>
        <v/>
      </c>
      <c r="J88" s="96" t="str">
        <f t="shared" si="11"/>
        <v/>
      </c>
      <c r="K88" s="104" t="str">
        <f t="shared" si="3"/>
        <v/>
      </c>
      <c r="L88" s="219" t="str">
        <f t="shared" si="11"/>
        <v/>
      </c>
      <c r="M88" s="229" t="str">
        <f t="shared" si="4"/>
        <v/>
      </c>
      <c r="N88" s="219" t="str">
        <f t="shared" si="15"/>
        <v/>
      </c>
      <c r="O88" s="229" t="str">
        <f t="shared" si="6"/>
        <v/>
      </c>
      <c r="P88" s="219" t="str">
        <f t="shared" si="13"/>
        <v/>
      </c>
      <c r="Q88" s="229" t="str">
        <f t="shared" si="8"/>
        <v/>
      </c>
      <c r="R88" s="219" t="str">
        <f t="shared" si="16"/>
        <v/>
      </c>
      <c r="S88" s="13" t="str">
        <f t="shared" si="10"/>
        <v/>
      </c>
      <c r="T88" s="223"/>
      <c r="U88" s="82"/>
      <c r="X88" s="118" t="e">
        <f>VLOOKUP($C88,食材マスタ!$A:$AB,5,FALSE)</f>
        <v>#N/A</v>
      </c>
      <c r="Y88" s="118" t="e">
        <f>VLOOKUP($C88,食材マスタ!$A:$AB,6,FALSE)</f>
        <v>#N/A</v>
      </c>
      <c r="Z88" s="118" t="e">
        <f>VLOOKUP($C88,食材マスタ!$A:$AB,13,FALSE)</f>
        <v>#N/A</v>
      </c>
      <c r="AA88" s="118" t="e">
        <f>VLOOKUP($C88,食材マスタ!$A:$AB,12,FALSE)</f>
        <v>#N/A</v>
      </c>
      <c r="AB88" s="118" t="e">
        <f>VLOOKUP($C88,食材マスタ!$A:$AB,14,FALSE)</f>
        <v>#N/A</v>
      </c>
      <c r="AC88" s="118" t="e">
        <f>VLOOKUP($C88,食材マスタ!$A:$AB,16,FALSE)</f>
        <v>#N/A</v>
      </c>
      <c r="AD88" s="118" t="e">
        <f>VLOOKUP($C88,食材マスタ!$A:$AB,19,FALSE)</f>
        <v>#N/A</v>
      </c>
      <c r="AE88" s="118" t="e">
        <f>VLOOKUP($C88,食材マスタ!$A:$AB,26,FALSE)</f>
        <v>#N/A</v>
      </c>
      <c r="AF88" s="118" t="e">
        <f>VLOOKUP($C88,食材マスタ!$A:$AB,28,FALSE)</f>
        <v>#N/A</v>
      </c>
    </row>
    <row r="89" spans="1:32" ht="14.25" customHeight="1" x14ac:dyDescent="0.25">
      <c r="A89" s="260"/>
      <c r="B89" s="261"/>
      <c r="C89" s="99"/>
      <c r="D89" s="100"/>
      <c r="E89" s="101" t="str">
        <f>IF(C89="","",VLOOKUP(C89,食材マスタ!$A$4:$AB$438,6,FALSE))</f>
        <v/>
      </c>
      <c r="F89" s="102"/>
      <c r="G89" s="103" t="str">
        <f t="shared" si="34"/>
        <v/>
      </c>
      <c r="H89" s="94" t="str">
        <f t="shared" si="1"/>
        <v/>
      </c>
      <c r="I89" s="96" t="str">
        <f>IF(C89="","",VLOOKUP(C89,食材マスタ!$A$4:$AB$438,13,FALSE))</f>
        <v/>
      </c>
      <c r="J89" s="96" t="str">
        <f t="shared" si="11"/>
        <v/>
      </c>
      <c r="K89" s="104" t="str">
        <f t="shared" si="3"/>
        <v/>
      </c>
      <c r="L89" s="219" t="str">
        <f t="shared" si="11"/>
        <v/>
      </c>
      <c r="M89" s="229" t="str">
        <f t="shared" si="4"/>
        <v/>
      </c>
      <c r="N89" s="219" t="str">
        <f t="shared" si="15"/>
        <v/>
      </c>
      <c r="O89" s="229" t="str">
        <f t="shared" si="6"/>
        <v/>
      </c>
      <c r="P89" s="219" t="str">
        <f t="shared" si="13"/>
        <v/>
      </c>
      <c r="Q89" s="229" t="str">
        <f t="shared" si="8"/>
        <v/>
      </c>
      <c r="R89" s="219" t="str">
        <f t="shared" si="16"/>
        <v/>
      </c>
      <c r="S89" s="13" t="str">
        <f t="shared" si="10"/>
        <v/>
      </c>
      <c r="T89" s="223"/>
      <c r="U89" s="82"/>
      <c r="X89" s="118" t="e">
        <f>VLOOKUP($C89,食材マスタ!$A:$AB,5,FALSE)</f>
        <v>#N/A</v>
      </c>
      <c r="Y89" s="118" t="e">
        <f>VLOOKUP($C89,食材マスタ!$A:$AB,6,FALSE)</f>
        <v>#N/A</v>
      </c>
      <c r="Z89" s="118" t="e">
        <f>VLOOKUP($C89,食材マスタ!$A:$AB,13,FALSE)</f>
        <v>#N/A</v>
      </c>
      <c r="AA89" s="118" t="e">
        <f>VLOOKUP($C89,食材マスタ!$A:$AB,12,FALSE)</f>
        <v>#N/A</v>
      </c>
      <c r="AB89" s="118" t="e">
        <f>VLOOKUP($C89,食材マスタ!$A:$AB,14,FALSE)</f>
        <v>#N/A</v>
      </c>
      <c r="AC89" s="118" t="e">
        <f>VLOOKUP($C89,食材マスタ!$A:$AB,16,FALSE)</f>
        <v>#N/A</v>
      </c>
      <c r="AD89" s="118" t="e">
        <f>VLOOKUP($C89,食材マスタ!$A:$AB,19,FALSE)</f>
        <v>#N/A</v>
      </c>
      <c r="AE89" s="118" t="e">
        <f>VLOOKUP($C89,食材マスタ!$A:$AB,26,FALSE)</f>
        <v>#N/A</v>
      </c>
      <c r="AF89" s="118" t="e">
        <f>VLOOKUP($C89,食材マスタ!$A:$AB,28,FALSE)</f>
        <v>#N/A</v>
      </c>
    </row>
    <row r="90" spans="1:32" ht="14.25" customHeight="1" x14ac:dyDescent="0.25">
      <c r="A90" s="260"/>
      <c r="B90" s="261"/>
      <c r="C90" s="99"/>
      <c r="D90" s="100"/>
      <c r="E90" s="101" t="str">
        <f>IF(C90="","",VLOOKUP(C90,食材マスタ!$A$4:$AB$438,6,FALSE))</f>
        <v/>
      </c>
      <c r="F90" s="102"/>
      <c r="G90" s="103" t="str">
        <f t="shared" si="34"/>
        <v/>
      </c>
      <c r="H90" s="94" t="str">
        <f t="shared" si="1"/>
        <v/>
      </c>
      <c r="I90" s="96" t="str">
        <f>IF(C90="","",VLOOKUP(C90,食材マスタ!$A$4:$AB$438,13,FALSE))</f>
        <v/>
      </c>
      <c r="J90" s="96" t="str">
        <f t="shared" si="11"/>
        <v/>
      </c>
      <c r="K90" s="104" t="str">
        <f t="shared" si="3"/>
        <v/>
      </c>
      <c r="L90" s="219" t="str">
        <f t="shared" si="11"/>
        <v/>
      </c>
      <c r="M90" s="229" t="str">
        <f t="shared" si="4"/>
        <v/>
      </c>
      <c r="N90" s="219" t="str">
        <f t="shared" si="15"/>
        <v/>
      </c>
      <c r="O90" s="229" t="str">
        <f t="shared" si="6"/>
        <v/>
      </c>
      <c r="P90" s="219" t="str">
        <f t="shared" si="13"/>
        <v/>
      </c>
      <c r="Q90" s="229" t="str">
        <f t="shared" si="8"/>
        <v/>
      </c>
      <c r="R90" s="219" t="str">
        <f t="shared" si="16"/>
        <v/>
      </c>
      <c r="S90" s="13" t="str">
        <f t="shared" si="10"/>
        <v/>
      </c>
      <c r="T90" s="223"/>
      <c r="U90" s="82"/>
      <c r="X90" s="118" t="e">
        <f>VLOOKUP($C90,食材マスタ!$A:$AB,5,FALSE)</f>
        <v>#N/A</v>
      </c>
      <c r="Y90" s="118" t="e">
        <f>VLOOKUP($C90,食材マスタ!$A:$AB,6,FALSE)</f>
        <v>#N/A</v>
      </c>
      <c r="Z90" s="118" t="e">
        <f>VLOOKUP($C90,食材マスタ!$A:$AB,13,FALSE)</f>
        <v>#N/A</v>
      </c>
      <c r="AA90" s="118" t="e">
        <f>VLOOKUP($C90,食材マスタ!$A:$AB,12,FALSE)</f>
        <v>#N/A</v>
      </c>
      <c r="AB90" s="118" t="e">
        <f>VLOOKUP($C90,食材マスタ!$A:$AB,14,FALSE)</f>
        <v>#N/A</v>
      </c>
      <c r="AC90" s="118" t="e">
        <f>VLOOKUP($C90,食材マスタ!$A:$AB,16,FALSE)</f>
        <v>#N/A</v>
      </c>
      <c r="AD90" s="118" t="e">
        <f>VLOOKUP($C90,食材マスタ!$A:$AB,19,FALSE)</f>
        <v>#N/A</v>
      </c>
      <c r="AE90" s="118" t="e">
        <f>VLOOKUP($C90,食材マスタ!$A:$AB,26,FALSE)</f>
        <v>#N/A</v>
      </c>
      <c r="AF90" s="118" t="e">
        <f>VLOOKUP($C90,食材マスタ!$A:$AB,28,FALSE)</f>
        <v>#N/A</v>
      </c>
    </row>
    <row r="91" spans="1:32" ht="14.25" customHeight="1" x14ac:dyDescent="0.25">
      <c r="A91" s="260"/>
      <c r="B91" s="261"/>
      <c r="C91" s="99"/>
      <c r="D91" s="100"/>
      <c r="E91" s="101" t="str">
        <f>IF(C91="","",VLOOKUP(C91,食材マスタ!$A$4:$AB$438,6,FALSE))</f>
        <v/>
      </c>
      <c r="F91" s="102"/>
      <c r="G91" s="103" t="str">
        <f t="shared" si="34"/>
        <v/>
      </c>
      <c r="H91" s="94" t="str">
        <f t="shared" si="1"/>
        <v/>
      </c>
      <c r="I91" s="96" t="str">
        <f>IF(C91="","",VLOOKUP(C91,食材マスタ!$A$4:$AB$438,13,FALSE))</f>
        <v/>
      </c>
      <c r="J91" s="96" t="str">
        <f t="shared" si="11"/>
        <v/>
      </c>
      <c r="K91" s="104" t="str">
        <f t="shared" si="3"/>
        <v/>
      </c>
      <c r="L91" s="219" t="str">
        <f t="shared" si="11"/>
        <v/>
      </c>
      <c r="M91" s="229" t="str">
        <f t="shared" si="4"/>
        <v/>
      </c>
      <c r="N91" s="219" t="str">
        <f t="shared" si="15"/>
        <v/>
      </c>
      <c r="O91" s="229" t="str">
        <f t="shared" si="6"/>
        <v/>
      </c>
      <c r="P91" s="219" t="str">
        <f t="shared" si="13"/>
        <v/>
      </c>
      <c r="Q91" s="229" t="str">
        <f t="shared" si="8"/>
        <v/>
      </c>
      <c r="R91" s="219" t="str">
        <f t="shared" si="16"/>
        <v/>
      </c>
      <c r="S91" s="13" t="str">
        <f t="shared" si="10"/>
        <v/>
      </c>
      <c r="T91" s="223"/>
      <c r="U91" s="82"/>
      <c r="X91" s="118" t="e">
        <f>VLOOKUP($C91,食材マスタ!$A:$AB,5,FALSE)</f>
        <v>#N/A</v>
      </c>
      <c r="Y91" s="118" t="e">
        <f>VLOOKUP($C91,食材マスタ!$A:$AB,6,FALSE)</f>
        <v>#N/A</v>
      </c>
      <c r="Z91" s="118" t="e">
        <f>VLOOKUP($C91,食材マスタ!$A:$AB,13,FALSE)</f>
        <v>#N/A</v>
      </c>
      <c r="AA91" s="118" t="e">
        <f>VLOOKUP($C91,食材マスタ!$A:$AB,12,FALSE)</f>
        <v>#N/A</v>
      </c>
      <c r="AB91" s="118" t="e">
        <f>VLOOKUP($C91,食材マスタ!$A:$AB,14,FALSE)</f>
        <v>#N/A</v>
      </c>
      <c r="AC91" s="118" t="e">
        <f>VLOOKUP($C91,食材マスタ!$A:$AB,16,FALSE)</f>
        <v>#N/A</v>
      </c>
      <c r="AD91" s="118" t="e">
        <f>VLOOKUP($C91,食材マスタ!$A:$AB,19,FALSE)</f>
        <v>#N/A</v>
      </c>
      <c r="AE91" s="118" t="e">
        <f>VLOOKUP($C91,食材マスタ!$A:$AB,26,FALSE)</f>
        <v>#N/A</v>
      </c>
      <c r="AF91" s="118" t="e">
        <f>VLOOKUP($C91,食材マスタ!$A:$AB,28,FALSE)</f>
        <v>#N/A</v>
      </c>
    </row>
    <row r="92" spans="1:32" ht="14.25" customHeight="1" x14ac:dyDescent="0.25">
      <c r="A92" s="260"/>
      <c r="B92" s="261"/>
      <c r="C92" s="99"/>
      <c r="D92" s="100"/>
      <c r="E92" s="101" t="str">
        <f>IF(C92="","",VLOOKUP(C92,食材マスタ!$A$4:$AB$438,6,FALSE))</f>
        <v/>
      </c>
      <c r="F92" s="102"/>
      <c r="G92" s="103" t="str">
        <f t="shared" si="34"/>
        <v/>
      </c>
      <c r="H92" s="94" t="str">
        <f t="shared" si="1"/>
        <v/>
      </c>
      <c r="I92" s="96" t="str">
        <f>IF(C92="","",VLOOKUP(C92,食材マスタ!$A$4:$AB$438,13,FALSE))</f>
        <v/>
      </c>
      <c r="J92" s="96" t="str">
        <f t="shared" si="11"/>
        <v/>
      </c>
      <c r="K92" s="104" t="str">
        <f t="shared" si="3"/>
        <v/>
      </c>
      <c r="L92" s="219" t="str">
        <f t="shared" si="11"/>
        <v/>
      </c>
      <c r="M92" s="229" t="str">
        <f t="shared" si="4"/>
        <v/>
      </c>
      <c r="N92" s="219" t="str">
        <f t="shared" si="15"/>
        <v/>
      </c>
      <c r="O92" s="229" t="str">
        <f t="shared" si="6"/>
        <v/>
      </c>
      <c r="P92" s="219" t="str">
        <f t="shared" si="13"/>
        <v/>
      </c>
      <c r="Q92" s="229" t="str">
        <f t="shared" si="8"/>
        <v/>
      </c>
      <c r="R92" s="219" t="str">
        <f t="shared" si="16"/>
        <v/>
      </c>
      <c r="S92" s="13" t="str">
        <f t="shared" si="10"/>
        <v/>
      </c>
      <c r="T92" s="223"/>
      <c r="U92" s="82"/>
      <c r="X92" s="118" t="e">
        <f>VLOOKUP($C92,食材マスタ!$A:$AB,5,FALSE)</f>
        <v>#N/A</v>
      </c>
      <c r="Y92" s="118" t="e">
        <f>VLOOKUP($C92,食材マスタ!$A:$AB,6,FALSE)</f>
        <v>#N/A</v>
      </c>
      <c r="Z92" s="118" t="e">
        <f>VLOOKUP($C92,食材マスタ!$A:$AB,13,FALSE)</f>
        <v>#N/A</v>
      </c>
      <c r="AA92" s="118" t="e">
        <f>VLOOKUP($C92,食材マスタ!$A:$AB,12,FALSE)</f>
        <v>#N/A</v>
      </c>
      <c r="AB92" s="118" t="e">
        <f>VLOOKUP($C92,食材マスタ!$A:$AB,14,FALSE)</f>
        <v>#N/A</v>
      </c>
      <c r="AC92" s="118" t="e">
        <f>VLOOKUP($C92,食材マスタ!$A:$AB,16,FALSE)</f>
        <v>#N/A</v>
      </c>
      <c r="AD92" s="118" t="e">
        <f>VLOOKUP($C92,食材マスタ!$A:$AB,19,FALSE)</f>
        <v>#N/A</v>
      </c>
      <c r="AE92" s="118" t="e">
        <f>VLOOKUP($C92,食材マスタ!$A:$AB,26,FALSE)</f>
        <v>#N/A</v>
      </c>
      <c r="AF92" s="118" t="e">
        <f>VLOOKUP($C92,食材マスタ!$A:$AB,28,FALSE)</f>
        <v>#N/A</v>
      </c>
    </row>
    <row r="93" spans="1:32" ht="14.25" customHeight="1" x14ac:dyDescent="0.25">
      <c r="A93" s="260"/>
      <c r="B93" s="261"/>
      <c r="C93" s="99"/>
      <c r="D93" s="100"/>
      <c r="E93" s="101" t="str">
        <f>IF(C93="","",VLOOKUP(C93,食材マスタ!$A$4:$AB$438,6,FALSE))</f>
        <v/>
      </c>
      <c r="F93" s="102"/>
      <c r="G93" s="103" t="str">
        <f>IF(C93="","",F93/((100-I93)/100))</f>
        <v/>
      </c>
      <c r="H93" s="94" t="str">
        <f t="shared" si="1"/>
        <v/>
      </c>
      <c r="I93" s="96" t="str">
        <f>IF(C93="","",VLOOKUP(C93,食材マスタ!$A$4:$AB$438,13,FALSE))</f>
        <v/>
      </c>
      <c r="J93" s="96" t="str">
        <f t="shared" si="11"/>
        <v/>
      </c>
      <c r="K93" s="104" t="str">
        <f t="shared" si="3"/>
        <v/>
      </c>
      <c r="L93" s="219" t="str">
        <f t="shared" si="11"/>
        <v/>
      </c>
      <c r="M93" s="229" t="str">
        <f t="shared" si="4"/>
        <v/>
      </c>
      <c r="N93" s="219" t="str">
        <f t="shared" si="15"/>
        <v/>
      </c>
      <c r="O93" s="229" t="str">
        <f t="shared" si="6"/>
        <v/>
      </c>
      <c r="P93" s="219" t="str">
        <f t="shared" si="13"/>
        <v/>
      </c>
      <c r="Q93" s="229" t="str">
        <f t="shared" si="8"/>
        <v/>
      </c>
      <c r="R93" s="219" t="str">
        <f t="shared" si="16"/>
        <v/>
      </c>
      <c r="S93" s="13" t="str">
        <f t="shared" si="10"/>
        <v/>
      </c>
      <c r="T93" s="223"/>
      <c r="U93" s="82"/>
      <c r="X93" s="118" t="e">
        <f>VLOOKUP($C93,食材マスタ!$A:$AB,5,FALSE)</f>
        <v>#N/A</v>
      </c>
      <c r="Y93" s="118" t="e">
        <f>VLOOKUP($C93,食材マスタ!$A:$AB,6,FALSE)</f>
        <v>#N/A</v>
      </c>
      <c r="Z93" s="118" t="e">
        <f>VLOOKUP($C93,食材マスタ!$A:$AB,13,FALSE)</f>
        <v>#N/A</v>
      </c>
      <c r="AA93" s="118" t="e">
        <f>VLOOKUP($C93,食材マスタ!$A:$AB,12,FALSE)</f>
        <v>#N/A</v>
      </c>
      <c r="AB93" s="118" t="e">
        <f>VLOOKUP($C93,食材マスタ!$A:$AB,14,FALSE)</f>
        <v>#N/A</v>
      </c>
      <c r="AC93" s="118" t="e">
        <f>VLOOKUP($C93,食材マスタ!$A:$AB,16,FALSE)</f>
        <v>#N/A</v>
      </c>
      <c r="AD93" s="118" t="e">
        <f>VLOOKUP($C93,食材マスタ!$A:$AB,19,FALSE)</f>
        <v>#N/A</v>
      </c>
      <c r="AE93" s="118" t="e">
        <f>VLOOKUP($C93,食材マスタ!$A:$AB,26,FALSE)</f>
        <v>#N/A</v>
      </c>
      <c r="AF93" s="118" t="e">
        <f>VLOOKUP($C93,食材マスタ!$A:$AB,28,FALSE)</f>
        <v>#N/A</v>
      </c>
    </row>
    <row r="94" spans="1:32" ht="14.25" customHeight="1" x14ac:dyDescent="0.25">
      <c r="A94" s="260"/>
      <c r="B94" s="261"/>
      <c r="C94" s="99"/>
      <c r="D94" s="106"/>
      <c r="E94" s="101" t="str">
        <f>IF(C94="","",VLOOKUP(C94,食材マスタ!$A$4:$AB$438,6,FALSE))</f>
        <v/>
      </c>
      <c r="F94" s="102"/>
      <c r="G94" s="103" t="str">
        <f>IF(C94="","",F94/((100-I94)/100))</f>
        <v/>
      </c>
      <c r="H94" s="94" t="str">
        <f t="shared" si="1"/>
        <v/>
      </c>
      <c r="I94" s="96" t="str">
        <f>IF(C94="","",VLOOKUP(C94,食材マスタ!$A$4:$AB$438,13,FALSE))</f>
        <v/>
      </c>
      <c r="J94" s="96" t="str">
        <f t="shared" si="11"/>
        <v/>
      </c>
      <c r="K94" s="104" t="str">
        <f t="shared" si="3"/>
        <v/>
      </c>
      <c r="L94" s="219" t="str">
        <f t="shared" si="11"/>
        <v/>
      </c>
      <c r="M94" s="229" t="str">
        <f t="shared" si="4"/>
        <v/>
      </c>
      <c r="N94" s="219" t="str">
        <f t="shared" si="15"/>
        <v/>
      </c>
      <c r="O94" s="229" t="str">
        <f t="shared" si="6"/>
        <v/>
      </c>
      <c r="P94" s="219" t="str">
        <f t="shared" si="13"/>
        <v/>
      </c>
      <c r="Q94" s="229" t="str">
        <f t="shared" si="8"/>
        <v/>
      </c>
      <c r="R94" s="219" t="str">
        <f t="shared" si="16"/>
        <v/>
      </c>
      <c r="S94" s="13" t="str">
        <f t="shared" si="10"/>
        <v/>
      </c>
      <c r="T94" s="223"/>
      <c r="U94" s="82"/>
      <c r="X94" s="118" t="e">
        <f>VLOOKUP($C94,食材マスタ!$A:$AB,5,FALSE)</f>
        <v>#N/A</v>
      </c>
      <c r="Y94" s="118" t="e">
        <f>VLOOKUP($C94,食材マスタ!$A:$AB,6,FALSE)</f>
        <v>#N/A</v>
      </c>
      <c r="Z94" s="118" t="e">
        <f>VLOOKUP($C94,食材マスタ!$A:$AB,13,FALSE)</f>
        <v>#N/A</v>
      </c>
      <c r="AA94" s="118" t="e">
        <f>VLOOKUP($C94,食材マスタ!$A:$AB,12,FALSE)</f>
        <v>#N/A</v>
      </c>
      <c r="AB94" s="118" t="e">
        <f>VLOOKUP($C94,食材マスタ!$A:$AB,14,FALSE)</f>
        <v>#N/A</v>
      </c>
      <c r="AC94" s="118" t="e">
        <f>VLOOKUP($C94,食材マスタ!$A:$AB,16,FALSE)</f>
        <v>#N/A</v>
      </c>
      <c r="AD94" s="118" t="e">
        <f>VLOOKUP($C94,食材マスタ!$A:$AB,19,FALSE)</f>
        <v>#N/A</v>
      </c>
      <c r="AE94" s="118" t="e">
        <f>VLOOKUP($C94,食材マスタ!$A:$AB,26,FALSE)</f>
        <v>#N/A</v>
      </c>
      <c r="AF94" s="118" t="e">
        <f>VLOOKUP($C94,食材マスタ!$A:$AB,28,FALSE)</f>
        <v>#N/A</v>
      </c>
    </row>
    <row r="95" spans="1:32" ht="14.25" customHeight="1" x14ac:dyDescent="0.25">
      <c r="A95" s="260"/>
      <c r="B95" s="261"/>
      <c r="C95" s="99"/>
      <c r="D95" s="100"/>
      <c r="E95" s="101" t="str">
        <f>IF(C95="","",VLOOKUP(C95,食材マスタ!$A$4:$AB$438,6,FALSE))</f>
        <v/>
      </c>
      <c r="F95" s="102"/>
      <c r="G95" s="103" t="str">
        <f t="shared" ref="G95:G99" si="35">IF(C95="","",F95/((100-I95)/100))</f>
        <v/>
      </c>
      <c r="H95" s="94" t="str">
        <f t="shared" si="1"/>
        <v/>
      </c>
      <c r="I95" s="96" t="str">
        <f>IF(C95="","",VLOOKUP(C95,食材マスタ!$A$4:$AB$438,13,FALSE))</f>
        <v/>
      </c>
      <c r="J95" s="96" t="str">
        <f t="shared" si="11"/>
        <v/>
      </c>
      <c r="K95" s="104" t="str">
        <f t="shared" si="3"/>
        <v/>
      </c>
      <c r="L95" s="219" t="str">
        <f t="shared" si="11"/>
        <v/>
      </c>
      <c r="M95" s="229" t="str">
        <f t="shared" si="4"/>
        <v/>
      </c>
      <c r="N95" s="219" t="str">
        <f t="shared" si="15"/>
        <v/>
      </c>
      <c r="O95" s="229" t="str">
        <f t="shared" si="6"/>
        <v/>
      </c>
      <c r="P95" s="219" t="str">
        <f t="shared" si="13"/>
        <v/>
      </c>
      <c r="Q95" s="229" t="str">
        <f t="shared" si="8"/>
        <v/>
      </c>
      <c r="R95" s="219" t="str">
        <f t="shared" si="16"/>
        <v/>
      </c>
      <c r="S95" s="13" t="str">
        <f t="shared" si="10"/>
        <v/>
      </c>
      <c r="T95" s="223"/>
      <c r="U95" s="82"/>
      <c r="X95" s="118" t="e">
        <f>VLOOKUP($C95,食材マスタ!$A:$AB,5,FALSE)</f>
        <v>#N/A</v>
      </c>
      <c r="Y95" s="118" t="e">
        <f>VLOOKUP($C95,食材マスタ!$A:$AB,6,FALSE)</f>
        <v>#N/A</v>
      </c>
      <c r="Z95" s="118" t="e">
        <f>VLOOKUP($C95,食材マスタ!$A:$AB,13,FALSE)</f>
        <v>#N/A</v>
      </c>
      <c r="AA95" s="118" t="e">
        <f>VLOOKUP($C95,食材マスタ!$A:$AB,12,FALSE)</f>
        <v>#N/A</v>
      </c>
      <c r="AB95" s="118" t="e">
        <f>VLOOKUP($C95,食材マスタ!$A:$AB,14,FALSE)</f>
        <v>#N/A</v>
      </c>
      <c r="AC95" s="118" t="e">
        <f>VLOOKUP($C95,食材マスタ!$A:$AB,16,FALSE)</f>
        <v>#N/A</v>
      </c>
      <c r="AD95" s="118" t="e">
        <f>VLOOKUP($C95,食材マスタ!$A:$AB,19,FALSE)</f>
        <v>#N/A</v>
      </c>
      <c r="AE95" s="118" t="e">
        <f>VLOOKUP($C95,食材マスタ!$A:$AB,26,FALSE)</f>
        <v>#N/A</v>
      </c>
      <c r="AF95" s="118" t="e">
        <f>VLOOKUP($C95,食材マスタ!$A:$AB,28,FALSE)</f>
        <v>#N/A</v>
      </c>
    </row>
    <row r="96" spans="1:32" ht="14.25" customHeight="1" x14ac:dyDescent="0.25">
      <c r="A96" s="260"/>
      <c r="B96" s="261"/>
      <c r="C96" s="99"/>
      <c r="D96" s="100"/>
      <c r="E96" s="101" t="str">
        <f>IF(C96="","",VLOOKUP(C96,食材マスタ!$A$4:$AB$438,6,FALSE))</f>
        <v/>
      </c>
      <c r="F96" s="102"/>
      <c r="G96" s="103" t="str">
        <f t="shared" si="35"/>
        <v/>
      </c>
      <c r="H96" s="94" t="str">
        <f t="shared" si="1"/>
        <v/>
      </c>
      <c r="I96" s="96" t="str">
        <f>IF(C96="","",VLOOKUP(C96,食材マスタ!$A$4:$AB$438,13,FALSE))</f>
        <v/>
      </c>
      <c r="J96" s="96" t="str">
        <f t="shared" si="11"/>
        <v/>
      </c>
      <c r="K96" s="104" t="str">
        <f t="shared" si="3"/>
        <v/>
      </c>
      <c r="L96" s="219" t="str">
        <f t="shared" si="11"/>
        <v/>
      </c>
      <c r="M96" s="229" t="str">
        <f t="shared" si="4"/>
        <v/>
      </c>
      <c r="N96" s="219" t="str">
        <f t="shared" si="15"/>
        <v/>
      </c>
      <c r="O96" s="229" t="str">
        <f t="shared" si="6"/>
        <v/>
      </c>
      <c r="P96" s="219" t="str">
        <f t="shared" si="13"/>
        <v/>
      </c>
      <c r="Q96" s="229" t="str">
        <f t="shared" si="8"/>
        <v/>
      </c>
      <c r="R96" s="219" t="str">
        <f t="shared" si="16"/>
        <v/>
      </c>
      <c r="S96" s="13" t="str">
        <f t="shared" si="10"/>
        <v/>
      </c>
      <c r="T96" s="223"/>
      <c r="U96" s="82"/>
      <c r="X96" s="118" t="e">
        <f>VLOOKUP($C96,食材マスタ!$A:$AB,5,FALSE)</f>
        <v>#N/A</v>
      </c>
      <c r="Y96" s="118" t="e">
        <f>VLOOKUP($C96,食材マスタ!$A:$AB,6,FALSE)</f>
        <v>#N/A</v>
      </c>
      <c r="Z96" s="118" t="e">
        <f>VLOOKUP($C96,食材マスタ!$A:$AB,13,FALSE)</f>
        <v>#N/A</v>
      </c>
      <c r="AA96" s="118" t="e">
        <f>VLOOKUP($C96,食材マスタ!$A:$AB,12,FALSE)</f>
        <v>#N/A</v>
      </c>
      <c r="AB96" s="118" t="e">
        <f>VLOOKUP($C96,食材マスタ!$A:$AB,14,FALSE)</f>
        <v>#N/A</v>
      </c>
      <c r="AC96" s="118" t="e">
        <f>VLOOKUP($C96,食材マスタ!$A:$AB,16,FALSE)</f>
        <v>#N/A</v>
      </c>
      <c r="AD96" s="118" t="e">
        <f>VLOOKUP($C96,食材マスタ!$A:$AB,19,FALSE)</f>
        <v>#N/A</v>
      </c>
      <c r="AE96" s="118" t="e">
        <f>VLOOKUP($C96,食材マスタ!$A:$AB,26,FALSE)</f>
        <v>#N/A</v>
      </c>
      <c r="AF96" s="118" t="e">
        <f>VLOOKUP($C96,食材マスタ!$A:$AB,28,FALSE)</f>
        <v>#N/A</v>
      </c>
    </row>
    <row r="97" spans="1:32" ht="14.25" customHeight="1" x14ac:dyDescent="0.25">
      <c r="A97" s="260"/>
      <c r="B97" s="261"/>
      <c r="C97" s="99"/>
      <c r="D97" s="100"/>
      <c r="E97" s="101" t="str">
        <f>IF(C97="","",VLOOKUP(C97,食材マスタ!$A$4:$AB$438,6,FALSE))</f>
        <v/>
      </c>
      <c r="F97" s="102"/>
      <c r="G97" s="103" t="str">
        <f t="shared" si="35"/>
        <v/>
      </c>
      <c r="H97" s="94" t="str">
        <f t="shared" si="1"/>
        <v/>
      </c>
      <c r="I97" s="96" t="str">
        <f>IF(C97="","",VLOOKUP(C97,食材マスタ!$A$4:$AB$438,13,FALSE))</f>
        <v/>
      </c>
      <c r="J97" s="96" t="str">
        <f t="shared" si="11"/>
        <v/>
      </c>
      <c r="K97" s="104" t="str">
        <f t="shared" si="3"/>
        <v/>
      </c>
      <c r="L97" s="219" t="str">
        <f t="shared" si="11"/>
        <v/>
      </c>
      <c r="M97" s="229" t="str">
        <f t="shared" si="4"/>
        <v/>
      </c>
      <c r="N97" s="219" t="str">
        <f t="shared" si="15"/>
        <v/>
      </c>
      <c r="O97" s="229" t="str">
        <f t="shared" si="6"/>
        <v/>
      </c>
      <c r="P97" s="219" t="str">
        <f t="shared" si="13"/>
        <v/>
      </c>
      <c r="Q97" s="229" t="str">
        <f t="shared" si="8"/>
        <v/>
      </c>
      <c r="R97" s="219" t="str">
        <f t="shared" si="16"/>
        <v/>
      </c>
      <c r="S97" s="13" t="str">
        <f t="shared" si="10"/>
        <v/>
      </c>
      <c r="T97" s="223"/>
      <c r="U97" s="82"/>
      <c r="X97" s="118" t="e">
        <f>VLOOKUP($C97,食材マスタ!$A:$AB,5,FALSE)</f>
        <v>#N/A</v>
      </c>
      <c r="Y97" s="118" t="e">
        <f>VLOOKUP($C97,食材マスタ!$A:$AB,6,FALSE)</f>
        <v>#N/A</v>
      </c>
      <c r="Z97" s="118" t="e">
        <f>VLOOKUP($C97,食材マスタ!$A:$AB,13,FALSE)</f>
        <v>#N/A</v>
      </c>
      <c r="AA97" s="118" t="e">
        <f>VLOOKUP($C97,食材マスタ!$A:$AB,12,FALSE)</f>
        <v>#N/A</v>
      </c>
      <c r="AB97" s="118" t="e">
        <f>VLOOKUP($C97,食材マスタ!$A:$AB,14,FALSE)</f>
        <v>#N/A</v>
      </c>
      <c r="AC97" s="118" t="e">
        <f>VLOOKUP($C97,食材マスタ!$A:$AB,16,FALSE)</f>
        <v>#N/A</v>
      </c>
      <c r="AD97" s="118" t="e">
        <f>VLOOKUP($C97,食材マスタ!$A:$AB,19,FALSE)</f>
        <v>#N/A</v>
      </c>
      <c r="AE97" s="118" t="e">
        <f>VLOOKUP($C97,食材マスタ!$A:$AB,26,FALSE)</f>
        <v>#N/A</v>
      </c>
      <c r="AF97" s="118" t="e">
        <f>VLOOKUP($C97,食材マスタ!$A:$AB,28,FALSE)</f>
        <v>#N/A</v>
      </c>
    </row>
    <row r="98" spans="1:32" ht="14.25" customHeight="1" x14ac:dyDescent="0.25">
      <c r="A98" s="260"/>
      <c r="B98" s="261"/>
      <c r="C98" s="99"/>
      <c r="D98" s="100"/>
      <c r="E98" s="101" t="str">
        <f>IF(C98="","",VLOOKUP(C98,食材マスタ!$A$4:$AB$438,6,FALSE))</f>
        <v/>
      </c>
      <c r="F98" s="102"/>
      <c r="G98" s="103" t="str">
        <f t="shared" si="35"/>
        <v/>
      </c>
      <c r="H98" s="94" t="str">
        <f t="shared" si="1"/>
        <v/>
      </c>
      <c r="I98" s="96" t="str">
        <f>IF(C98="","",VLOOKUP(C98,食材マスタ!$A$4:$AB$438,13,FALSE))</f>
        <v/>
      </c>
      <c r="J98" s="96" t="str">
        <f t="shared" si="11"/>
        <v/>
      </c>
      <c r="K98" s="104" t="str">
        <f t="shared" si="3"/>
        <v/>
      </c>
      <c r="L98" s="219" t="str">
        <f t="shared" si="11"/>
        <v/>
      </c>
      <c r="M98" s="229" t="str">
        <f t="shared" si="4"/>
        <v/>
      </c>
      <c r="N98" s="219" t="str">
        <f t="shared" si="15"/>
        <v/>
      </c>
      <c r="O98" s="229" t="str">
        <f t="shared" si="6"/>
        <v/>
      </c>
      <c r="P98" s="219" t="str">
        <f t="shared" si="13"/>
        <v/>
      </c>
      <c r="Q98" s="229" t="str">
        <f t="shared" si="8"/>
        <v/>
      </c>
      <c r="R98" s="219" t="str">
        <f t="shared" si="16"/>
        <v/>
      </c>
      <c r="S98" s="13" t="str">
        <f t="shared" si="10"/>
        <v/>
      </c>
      <c r="T98" s="223"/>
      <c r="U98" s="82"/>
      <c r="X98" s="118" t="e">
        <f>VLOOKUP($C98,食材マスタ!$A:$AB,5,FALSE)</f>
        <v>#N/A</v>
      </c>
      <c r="Y98" s="118" t="e">
        <f>VLOOKUP($C98,食材マスタ!$A:$AB,6,FALSE)</f>
        <v>#N/A</v>
      </c>
      <c r="Z98" s="118" t="e">
        <f>VLOOKUP($C98,食材マスタ!$A:$AB,13,FALSE)</f>
        <v>#N/A</v>
      </c>
      <c r="AA98" s="118" t="e">
        <f>VLOOKUP($C98,食材マスタ!$A:$AB,12,FALSE)</f>
        <v>#N/A</v>
      </c>
      <c r="AB98" s="118" t="e">
        <f>VLOOKUP($C98,食材マスタ!$A:$AB,14,FALSE)</f>
        <v>#N/A</v>
      </c>
      <c r="AC98" s="118" t="e">
        <f>VLOOKUP($C98,食材マスタ!$A:$AB,16,FALSE)</f>
        <v>#N/A</v>
      </c>
      <c r="AD98" s="118" t="e">
        <f>VLOOKUP($C98,食材マスタ!$A:$AB,19,FALSE)</f>
        <v>#N/A</v>
      </c>
      <c r="AE98" s="118" t="e">
        <f>VLOOKUP($C98,食材マスタ!$A:$AB,26,FALSE)</f>
        <v>#N/A</v>
      </c>
      <c r="AF98" s="118" t="e">
        <f>VLOOKUP($C98,食材マスタ!$A:$AB,28,FALSE)</f>
        <v>#N/A</v>
      </c>
    </row>
    <row r="99" spans="1:32" ht="14.25" customHeight="1" x14ac:dyDescent="0.25">
      <c r="A99" s="260"/>
      <c r="B99" s="261"/>
      <c r="C99" s="99"/>
      <c r="D99" s="100"/>
      <c r="E99" s="101" t="str">
        <f>IF(C99="","",VLOOKUP(C99,食材マスタ!$A$4:$AB$438,6,FALSE))</f>
        <v/>
      </c>
      <c r="F99" s="102"/>
      <c r="G99" s="103" t="str">
        <f t="shared" si="35"/>
        <v/>
      </c>
      <c r="H99" s="94" t="str">
        <f t="shared" si="1"/>
        <v/>
      </c>
      <c r="I99" s="96" t="str">
        <f>IF(C99="","",VLOOKUP(C99,食材マスタ!$A$4:$AB$438,13,FALSE))</f>
        <v/>
      </c>
      <c r="J99" s="96" t="str">
        <f t="shared" si="11"/>
        <v/>
      </c>
      <c r="K99" s="104" t="str">
        <f t="shared" si="3"/>
        <v/>
      </c>
      <c r="L99" s="219" t="str">
        <f t="shared" si="11"/>
        <v/>
      </c>
      <c r="M99" s="229" t="str">
        <f t="shared" si="4"/>
        <v/>
      </c>
      <c r="N99" s="219" t="str">
        <f t="shared" si="15"/>
        <v/>
      </c>
      <c r="O99" s="229" t="str">
        <f t="shared" si="6"/>
        <v/>
      </c>
      <c r="P99" s="219" t="str">
        <f t="shared" si="13"/>
        <v/>
      </c>
      <c r="Q99" s="229" t="str">
        <f t="shared" si="8"/>
        <v/>
      </c>
      <c r="R99" s="219" t="str">
        <f t="shared" si="16"/>
        <v/>
      </c>
      <c r="S99" s="13" t="str">
        <f t="shared" si="10"/>
        <v/>
      </c>
      <c r="T99" s="223"/>
      <c r="U99" s="82"/>
      <c r="X99" s="118" t="e">
        <f>VLOOKUP($C99,食材マスタ!$A:$AB,5,FALSE)</f>
        <v>#N/A</v>
      </c>
      <c r="Y99" s="118" t="e">
        <f>VLOOKUP($C99,食材マスタ!$A:$AB,6,FALSE)</f>
        <v>#N/A</v>
      </c>
      <c r="Z99" s="118" t="e">
        <f>VLOOKUP($C99,食材マスタ!$A:$AB,13,FALSE)</f>
        <v>#N/A</v>
      </c>
      <c r="AA99" s="118" t="e">
        <f>VLOOKUP($C99,食材マスタ!$A:$AB,12,FALSE)</f>
        <v>#N/A</v>
      </c>
      <c r="AB99" s="118" t="e">
        <f>VLOOKUP($C99,食材マスタ!$A:$AB,14,FALSE)</f>
        <v>#N/A</v>
      </c>
      <c r="AC99" s="118" t="e">
        <f>VLOOKUP($C99,食材マスタ!$A:$AB,16,FALSE)</f>
        <v>#N/A</v>
      </c>
      <c r="AD99" s="118" t="e">
        <f>VLOOKUP($C99,食材マスタ!$A:$AB,19,FALSE)</f>
        <v>#N/A</v>
      </c>
      <c r="AE99" s="118" t="e">
        <f>VLOOKUP($C99,食材マスタ!$A:$AB,26,FALSE)</f>
        <v>#N/A</v>
      </c>
      <c r="AF99" s="118" t="e">
        <f>VLOOKUP($C99,食材マスタ!$A:$AB,28,FALSE)</f>
        <v>#N/A</v>
      </c>
    </row>
    <row r="100" spans="1:32" ht="14.25" customHeight="1" x14ac:dyDescent="0.25">
      <c r="A100" s="260"/>
      <c r="B100" s="261"/>
      <c r="C100" s="99"/>
      <c r="D100" s="100"/>
      <c r="E100" s="101" t="str">
        <f>IF(C100="","",VLOOKUP(C100,食材マスタ!$A$4:$AB$438,6,FALSE))</f>
        <v/>
      </c>
      <c r="F100" s="102"/>
      <c r="G100" s="103" t="str">
        <f>IF(C100="","",F100/((100-I100)/100))</f>
        <v/>
      </c>
      <c r="H100" s="94" t="str">
        <f t="shared" si="1"/>
        <v/>
      </c>
      <c r="I100" s="96" t="str">
        <f>IF(C100="","",VLOOKUP(C100,食材マスタ!$A$4:$AB$438,13,FALSE))</f>
        <v/>
      </c>
      <c r="J100" s="96" t="str">
        <f t="shared" si="11"/>
        <v/>
      </c>
      <c r="K100" s="104" t="str">
        <f t="shared" si="3"/>
        <v/>
      </c>
      <c r="L100" s="219" t="str">
        <f t="shared" si="11"/>
        <v/>
      </c>
      <c r="M100" s="229" t="str">
        <f t="shared" si="4"/>
        <v/>
      </c>
      <c r="N100" s="219" t="str">
        <f t="shared" si="15"/>
        <v/>
      </c>
      <c r="O100" s="229" t="str">
        <f t="shared" si="6"/>
        <v/>
      </c>
      <c r="P100" s="219" t="str">
        <f t="shared" si="13"/>
        <v/>
      </c>
      <c r="Q100" s="229" t="str">
        <f t="shared" si="8"/>
        <v/>
      </c>
      <c r="R100" s="219" t="str">
        <f t="shared" si="16"/>
        <v/>
      </c>
      <c r="S100" s="13" t="str">
        <f t="shared" si="10"/>
        <v/>
      </c>
      <c r="T100" s="223"/>
      <c r="U100" s="82"/>
      <c r="X100" s="118" t="e">
        <f>VLOOKUP($C100,食材マスタ!$A:$AB,5,FALSE)</f>
        <v>#N/A</v>
      </c>
      <c r="Y100" s="118" t="e">
        <f>VLOOKUP($C100,食材マスタ!$A:$AB,6,FALSE)</f>
        <v>#N/A</v>
      </c>
      <c r="Z100" s="118" t="e">
        <f>VLOOKUP($C100,食材マスタ!$A:$AB,13,FALSE)</f>
        <v>#N/A</v>
      </c>
      <c r="AA100" s="118" t="e">
        <f>VLOOKUP($C100,食材マスタ!$A:$AB,12,FALSE)</f>
        <v>#N/A</v>
      </c>
      <c r="AB100" s="118" t="e">
        <f>VLOOKUP($C100,食材マスタ!$A:$AB,14,FALSE)</f>
        <v>#N/A</v>
      </c>
      <c r="AC100" s="118" t="e">
        <f>VLOOKUP($C100,食材マスタ!$A:$AB,16,FALSE)</f>
        <v>#N/A</v>
      </c>
      <c r="AD100" s="118" t="e">
        <f>VLOOKUP($C100,食材マスタ!$A:$AB,19,FALSE)</f>
        <v>#N/A</v>
      </c>
      <c r="AE100" s="118" t="e">
        <f>VLOOKUP($C100,食材マスタ!$A:$AB,26,FALSE)</f>
        <v>#N/A</v>
      </c>
      <c r="AF100" s="118" t="e">
        <f>VLOOKUP($C100,食材マスタ!$A:$AB,28,FALSE)</f>
        <v>#N/A</v>
      </c>
    </row>
    <row r="101" spans="1:32" ht="14.25" customHeight="1" x14ac:dyDescent="0.25">
      <c r="A101" s="260"/>
      <c r="B101" s="261"/>
      <c r="C101" s="99"/>
      <c r="D101" s="106"/>
      <c r="E101" s="101" t="str">
        <f>IF(C101="","",VLOOKUP(C101,食材マスタ!$A$4:$AB$438,6,FALSE))</f>
        <v/>
      </c>
      <c r="F101" s="102"/>
      <c r="G101" s="103" t="str">
        <f>IF(C101="","",F101/((100-I101)/100))</f>
        <v/>
      </c>
      <c r="H101" s="94" t="str">
        <f t="shared" si="1"/>
        <v/>
      </c>
      <c r="I101" s="96" t="str">
        <f>IF(C101="","",VLOOKUP(C101,食材マスタ!$A$4:$AB$438,13,FALSE))</f>
        <v/>
      </c>
      <c r="J101" s="96" t="str">
        <f t="shared" si="11"/>
        <v/>
      </c>
      <c r="K101" s="104" t="str">
        <f t="shared" si="3"/>
        <v/>
      </c>
      <c r="L101" s="219" t="str">
        <f t="shared" si="11"/>
        <v/>
      </c>
      <c r="M101" s="229" t="str">
        <f t="shared" si="4"/>
        <v/>
      </c>
      <c r="N101" s="219" t="str">
        <f t="shared" si="15"/>
        <v/>
      </c>
      <c r="O101" s="229" t="str">
        <f t="shared" si="6"/>
        <v/>
      </c>
      <c r="P101" s="219" t="str">
        <f t="shared" si="13"/>
        <v/>
      </c>
      <c r="Q101" s="229" t="str">
        <f t="shared" si="8"/>
        <v/>
      </c>
      <c r="R101" s="219" t="str">
        <f t="shared" si="16"/>
        <v/>
      </c>
      <c r="S101" s="13" t="str">
        <f t="shared" si="10"/>
        <v/>
      </c>
      <c r="T101" s="223"/>
      <c r="U101" s="82"/>
      <c r="X101" s="118" t="e">
        <f>VLOOKUP($C101,食材マスタ!$A:$AB,5,FALSE)</f>
        <v>#N/A</v>
      </c>
      <c r="Y101" s="118" t="e">
        <f>VLOOKUP($C101,食材マスタ!$A:$AB,6,FALSE)</f>
        <v>#N/A</v>
      </c>
      <c r="Z101" s="118" t="e">
        <f>VLOOKUP($C101,食材マスタ!$A:$AB,13,FALSE)</f>
        <v>#N/A</v>
      </c>
      <c r="AA101" s="118" t="e">
        <f>VLOOKUP($C101,食材マスタ!$A:$AB,12,FALSE)</f>
        <v>#N/A</v>
      </c>
      <c r="AB101" s="118" t="e">
        <f>VLOOKUP($C101,食材マスタ!$A:$AB,14,FALSE)</f>
        <v>#N/A</v>
      </c>
      <c r="AC101" s="118" t="e">
        <f>VLOOKUP($C101,食材マスタ!$A:$AB,16,FALSE)</f>
        <v>#N/A</v>
      </c>
      <c r="AD101" s="118" t="e">
        <f>VLOOKUP($C101,食材マスタ!$A:$AB,19,FALSE)</f>
        <v>#N/A</v>
      </c>
      <c r="AE101" s="118" t="e">
        <f>VLOOKUP($C101,食材マスタ!$A:$AB,26,FALSE)</f>
        <v>#N/A</v>
      </c>
      <c r="AF101" s="118" t="e">
        <f>VLOOKUP($C101,食材マスタ!$A:$AB,28,FALSE)</f>
        <v>#N/A</v>
      </c>
    </row>
    <row r="102" spans="1:32" ht="14.25" customHeight="1" x14ac:dyDescent="0.25">
      <c r="A102" s="260"/>
      <c r="B102" s="261"/>
      <c r="C102" s="99"/>
      <c r="D102" s="100"/>
      <c r="E102" s="101" t="str">
        <f>IF(C102="","",VLOOKUP(C102,食材マスタ!$A$4:$AB$438,6,FALSE))</f>
        <v/>
      </c>
      <c r="F102" s="102"/>
      <c r="G102" s="103" t="str">
        <f>IF(C102="","",F102/((100-I102)/100))</f>
        <v/>
      </c>
      <c r="H102" s="94" t="str">
        <f t="shared" si="1"/>
        <v/>
      </c>
      <c r="I102" s="96" t="str">
        <f>IF(C102="","",VLOOKUP(C102,食材マスタ!$A$4:$AB$438,13,FALSE))</f>
        <v/>
      </c>
      <c r="J102" s="96" t="str">
        <f t="shared" si="11"/>
        <v/>
      </c>
      <c r="K102" s="104" t="str">
        <f t="shared" si="3"/>
        <v/>
      </c>
      <c r="L102" s="219" t="str">
        <f t="shared" si="11"/>
        <v/>
      </c>
      <c r="M102" s="229" t="str">
        <f t="shared" si="4"/>
        <v/>
      </c>
      <c r="N102" s="219" t="str">
        <f t="shared" si="15"/>
        <v/>
      </c>
      <c r="O102" s="229" t="str">
        <f t="shared" si="6"/>
        <v/>
      </c>
      <c r="P102" s="219" t="str">
        <f t="shared" si="13"/>
        <v/>
      </c>
      <c r="Q102" s="229" t="str">
        <f t="shared" si="8"/>
        <v/>
      </c>
      <c r="R102" s="219" t="str">
        <f t="shared" si="16"/>
        <v/>
      </c>
      <c r="S102" s="13" t="str">
        <f t="shared" si="10"/>
        <v/>
      </c>
      <c r="T102" s="223"/>
      <c r="U102" s="82"/>
      <c r="X102" s="118" t="e">
        <f>VLOOKUP($C102,食材マスタ!$A:$AB,5,FALSE)</f>
        <v>#N/A</v>
      </c>
      <c r="Y102" s="118" t="e">
        <f>VLOOKUP($C102,食材マスタ!$A:$AB,6,FALSE)</f>
        <v>#N/A</v>
      </c>
      <c r="Z102" s="118" t="e">
        <f>VLOOKUP($C102,食材マスタ!$A:$AB,13,FALSE)</f>
        <v>#N/A</v>
      </c>
      <c r="AA102" s="118" t="e">
        <f>VLOOKUP($C102,食材マスタ!$A:$AB,12,FALSE)</f>
        <v>#N/A</v>
      </c>
      <c r="AB102" s="118" t="e">
        <f>VLOOKUP($C102,食材マスタ!$A:$AB,14,FALSE)</f>
        <v>#N/A</v>
      </c>
      <c r="AC102" s="118" t="e">
        <f>VLOOKUP($C102,食材マスタ!$A:$AB,16,FALSE)</f>
        <v>#N/A</v>
      </c>
      <c r="AD102" s="118" t="e">
        <f>VLOOKUP($C102,食材マスタ!$A:$AB,19,FALSE)</f>
        <v>#N/A</v>
      </c>
      <c r="AE102" s="118" t="e">
        <f>VLOOKUP($C102,食材マスタ!$A:$AB,26,FALSE)</f>
        <v>#N/A</v>
      </c>
      <c r="AF102" s="118" t="e">
        <f>VLOOKUP($C102,食材マスタ!$A:$AB,28,FALSE)</f>
        <v>#N/A</v>
      </c>
    </row>
    <row r="103" spans="1:32" ht="14.25" customHeight="1" x14ac:dyDescent="0.25">
      <c r="A103" s="260"/>
      <c r="B103" s="261"/>
      <c r="C103" s="99"/>
      <c r="D103" s="100"/>
      <c r="E103" s="101" t="str">
        <f>IF(C103="","",VLOOKUP(C103,食材マスタ!$A$4:$AB$438,6,FALSE))</f>
        <v/>
      </c>
      <c r="F103" s="102"/>
      <c r="G103" s="103" t="str">
        <f t="shared" ref="G103" si="36">IF(C103="","",F103/((100-I103)/100))</f>
        <v/>
      </c>
      <c r="H103" s="94" t="str">
        <f t="shared" si="1"/>
        <v/>
      </c>
      <c r="I103" s="96" t="str">
        <f>IF(C103="","",VLOOKUP(C103,食材マスタ!$A$4:$AB$438,13,FALSE))</f>
        <v/>
      </c>
      <c r="J103" s="96" t="str">
        <f t="shared" si="11"/>
        <v/>
      </c>
      <c r="K103" s="104" t="str">
        <f t="shared" si="3"/>
        <v/>
      </c>
      <c r="L103" s="219" t="str">
        <f t="shared" si="11"/>
        <v/>
      </c>
      <c r="M103" s="229" t="str">
        <f t="shared" si="4"/>
        <v/>
      </c>
      <c r="N103" s="219" t="str">
        <f t="shared" si="15"/>
        <v/>
      </c>
      <c r="O103" s="229" t="str">
        <f t="shared" si="6"/>
        <v/>
      </c>
      <c r="P103" s="219" t="str">
        <f t="shared" si="13"/>
        <v/>
      </c>
      <c r="Q103" s="229" t="str">
        <f t="shared" si="8"/>
        <v/>
      </c>
      <c r="R103" s="219" t="str">
        <f t="shared" si="16"/>
        <v/>
      </c>
      <c r="S103" s="13" t="str">
        <f t="shared" si="10"/>
        <v/>
      </c>
      <c r="T103" s="223"/>
      <c r="U103" s="82"/>
      <c r="X103" s="118" t="e">
        <f>VLOOKUP($C103,食材マスタ!$A:$AB,5,FALSE)</f>
        <v>#N/A</v>
      </c>
      <c r="Y103" s="118" t="e">
        <f>VLOOKUP($C103,食材マスタ!$A:$AB,6,FALSE)</f>
        <v>#N/A</v>
      </c>
      <c r="Z103" s="118" t="e">
        <f>VLOOKUP($C103,食材マスタ!$A:$AB,13,FALSE)</f>
        <v>#N/A</v>
      </c>
      <c r="AA103" s="118" t="e">
        <f>VLOOKUP($C103,食材マスタ!$A:$AB,12,FALSE)</f>
        <v>#N/A</v>
      </c>
      <c r="AB103" s="118" t="e">
        <f>VLOOKUP($C103,食材マスタ!$A:$AB,14,FALSE)</f>
        <v>#N/A</v>
      </c>
      <c r="AC103" s="118" t="e">
        <f>VLOOKUP($C103,食材マスタ!$A:$AB,16,FALSE)</f>
        <v>#N/A</v>
      </c>
      <c r="AD103" s="118" t="e">
        <f>VLOOKUP($C103,食材マスタ!$A:$AB,19,FALSE)</f>
        <v>#N/A</v>
      </c>
      <c r="AE103" s="118" t="e">
        <f>VLOOKUP($C103,食材マスタ!$A:$AB,26,FALSE)</f>
        <v>#N/A</v>
      </c>
      <c r="AF103" s="118" t="e">
        <f>VLOOKUP($C103,食材マスタ!$A:$AB,28,FALSE)</f>
        <v>#N/A</v>
      </c>
    </row>
    <row r="104" spans="1:32" ht="14.25" customHeight="1" x14ac:dyDescent="0.25">
      <c r="A104" s="260"/>
      <c r="B104" s="261"/>
      <c r="C104" s="99"/>
      <c r="D104" s="100"/>
      <c r="E104" s="101" t="str">
        <f>IF(C104="","",VLOOKUP(C104,食材マスタ!$A$4:$AB$438,6,FALSE))</f>
        <v/>
      </c>
      <c r="F104" s="102"/>
      <c r="G104" s="103" t="str">
        <f>IF(C104="","",F104/((100-I104)/100))</f>
        <v/>
      </c>
      <c r="H104" s="94" t="str">
        <f t="shared" si="1"/>
        <v/>
      </c>
      <c r="I104" s="96" t="str">
        <f>IF(C104="","",VLOOKUP(C104,食材マスタ!$A$4:$AB$438,13,FALSE))</f>
        <v/>
      </c>
      <c r="J104" s="96" t="str">
        <f t="shared" si="11"/>
        <v/>
      </c>
      <c r="K104" s="104" t="str">
        <f t="shared" si="3"/>
        <v/>
      </c>
      <c r="L104" s="219" t="str">
        <f t="shared" si="11"/>
        <v/>
      </c>
      <c r="M104" s="229" t="str">
        <f t="shared" si="4"/>
        <v/>
      </c>
      <c r="N104" s="219" t="str">
        <f t="shared" si="15"/>
        <v/>
      </c>
      <c r="O104" s="229" t="str">
        <f t="shared" si="6"/>
        <v/>
      </c>
      <c r="P104" s="219" t="str">
        <f t="shared" si="13"/>
        <v/>
      </c>
      <c r="Q104" s="229" t="str">
        <f t="shared" si="8"/>
        <v/>
      </c>
      <c r="R104" s="219" t="str">
        <f t="shared" si="16"/>
        <v/>
      </c>
      <c r="S104" s="13" t="str">
        <f t="shared" si="10"/>
        <v/>
      </c>
      <c r="T104" s="223"/>
      <c r="U104" s="82"/>
      <c r="X104" s="118" t="e">
        <f>VLOOKUP($C104,食材マスタ!$A:$AB,5,FALSE)</f>
        <v>#N/A</v>
      </c>
      <c r="Y104" s="118" t="e">
        <f>VLOOKUP($C104,食材マスタ!$A:$AB,6,FALSE)</f>
        <v>#N/A</v>
      </c>
      <c r="Z104" s="118" t="e">
        <f>VLOOKUP($C104,食材マスタ!$A:$AB,13,FALSE)</f>
        <v>#N/A</v>
      </c>
      <c r="AA104" s="118" t="e">
        <f>VLOOKUP($C104,食材マスタ!$A:$AB,12,FALSE)</f>
        <v>#N/A</v>
      </c>
      <c r="AB104" s="118" t="e">
        <f>VLOOKUP($C104,食材マスタ!$A:$AB,14,FALSE)</f>
        <v>#N/A</v>
      </c>
      <c r="AC104" s="118" t="e">
        <f>VLOOKUP($C104,食材マスタ!$A:$AB,16,FALSE)</f>
        <v>#N/A</v>
      </c>
      <c r="AD104" s="118" t="e">
        <f>VLOOKUP($C104,食材マスタ!$A:$AB,19,FALSE)</f>
        <v>#N/A</v>
      </c>
      <c r="AE104" s="118" t="e">
        <f>VLOOKUP($C104,食材マスタ!$A:$AB,26,FALSE)</f>
        <v>#N/A</v>
      </c>
      <c r="AF104" s="118" t="e">
        <f>VLOOKUP($C104,食材マスタ!$A:$AB,28,FALSE)</f>
        <v>#N/A</v>
      </c>
    </row>
    <row r="105" spans="1:32" ht="14.25" customHeight="1" x14ac:dyDescent="0.25">
      <c r="A105" s="260"/>
      <c r="B105" s="261"/>
      <c r="C105" s="99"/>
      <c r="D105" s="106"/>
      <c r="E105" s="101" t="str">
        <f>IF(C105="","",VLOOKUP(C105,食材マスタ!$A$4:$AB$438,6,FALSE))</f>
        <v/>
      </c>
      <c r="F105" s="102"/>
      <c r="G105" s="103" t="str">
        <f>IF(C105="","",F105/((100-I105)/100))</f>
        <v/>
      </c>
      <c r="H105" s="94" t="str">
        <f t="shared" si="1"/>
        <v/>
      </c>
      <c r="I105" s="96" t="str">
        <f>IF(C105="","",VLOOKUP(C105,食材マスタ!$A$4:$AB$438,13,FALSE))</f>
        <v/>
      </c>
      <c r="J105" s="96" t="str">
        <f t="shared" si="11"/>
        <v/>
      </c>
      <c r="K105" s="104" t="str">
        <f t="shared" si="3"/>
        <v/>
      </c>
      <c r="L105" s="219" t="str">
        <f t="shared" si="11"/>
        <v/>
      </c>
      <c r="M105" s="229" t="str">
        <f t="shared" si="4"/>
        <v/>
      </c>
      <c r="N105" s="219" t="str">
        <f t="shared" si="15"/>
        <v/>
      </c>
      <c r="O105" s="229" t="str">
        <f t="shared" si="6"/>
        <v/>
      </c>
      <c r="P105" s="219" t="str">
        <f t="shared" si="13"/>
        <v/>
      </c>
      <c r="Q105" s="229" t="str">
        <f t="shared" si="8"/>
        <v/>
      </c>
      <c r="R105" s="219" t="str">
        <f t="shared" si="16"/>
        <v/>
      </c>
      <c r="S105" s="13" t="str">
        <f t="shared" si="10"/>
        <v/>
      </c>
      <c r="T105" s="223"/>
      <c r="U105" s="82"/>
      <c r="X105" s="118" t="e">
        <f>VLOOKUP($C105,食材マスタ!$A:$AB,5,FALSE)</f>
        <v>#N/A</v>
      </c>
      <c r="Y105" s="118" t="e">
        <f>VLOOKUP($C105,食材マスタ!$A:$AB,6,FALSE)</f>
        <v>#N/A</v>
      </c>
      <c r="Z105" s="118" t="e">
        <f>VLOOKUP($C105,食材マスタ!$A:$AB,13,FALSE)</f>
        <v>#N/A</v>
      </c>
      <c r="AA105" s="118" t="e">
        <f>VLOOKUP($C105,食材マスタ!$A:$AB,12,FALSE)</f>
        <v>#N/A</v>
      </c>
      <c r="AB105" s="118" t="e">
        <f>VLOOKUP($C105,食材マスタ!$A:$AB,14,FALSE)</f>
        <v>#N/A</v>
      </c>
      <c r="AC105" s="118" t="e">
        <f>VLOOKUP($C105,食材マスタ!$A:$AB,16,FALSE)</f>
        <v>#N/A</v>
      </c>
      <c r="AD105" s="118" t="e">
        <f>VLOOKUP($C105,食材マスタ!$A:$AB,19,FALSE)</f>
        <v>#N/A</v>
      </c>
      <c r="AE105" s="118" t="e">
        <f>VLOOKUP($C105,食材マスタ!$A:$AB,26,FALSE)</f>
        <v>#N/A</v>
      </c>
      <c r="AF105" s="118" t="e">
        <f>VLOOKUP($C105,食材マスタ!$A:$AB,28,FALSE)</f>
        <v>#N/A</v>
      </c>
    </row>
    <row r="106" spans="1:32" ht="14.25" customHeight="1" x14ac:dyDescent="0.25">
      <c r="A106" s="260"/>
      <c r="B106" s="261"/>
      <c r="C106" s="99"/>
      <c r="D106" s="100"/>
      <c r="E106" s="101" t="str">
        <f>IF(C106="","",VLOOKUP(C106,食材マスタ!$A$4:$AB$438,6,FALSE))</f>
        <v/>
      </c>
      <c r="F106" s="102"/>
      <c r="G106" s="103" t="str">
        <f>IF(C106="","",F106/((100-I106)/100))</f>
        <v/>
      </c>
      <c r="H106" s="94" t="str">
        <f t="shared" si="1"/>
        <v/>
      </c>
      <c r="I106" s="96" t="str">
        <f>IF(C106="","",VLOOKUP(C106,食材マスタ!$A$4:$AB$438,13,FALSE))</f>
        <v/>
      </c>
      <c r="J106" s="96" t="str">
        <f t="shared" si="11"/>
        <v/>
      </c>
      <c r="K106" s="104" t="str">
        <f t="shared" si="3"/>
        <v/>
      </c>
      <c r="L106" s="219" t="str">
        <f t="shared" si="11"/>
        <v/>
      </c>
      <c r="M106" s="229" t="str">
        <f t="shared" si="4"/>
        <v/>
      </c>
      <c r="N106" s="219" t="str">
        <f t="shared" si="15"/>
        <v/>
      </c>
      <c r="O106" s="229" t="str">
        <f t="shared" si="6"/>
        <v/>
      </c>
      <c r="P106" s="219" t="str">
        <f t="shared" si="13"/>
        <v/>
      </c>
      <c r="Q106" s="229" t="str">
        <f t="shared" si="8"/>
        <v/>
      </c>
      <c r="R106" s="219" t="str">
        <f t="shared" si="16"/>
        <v/>
      </c>
      <c r="S106" s="13" t="str">
        <f t="shared" si="10"/>
        <v/>
      </c>
      <c r="T106" s="223"/>
      <c r="U106" s="82"/>
      <c r="X106" s="118" t="e">
        <f>VLOOKUP($C106,食材マスタ!$A:$AB,5,FALSE)</f>
        <v>#N/A</v>
      </c>
      <c r="Y106" s="118" t="e">
        <f>VLOOKUP($C106,食材マスタ!$A:$AB,6,FALSE)</f>
        <v>#N/A</v>
      </c>
      <c r="Z106" s="118" t="e">
        <f>VLOOKUP($C106,食材マスタ!$A:$AB,13,FALSE)</f>
        <v>#N/A</v>
      </c>
      <c r="AA106" s="118" t="e">
        <f>VLOOKUP($C106,食材マスタ!$A:$AB,12,FALSE)</f>
        <v>#N/A</v>
      </c>
      <c r="AB106" s="118" t="e">
        <f>VLOOKUP($C106,食材マスタ!$A:$AB,14,FALSE)</f>
        <v>#N/A</v>
      </c>
      <c r="AC106" s="118" t="e">
        <f>VLOOKUP($C106,食材マスタ!$A:$AB,16,FALSE)</f>
        <v>#N/A</v>
      </c>
      <c r="AD106" s="118" t="e">
        <f>VLOOKUP($C106,食材マスタ!$A:$AB,19,FALSE)</f>
        <v>#N/A</v>
      </c>
      <c r="AE106" s="118" t="e">
        <f>VLOOKUP($C106,食材マスタ!$A:$AB,26,FALSE)</f>
        <v>#N/A</v>
      </c>
      <c r="AF106" s="118" t="e">
        <f>VLOOKUP($C106,食材マスタ!$A:$AB,28,FALSE)</f>
        <v>#N/A</v>
      </c>
    </row>
    <row r="107" spans="1:32" ht="14.25" customHeight="1" x14ac:dyDescent="0.25">
      <c r="A107" s="260"/>
      <c r="B107" s="261"/>
      <c r="C107" s="99"/>
      <c r="D107" s="100"/>
      <c r="E107" s="101" t="str">
        <f>IF(C107="","",VLOOKUP(C107,食材マスタ!$A$4:$AB$438,6,FALSE))</f>
        <v/>
      </c>
      <c r="F107" s="102"/>
      <c r="G107" s="103" t="str">
        <f t="shared" ref="G107:G122" si="37">IF(C107="","",F107/((100-I107)/100))</f>
        <v/>
      </c>
      <c r="H107" s="94" t="str">
        <f t="shared" si="1"/>
        <v/>
      </c>
      <c r="I107" s="96" t="str">
        <f>IF(C107="","",VLOOKUP(C107,食材マスタ!$A$4:$AB$438,13,FALSE))</f>
        <v/>
      </c>
      <c r="J107" s="96" t="str">
        <f t="shared" si="11"/>
        <v/>
      </c>
      <c r="K107" s="104" t="str">
        <f t="shared" si="3"/>
        <v/>
      </c>
      <c r="L107" s="219" t="str">
        <f t="shared" si="11"/>
        <v/>
      </c>
      <c r="M107" s="229" t="str">
        <f t="shared" si="4"/>
        <v/>
      </c>
      <c r="N107" s="219" t="str">
        <f t="shared" si="15"/>
        <v/>
      </c>
      <c r="O107" s="229" t="str">
        <f t="shared" si="6"/>
        <v/>
      </c>
      <c r="P107" s="219" t="str">
        <f t="shared" si="13"/>
        <v/>
      </c>
      <c r="Q107" s="229" t="str">
        <f t="shared" si="8"/>
        <v/>
      </c>
      <c r="R107" s="219" t="str">
        <f t="shared" si="16"/>
        <v/>
      </c>
      <c r="S107" s="13" t="str">
        <f t="shared" si="10"/>
        <v/>
      </c>
      <c r="T107" s="223"/>
      <c r="U107" s="82"/>
      <c r="X107" s="118" t="e">
        <f>VLOOKUP($C107,食材マスタ!$A:$AB,5,FALSE)</f>
        <v>#N/A</v>
      </c>
      <c r="Y107" s="118" t="e">
        <f>VLOOKUP($C107,食材マスタ!$A:$AB,6,FALSE)</f>
        <v>#N/A</v>
      </c>
      <c r="Z107" s="118" t="e">
        <f>VLOOKUP($C107,食材マスタ!$A:$AB,13,FALSE)</f>
        <v>#N/A</v>
      </c>
      <c r="AA107" s="118" t="e">
        <f>VLOOKUP($C107,食材マスタ!$A:$AB,12,FALSE)</f>
        <v>#N/A</v>
      </c>
      <c r="AB107" s="118" t="e">
        <f>VLOOKUP($C107,食材マスタ!$A:$AB,14,FALSE)</f>
        <v>#N/A</v>
      </c>
      <c r="AC107" s="118" t="e">
        <f>VLOOKUP($C107,食材マスタ!$A:$AB,16,FALSE)</f>
        <v>#N/A</v>
      </c>
      <c r="AD107" s="118" t="e">
        <f>VLOOKUP($C107,食材マスタ!$A:$AB,19,FALSE)</f>
        <v>#N/A</v>
      </c>
      <c r="AE107" s="118" t="e">
        <f>VLOOKUP($C107,食材マスタ!$A:$AB,26,FALSE)</f>
        <v>#N/A</v>
      </c>
      <c r="AF107" s="118" t="e">
        <f>VLOOKUP($C107,食材マスタ!$A:$AB,28,FALSE)</f>
        <v>#N/A</v>
      </c>
    </row>
    <row r="108" spans="1:32" ht="14.25" customHeight="1" x14ac:dyDescent="0.25">
      <c r="A108" s="260"/>
      <c r="B108" s="261"/>
      <c r="C108" s="99"/>
      <c r="D108" s="106"/>
      <c r="E108" s="101" t="str">
        <f>IF(C108="","",VLOOKUP(C108,食材マスタ!$A$4:$AB$438,6,FALSE))</f>
        <v/>
      </c>
      <c r="F108" s="102"/>
      <c r="G108" s="103" t="str">
        <f t="shared" si="37"/>
        <v/>
      </c>
      <c r="H108" s="94" t="str">
        <f t="shared" si="1"/>
        <v/>
      </c>
      <c r="I108" s="96" t="str">
        <f>IF(C108="","",VLOOKUP(C108,食材マスタ!$A$4:$AB$438,13,FALSE))</f>
        <v/>
      </c>
      <c r="J108" s="96" t="str">
        <f t="shared" si="11"/>
        <v/>
      </c>
      <c r="K108" s="104" t="str">
        <f t="shared" si="3"/>
        <v/>
      </c>
      <c r="L108" s="219" t="str">
        <f t="shared" si="11"/>
        <v/>
      </c>
      <c r="M108" s="229" t="str">
        <f t="shared" si="4"/>
        <v/>
      </c>
      <c r="N108" s="219" t="str">
        <f t="shared" si="15"/>
        <v/>
      </c>
      <c r="O108" s="229" t="str">
        <f t="shared" si="6"/>
        <v/>
      </c>
      <c r="P108" s="219" t="str">
        <f t="shared" si="13"/>
        <v/>
      </c>
      <c r="Q108" s="229" t="str">
        <f t="shared" si="8"/>
        <v/>
      </c>
      <c r="R108" s="219" t="str">
        <f t="shared" si="16"/>
        <v/>
      </c>
      <c r="S108" s="13" t="str">
        <f t="shared" si="10"/>
        <v/>
      </c>
      <c r="T108" s="223"/>
      <c r="U108" s="83"/>
      <c r="X108" s="118" t="e">
        <f>VLOOKUP($C108,食材マスタ!$A:$AB,5,FALSE)</f>
        <v>#N/A</v>
      </c>
      <c r="Y108" s="118" t="e">
        <f>VLOOKUP($C108,食材マスタ!$A:$AB,6,FALSE)</f>
        <v>#N/A</v>
      </c>
      <c r="Z108" s="118" t="e">
        <f>VLOOKUP($C108,食材マスタ!$A:$AB,13,FALSE)</f>
        <v>#N/A</v>
      </c>
      <c r="AA108" s="118" t="e">
        <f>VLOOKUP($C108,食材マスタ!$A:$AB,12,FALSE)</f>
        <v>#N/A</v>
      </c>
      <c r="AB108" s="118" t="e">
        <f>VLOOKUP($C108,食材マスタ!$A:$AB,14,FALSE)</f>
        <v>#N/A</v>
      </c>
      <c r="AC108" s="118" t="e">
        <f>VLOOKUP($C108,食材マスタ!$A:$AB,16,FALSE)</f>
        <v>#N/A</v>
      </c>
      <c r="AD108" s="118" t="e">
        <f>VLOOKUP($C108,食材マスタ!$A:$AB,19,FALSE)</f>
        <v>#N/A</v>
      </c>
      <c r="AE108" s="118" t="e">
        <f>VLOOKUP($C108,食材マスタ!$A:$AB,26,FALSE)</f>
        <v>#N/A</v>
      </c>
      <c r="AF108" s="118" t="e">
        <f>VLOOKUP($C108,食材マスタ!$A:$AB,28,FALSE)</f>
        <v>#N/A</v>
      </c>
    </row>
    <row r="109" spans="1:32" ht="14.25" customHeight="1" x14ac:dyDescent="0.25">
      <c r="A109" s="260"/>
      <c r="B109" s="261"/>
      <c r="C109" s="99"/>
      <c r="D109" s="100"/>
      <c r="E109" s="101" t="str">
        <f>IF(C109="","",VLOOKUP(C109,食材マスタ!$A$4:$AB$438,6,FALSE))</f>
        <v/>
      </c>
      <c r="F109" s="102"/>
      <c r="G109" s="103" t="str">
        <f t="shared" si="37"/>
        <v/>
      </c>
      <c r="H109" s="94" t="str">
        <f t="shared" si="1"/>
        <v/>
      </c>
      <c r="I109" s="96" t="str">
        <f>IF(C109="","",VLOOKUP(C109,食材マスタ!$A$4:$AB$438,13,FALSE))</f>
        <v/>
      </c>
      <c r="J109" s="96" t="str">
        <f t="shared" si="11"/>
        <v/>
      </c>
      <c r="K109" s="104" t="str">
        <f t="shared" si="3"/>
        <v/>
      </c>
      <c r="L109" s="219" t="str">
        <f t="shared" si="11"/>
        <v/>
      </c>
      <c r="M109" s="229" t="str">
        <f t="shared" si="4"/>
        <v/>
      </c>
      <c r="N109" s="219" t="str">
        <f t="shared" si="15"/>
        <v/>
      </c>
      <c r="O109" s="229" t="str">
        <f t="shared" si="6"/>
        <v/>
      </c>
      <c r="P109" s="219" t="str">
        <f t="shared" si="13"/>
        <v/>
      </c>
      <c r="Q109" s="229" t="str">
        <f t="shared" si="8"/>
        <v/>
      </c>
      <c r="R109" s="219" t="str">
        <f t="shared" si="16"/>
        <v/>
      </c>
      <c r="S109" s="13" t="str">
        <f t="shared" si="10"/>
        <v/>
      </c>
      <c r="T109" s="223"/>
      <c r="U109" s="83"/>
      <c r="X109" s="118" t="e">
        <f>VLOOKUP($C109,食材マスタ!$A:$AB,5,FALSE)</f>
        <v>#N/A</v>
      </c>
      <c r="Y109" s="118" t="e">
        <f>VLOOKUP($C109,食材マスタ!$A:$AB,6,FALSE)</f>
        <v>#N/A</v>
      </c>
      <c r="Z109" s="118" t="e">
        <f>VLOOKUP($C109,食材マスタ!$A:$AB,13,FALSE)</f>
        <v>#N/A</v>
      </c>
      <c r="AA109" s="118" t="e">
        <f>VLOOKUP($C109,食材マスタ!$A:$AB,12,FALSE)</f>
        <v>#N/A</v>
      </c>
      <c r="AB109" s="118" t="e">
        <f>VLOOKUP($C109,食材マスタ!$A:$AB,14,FALSE)</f>
        <v>#N/A</v>
      </c>
      <c r="AC109" s="118" t="e">
        <f>VLOOKUP($C109,食材マスタ!$A:$AB,16,FALSE)</f>
        <v>#N/A</v>
      </c>
      <c r="AD109" s="118" t="e">
        <f>VLOOKUP($C109,食材マスタ!$A:$AB,19,FALSE)</f>
        <v>#N/A</v>
      </c>
      <c r="AE109" s="118" t="e">
        <f>VLOOKUP($C109,食材マスタ!$A:$AB,26,FALSE)</f>
        <v>#N/A</v>
      </c>
      <c r="AF109" s="118" t="e">
        <f>VLOOKUP($C109,食材マスタ!$A:$AB,28,FALSE)</f>
        <v>#N/A</v>
      </c>
    </row>
    <row r="110" spans="1:32" ht="14.25" customHeight="1" x14ac:dyDescent="0.25">
      <c r="A110" s="260"/>
      <c r="B110" s="261"/>
      <c r="C110" s="99"/>
      <c r="D110" s="100"/>
      <c r="E110" s="101" t="str">
        <f>IF(C110="","",VLOOKUP(C110,食材マスタ!$A$4:$AB$438,6,FALSE))</f>
        <v/>
      </c>
      <c r="F110" s="102"/>
      <c r="G110" s="103" t="str">
        <f t="shared" si="37"/>
        <v/>
      </c>
      <c r="H110" s="94" t="str">
        <f t="shared" si="1"/>
        <v/>
      </c>
      <c r="I110" s="96" t="str">
        <f>IF(C110="","",VLOOKUP(C110,食材マスタ!$A$4:$AB$438,13,FALSE))</f>
        <v/>
      </c>
      <c r="J110" s="96" t="str">
        <f t="shared" si="11"/>
        <v/>
      </c>
      <c r="K110" s="104" t="str">
        <f t="shared" si="3"/>
        <v/>
      </c>
      <c r="L110" s="219" t="str">
        <f t="shared" si="11"/>
        <v/>
      </c>
      <c r="M110" s="229" t="str">
        <f t="shared" si="4"/>
        <v/>
      </c>
      <c r="N110" s="219" t="str">
        <f t="shared" si="15"/>
        <v/>
      </c>
      <c r="O110" s="229" t="str">
        <f t="shared" si="6"/>
        <v/>
      </c>
      <c r="P110" s="219" t="str">
        <f t="shared" si="13"/>
        <v/>
      </c>
      <c r="Q110" s="229" t="str">
        <f t="shared" si="8"/>
        <v/>
      </c>
      <c r="R110" s="219" t="str">
        <f t="shared" si="16"/>
        <v/>
      </c>
      <c r="S110" s="13" t="str">
        <f t="shared" si="10"/>
        <v/>
      </c>
      <c r="T110" s="223"/>
      <c r="U110" s="83"/>
      <c r="X110" s="118" t="e">
        <f>VLOOKUP($C110,食材マスタ!$A:$AB,5,FALSE)</f>
        <v>#N/A</v>
      </c>
      <c r="Y110" s="118" t="e">
        <f>VLOOKUP($C110,食材マスタ!$A:$AB,6,FALSE)</f>
        <v>#N/A</v>
      </c>
      <c r="Z110" s="118" t="e">
        <f>VLOOKUP($C110,食材マスタ!$A:$AB,13,FALSE)</f>
        <v>#N/A</v>
      </c>
      <c r="AA110" s="118" t="e">
        <f>VLOOKUP($C110,食材マスタ!$A:$AB,12,FALSE)</f>
        <v>#N/A</v>
      </c>
      <c r="AB110" s="118" t="e">
        <f>VLOOKUP($C110,食材マスタ!$A:$AB,14,FALSE)</f>
        <v>#N/A</v>
      </c>
      <c r="AC110" s="118" t="e">
        <f>VLOOKUP($C110,食材マスタ!$A:$AB,16,FALSE)</f>
        <v>#N/A</v>
      </c>
      <c r="AD110" s="118" t="e">
        <f>VLOOKUP($C110,食材マスタ!$A:$AB,19,FALSE)</f>
        <v>#N/A</v>
      </c>
      <c r="AE110" s="118" t="e">
        <f>VLOOKUP($C110,食材マスタ!$A:$AB,26,FALSE)</f>
        <v>#N/A</v>
      </c>
      <c r="AF110" s="118" t="e">
        <f>VLOOKUP($C110,食材マスタ!$A:$AB,28,FALSE)</f>
        <v>#N/A</v>
      </c>
    </row>
    <row r="111" spans="1:32" ht="14.25" customHeight="1" x14ac:dyDescent="0.25">
      <c r="A111" s="260"/>
      <c r="B111" s="261"/>
      <c r="C111" s="99"/>
      <c r="D111" s="100"/>
      <c r="E111" s="101" t="str">
        <f>IF(C111="","",VLOOKUP(C111,食材マスタ!$A$4:$AB$438,6,FALSE))</f>
        <v/>
      </c>
      <c r="F111" s="102"/>
      <c r="G111" s="103" t="str">
        <f t="shared" si="37"/>
        <v/>
      </c>
      <c r="H111" s="94" t="str">
        <f t="shared" si="1"/>
        <v/>
      </c>
      <c r="I111" s="96" t="str">
        <f>IF(C111="","",VLOOKUP(C111,食材マスタ!$A$4:$AB$438,13,FALSE))</f>
        <v/>
      </c>
      <c r="J111" s="96" t="str">
        <f t="shared" si="11"/>
        <v/>
      </c>
      <c r="K111" s="104" t="str">
        <f t="shared" si="3"/>
        <v/>
      </c>
      <c r="L111" s="219" t="str">
        <f t="shared" si="11"/>
        <v/>
      </c>
      <c r="M111" s="229" t="str">
        <f t="shared" si="4"/>
        <v/>
      </c>
      <c r="N111" s="219" t="str">
        <f t="shared" si="15"/>
        <v/>
      </c>
      <c r="O111" s="229" t="str">
        <f t="shared" si="6"/>
        <v/>
      </c>
      <c r="P111" s="219" t="str">
        <f t="shared" si="13"/>
        <v/>
      </c>
      <c r="Q111" s="229" t="str">
        <f t="shared" si="8"/>
        <v/>
      </c>
      <c r="R111" s="219" t="str">
        <f t="shared" si="16"/>
        <v/>
      </c>
      <c r="S111" s="13" t="str">
        <f t="shared" si="10"/>
        <v/>
      </c>
      <c r="T111" s="223"/>
      <c r="U111" s="83"/>
      <c r="X111" s="118" t="e">
        <f>VLOOKUP($C111,食材マスタ!$A:$AB,5,FALSE)</f>
        <v>#N/A</v>
      </c>
      <c r="Y111" s="118" t="e">
        <f>VLOOKUP($C111,食材マスタ!$A:$AB,6,FALSE)</f>
        <v>#N/A</v>
      </c>
      <c r="Z111" s="118" t="e">
        <f>VLOOKUP($C111,食材マスタ!$A:$AB,13,FALSE)</f>
        <v>#N/A</v>
      </c>
      <c r="AA111" s="118" t="e">
        <f>VLOOKUP($C111,食材マスタ!$A:$AB,12,FALSE)</f>
        <v>#N/A</v>
      </c>
      <c r="AB111" s="118" t="e">
        <f>VLOOKUP($C111,食材マスタ!$A:$AB,14,FALSE)</f>
        <v>#N/A</v>
      </c>
      <c r="AC111" s="118" t="e">
        <f>VLOOKUP($C111,食材マスタ!$A:$AB,16,FALSE)</f>
        <v>#N/A</v>
      </c>
      <c r="AD111" s="118" t="e">
        <f>VLOOKUP($C111,食材マスタ!$A:$AB,19,FALSE)</f>
        <v>#N/A</v>
      </c>
      <c r="AE111" s="118" t="e">
        <f>VLOOKUP($C111,食材マスタ!$A:$AB,26,FALSE)</f>
        <v>#N/A</v>
      </c>
      <c r="AF111" s="118" t="e">
        <f>VLOOKUP($C111,食材マスタ!$A:$AB,28,FALSE)</f>
        <v>#N/A</v>
      </c>
    </row>
    <row r="112" spans="1:32" ht="14.25" customHeight="1" x14ac:dyDescent="0.25">
      <c r="A112" s="260"/>
      <c r="B112" s="261"/>
      <c r="C112" s="99"/>
      <c r="D112" s="100"/>
      <c r="E112" s="101" t="str">
        <f>IF(C112="","",VLOOKUP(C112,食材マスタ!$A$4:$AB$438,6,FALSE))</f>
        <v/>
      </c>
      <c r="F112" s="102"/>
      <c r="G112" s="103" t="str">
        <f t="shared" si="37"/>
        <v/>
      </c>
      <c r="H112" s="94" t="str">
        <f t="shared" si="1"/>
        <v/>
      </c>
      <c r="I112" s="96" t="str">
        <f>IF(C112="","",VLOOKUP(C112,食材マスタ!$A$4:$AB$438,13,FALSE))</f>
        <v/>
      </c>
      <c r="J112" s="96" t="str">
        <f t="shared" si="11"/>
        <v/>
      </c>
      <c r="K112" s="104" t="str">
        <f t="shared" si="3"/>
        <v/>
      </c>
      <c r="L112" s="219" t="str">
        <f t="shared" si="11"/>
        <v/>
      </c>
      <c r="M112" s="229" t="str">
        <f t="shared" si="4"/>
        <v/>
      </c>
      <c r="N112" s="219" t="str">
        <f t="shared" si="15"/>
        <v/>
      </c>
      <c r="O112" s="229" t="str">
        <f t="shared" si="6"/>
        <v/>
      </c>
      <c r="P112" s="219" t="str">
        <f t="shared" si="13"/>
        <v/>
      </c>
      <c r="Q112" s="229" t="str">
        <f t="shared" si="8"/>
        <v/>
      </c>
      <c r="R112" s="219" t="str">
        <f t="shared" si="16"/>
        <v/>
      </c>
      <c r="S112" s="13" t="str">
        <f t="shared" si="10"/>
        <v/>
      </c>
      <c r="T112" s="223"/>
      <c r="U112" s="83"/>
      <c r="X112" s="118" t="e">
        <f>VLOOKUP($C112,食材マスタ!$A:$AB,5,FALSE)</f>
        <v>#N/A</v>
      </c>
      <c r="Y112" s="118" t="e">
        <f>VLOOKUP($C112,食材マスタ!$A:$AB,6,FALSE)</f>
        <v>#N/A</v>
      </c>
      <c r="Z112" s="118" t="e">
        <f>VLOOKUP($C112,食材マスタ!$A:$AB,13,FALSE)</f>
        <v>#N/A</v>
      </c>
      <c r="AA112" s="118" t="e">
        <f>VLOOKUP($C112,食材マスタ!$A:$AB,12,FALSE)</f>
        <v>#N/A</v>
      </c>
      <c r="AB112" s="118" t="e">
        <f>VLOOKUP($C112,食材マスタ!$A:$AB,14,FALSE)</f>
        <v>#N/A</v>
      </c>
      <c r="AC112" s="118" t="e">
        <f>VLOOKUP($C112,食材マスタ!$A:$AB,16,FALSE)</f>
        <v>#N/A</v>
      </c>
      <c r="AD112" s="118" t="e">
        <f>VLOOKUP($C112,食材マスタ!$A:$AB,19,FALSE)</f>
        <v>#N/A</v>
      </c>
      <c r="AE112" s="118" t="e">
        <f>VLOOKUP($C112,食材マスタ!$A:$AB,26,FALSE)</f>
        <v>#N/A</v>
      </c>
      <c r="AF112" s="118" t="e">
        <f>VLOOKUP($C112,食材マスタ!$A:$AB,28,FALSE)</f>
        <v>#N/A</v>
      </c>
    </row>
    <row r="113" spans="1:32" ht="14.25" customHeight="1" x14ac:dyDescent="0.25">
      <c r="A113" s="260"/>
      <c r="B113" s="261"/>
      <c r="C113" s="99"/>
      <c r="D113" s="115"/>
      <c r="E113" s="101" t="str">
        <f>IF(C113="","",VLOOKUP(C113,食材マスタ!$A$4:$AB$438,6,FALSE))</f>
        <v/>
      </c>
      <c r="F113" s="102"/>
      <c r="G113" s="103" t="str">
        <f t="shared" si="37"/>
        <v/>
      </c>
      <c r="H113" s="94" t="str">
        <f t="shared" si="1"/>
        <v/>
      </c>
      <c r="I113" s="96" t="str">
        <f>IF(C113="","",VLOOKUP(C113,食材マスタ!$A$4:$AB$438,13,FALSE))</f>
        <v/>
      </c>
      <c r="J113" s="96" t="str">
        <f t="shared" si="11"/>
        <v/>
      </c>
      <c r="K113" s="104" t="str">
        <f t="shared" si="3"/>
        <v/>
      </c>
      <c r="L113" s="219" t="str">
        <f t="shared" si="11"/>
        <v/>
      </c>
      <c r="M113" s="229" t="str">
        <f t="shared" si="4"/>
        <v/>
      </c>
      <c r="N113" s="219" t="str">
        <f t="shared" si="15"/>
        <v/>
      </c>
      <c r="O113" s="229" t="str">
        <f t="shared" si="6"/>
        <v/>
      </c>
      <c r="P113" s="219" t="str">
        <f t="shared" si="13"/>
        <v/>
      </c>
      <c r="Q113" s="229" t="str">
        <f t="shared" si="8"/>
        <v/>
      </c>
      <c r="R113" s="219" t="str">
        <f t="shared" si="16"/>
        <v/>
      </c>
      <c r="S113" s="13" t="str">
        <f t="shared" si="10"/>
        <v/>
      </c>
      <c r="T113" s="224"/>
      <c r="U113" s="86"/>
      <c r="X113" s="118" t="e">
        <f>VLOOKUP($C113,食材マスタ!$A:$AB,5,FALSE)</f>
        <v>#N/A</v>
      </c>
      <c r="Y113" s="118" t="e">
        <f>VLOOKUP($C113,食材マスタ!$A:$AB,6,FALSE)</f>
        <v>#N/A</v>
      </c>
      <c r="Z113" s="118" t="e">
        <f>VLOOKUP($C113,食材マスタ!$A:$AB,13,FALSE)</f>
        <v>#N/A</v>
      </c>
      <c r="AA113" s="118" t="e">
        <f>VLOOKUP($C113,食材マスタ!$A:$AB,12,FALSE)</f>
        <v>#N/A</v>
      </c>
      <c r="AB113" s="118" t="e">
        <f>VLOOKUP($C113,食材マスタ!$A:$AB,14,FALSE)</f>
        <v>#N/A</v>
      </c>
      <c r="AC113" s="118" t="e">
        <f>VLOOKUP($C113,食材マスタ!$A:$AB,16,FALSE)</f>
        <v>#N/A</v>
      </c>
      <c r="AD113" s="118" t="e">
        <f>VLOOKUP($C113,食材マスタ!$A:$AB,19,FALSE)</f>
        <v>#N/A</v>
      </c>
      <c r="AE113" s="118" t="e">
        <f>VLOOKUP($C113,食材マスタ!$A:$AB,26,FALSE)</f>
        <v>#N/A</v>
      </c>
      <c r="AF113" s="118" t="e">
        <f>VLOOKUP($C113,食材マスタ!$A:$AB,28,FALSE)</f>
        <v>#N/A</v>
      </c>
    </row>
    <row r="114" spans="1:32" ht="14.25" customHeight="1" x14ac:dyDescent="0.25">
      <c r="A114" s="260"/>
      <c r="B114" s="261"/>
      <c r="C114" s="114"/>
      <c r="D114" s="100"/>
      <c r="E114" s="101" t="str">
        <f>IF(C114="","",VLOOKUP(C114,食材マスタ!$A$4:$AB$438,6,FALSE))</f>
        <v/>
      </c>
      <c r="F114" s="102"/>
      <c r="G114" s="103" t="str">
        <f t="shared" si="37"/>
        <v/>
      </c>
      <c r="H114" s="94" t="str">
        <f t="shared" si="1"/>
        <v/>
      </c>
      <c r="I114" s="96" t="str">
        <f>IF(C114="","",VLOOKUP(C114,食材マスタ!$A$4:$AB$438,13,FALSE))</f>
        <v/>
      </c>
      <c r="J114" s="96" t="str">
        <f t="shared" si="11"/>
        <v/>
      </c>
      <c r="K114" s="104" t="str">
        <f t="shared" si="3"/>
        <v/>
      </c>
      <c r="L114" s="219" t="str">
        <f t="shared" si="11"/>
        <v/>
      </c>
      <c r="M114" s="229" t="str">
        <f t="shared" si="4"/>
        <v/>
      </c>
      <c r="N114" s="219" t="str">
        <f t="shared" si="15"/>
        <v/>
      </c>
      <c r="O114" s="229" t="str">
        <f t="shared" si="6"/>
        <v/>
      </c>
      <c r="P114" s="219" t="str">
        <f t="shared" si="13"/>
        <v/>
      </c>
      <c r="Q114" s="229" t="str">
        <f t="shared" si="8"/>
        <v/>
      </c>
      <c r="R114" s="219" t="str">
        <f t="shared" si="16"/>
        <v/>
      </c>
      <c r="S114" s="13" t="str">
        <f t="shared" si="10"/>
        <v/>
      </c>
      <c r="T114" s="223"/>
      <c r="U114" s="85"/>
      <c r="X114" s="118" t="e">
        <f>VLOOKUP($C114,食材マスタ!$A:$AB,5,FALSE)</f>
        <v>#N/A</v>
      </c>
      <c r="Y114" s="118" t="e">
        <f>VLOOKUP($C114,食材マスタ!$A:$AB,6,FALSE)</f>
        <v>#N/A</v>
      </c>
      <c r="Z114" s="118" t="e">
        <f>VLOOKUP($C114,食材マスタ!$A:$AB,13,FALSE)</f>
        <v>#N/A</v>
      </c>
      <c r="AA114" s="118" t="e">
        <f>VLOOKUP($C114,食材マスタ!$A:$AB,12,FALSE)</f>
        <v>#N/A</v>
      </c>
      <c r="AB114" s="118" t="e">
        <f>VLOOKUP($C114,食材マスタ!$A:$AB,14,FALSE)</f>
        <v>#N/A</v>
      </c>
      <c r="AC114" s="118" t="e">
        <f>VLOOKUP($C114,食材マスタ!$A:$AB,16,FALSE)</f>
        <v>#N/A</v>
      </c>
      <c r="AD114" s="118" t="e">
        <f>VLOOKUP($C114,食材マスタ!$A:$AB,19,FALSE)</f>
        <v>#N/A</v>
      </c>
      <c r="AE114" s="118" t="e">
        <f>VLOOKUP($C114,食材マスタ!$A:$AB,26,FALSE)</f>
        <v>#N/A</v>
      </c>
      <c r="AF114" s="118" t="e">
        <f>VLOOKUP($C114,食材マスタ!$A:$AB,28,FALSE)</f>
        <v>#N/A</v>
      </c>
    </row>
    <row r="115" spans="1:32" ht="14.25" customHeight="1" x14ac:dyDescent="0.25">
      <c r="A115" s="299"/>
      <c r="B115" s="300"/>
      <c r="C115" s="198"/>
      <c r="D115" s="199"/>
      <c r="E115" s="200" t="str">
        <f>IF(C115="","",VLOOKUP(C115,食材マスタ!$A$4:$AB$438,6,FALSE))</f>
        <v/>
      </c>
      <c r="F115" s="206"/>
      <c r="G115" s="201" t="str">
        <f t="shared" si="37"/>
        <v/>
      </c>
      <c r="H115" s="202" t="str">
        <f t="shared" si="1"/>
        <v/>
      </c>
      <c r="I115" s="203" t="str">
        <f>IF(C115="","",VLOOKUP(C115,食材マスタ!$A$4:$AB$438,13,FALSE))</f>
        <v/>
      </c>
      <c r="J115" s="203" t="str">
        <f t="shared" si="11"/>
        <v/>
      </c>
      <c r="K115" s="204" t="str">
        <f t="shared" si="3"/>
        <v/>
      </c>
      <c r="L115" s="231" t="str">
        <f t="shared" si="11"/>
        <v/>
      </c>
      <c r="M115" s="232" t="str">
        <f t="shared" si="4"/>
        <v/>
      </c>
      <c r="N115" s="231" t="str">
        <f t="shared" si="15"/>
        <v/>
      </c>
      <c r="O115" s="232" t="str">
        <f t="shared" si="6"/>
        <v/>
      </c>
      <c r="P115" s="231" t="str">
        <f t="shared" si="13"/>
        <v/>
      </c>
      <c r="Q115" s="232" t="str">
        <f t="shared" si="8"/>
        <v/>
      </c>
      <c r="R115" s="231" t="str">
        <f t="shared" si="16"/>
        <v/>
      </c>
      <c r="S115" s="205" t="str">
        <f t="shared" si="10"/>
        <v/>
      </c>
      <c r="T115" s="227"/>
      <c r="U115" s="207"/>
      <c r="X115" s="118" t="e">
        <f>VLOOKUP($C115,食材マスタ!$A:$AB,5,FALSE)</f>
        <v>#N/A</v>
      </c>
      <c r="Y115" s="118" t="e">
        <f>VLOOKUP($C115,食材マスタ!$A:$AB,6,FALSE)</f>
        <v>#N/A</v>
      </c>
      <c r="Z115" s="118" t="e">
        <f>VLOOKUP($C115,食材マスタ!$A:$AB,13,FALSE)</f>
        <v>#N/A</v>
      </c>
      <c r="AA115" s="118" t="e">
        <f>VLOOKUP($C115,食材マスタ!$A:$AB,12,FALSE)</f>
        <v>#N/A</v>
      </c>
      <c r="AB115" s="118" t="e">
        <f>VLOOKUP($C115,食材マスタ!$A:$AB,14,FALSE)</f>
        <v>#N/A</v>
      </c>
      <c r="AC115" s="118" t="e">
        <f>VLOOKUP($C115,食材マスタ!$A:$AB,16,FALSE)</f>
        <v>#N/A</v>
      </c>
      <c r="AD115" s="118" t="e">
        <f>VLOOKUP($C115,食材マスタ!$A:$AB,19,FALSE)</f>
        <v>#N/A</v>
      </c>
      <c r="AE115" s="118" t="e">
        <f>VLOOKUP($C115,食材マスタ!$A:$AB,26,FALSE)</f>
        <v>#N/A</v>
      </c>
      <c r="AF115" s="118" t="e">
        <f>VLOOKUP($C115,食材マスタ!$A:$AB,28,FALSE)</f>
        <v>#N/A</v>
      </c>
    </row>
    <row r="116" spans="1:32" ht="14.25" customHeight="1" x14ac:dyDescent="0.25">
      <c r="A116" s="260"/>
      <c r="B116" s="261"/>
      <c r="C116" s="114"/>
      <c r="D116" s="100"/>
      <c r="E116" s="191" t="str">
        <f>IF(C116="","",VLOOKUP(C116,食材マスタ!$A$4:$AB$438,6,FALSE))</f>
        <v/>
      </c>
      <c r="F116" s="102"/>
      <c r="G116" s="192" t="str">
        <f t="shared" si="37"/>
        <v/>
      </c>
      <c r="H116" s="193" t="str">
        <f t="shared" ref="H116:H152" si="38">IF(C116="","",ROUND(G116*AA116,1))</f>
        <v/>
      </c>
      <c r="I116" s="194" t="str">
        <f>IF(C116="","",VLOOKUP(C116,食材マスタ!$A$4:$AB$438,13,FALSE))</f>
        <v/>
      </c>
      <c r="J116" s="194" t="str">
        <f t="shared" ref="J116:J152" si="39">K116</f>
        <v/>
      </c>
      <c r="K116" s="195" t="str">
        <f t="shared" ref="K116:K152" si="40">IF(C116="","",ROUND((F116*AB116)/100,0))</f>
        <v/>
      </c>
      <c r="L116" s="226" t="str">
        <f t="shared" ref="L116:L152" si="41">M116</f>
        <v/>
      </c>
      <c r="M116" s="233" t="str">
        <f t="shared" ref="M116:M152" si="42">IF(C116="","",ROUND((F116*AC116)/100,1))</f>
        <v/>
      </c>
      <c r="N116" s="226" t="str">
        <f t="shared" ref="N116:N152" si="43">O116</f>
        <v/>
      </c>
      <c r="O116" s="233" t="str">
        <f t="shared" ref="O116:O152" si="44">IF(C116="","",ROUND((F116*AD116)/100,1))</f>
        <v/>
      </c>
      <c r="P116" s="226" t="str">
        <f t="shared" ref="P116:P152" si="45">Q116</f>
        <v/>
      </c>
      <c r="Q116" s="233" t="str">
        <f t="shared" ref="Q116:Q152" si="46">IF(C116="","",ROUND((F116*AE116)/100,1))</f>
        <v/>
      </c>
      <c r="R116" s="226" t="str">
        <f t="shared" ref="R116:R152" si="47">S116</f>
        <v/>
      </c>
      <c r="S116" s="197" t="str">
        <f t="shared" ref="S116:S152" si="48">IF(C116="","",ROUND((F116*AF116)/100,1))</f>
        <v/>
      </c>
      <c r="T116" s="223"/>
      <c r="U116" s="82"/>
      <c r="X116" s="118" t="e">
        <f>VLOOKUP($C116,食材マスタ!$A:$AB,5,FALSE)</f>
        <v>#N/A</v>
      </c>
      <c r="Y116" s="118" t="e">
        <f>VLOOKUP($C116,食材マスタ!$A:$AB,6,FALSE)</f>
        <v>#N/A</v>
      </c>
      <c r="Z116" s="118" t="e">
        <f>VLOOKUP($C116,食材マスタ!$A:$AB,13,FALSE)</f>
        <v>#N/A</v>
      </c>
      <c r="AA116" s="118" t="e">
        <f>VLOOKUP($C116,食材マスタ!$A:$AB,12,FALSE)</f>
        <v>#N/A</v>
      </c>
      <c r="AB116" s="118" t="e">
        <f>VLOOKUP($C116,食材マスタ!$A:$AB,14,FALSE)</f>
        <v>#N/A</v>
      </c>
      <c r="AC116" s="118" t="e">
        <f>VLOOKUP($C116,食材マスタ!$A:$AB,16,FALSE)</f>
        <v>#N/A</v>
      </c>
      <c r="AD116" s="118" t="e">
        <f>VLOOKUP($C116,食材マスタ!$A:$AB,19,FALSE)</f>
        <v>#N/A</v>
      </c>
      <c r="AE116" s="118" t="e">
        <f>VLOOKUP($C116,食材マスタ!$A:$AB,26,FALSE)</f>
        <v>#N/A</v>
      </c>
      <c r="AF116" s="118" t="e">
        <f>VLOOKUP($C116,食材マスタ!$A:$AB,28,FALSE)</f>
        <v>#N/A</v>
      </c>
    </row>
    <row r="117" spans="1:32" ht="14.25" customHeight="1" x14ac:dyDescent="0.25">
      <c r="A117" s="260"/>
      <c r="B117" s="261"/>
      <c r="C117" s="99"/>
      <c r="D117" s="100"/>
      <c r="E117" s="101" t="str">
        <f>IF(C117="","",VLOOKUP(C117,食材マスタ!$A$4:$AB$438,6,FALSE))</f>
        <v/>
      </c>
      <c r="F117" s="102"/>
      <c r="G117" s="103" t="str">
        <f t="shared" si="37"/>
        <v/>
      </c>
      <c r="H117" s="94" t="str">
        <f t="shared" si="38"/>
        <v/>
      </c>
      <c r="I117" s="96" t="str">
        <f>IF(C117="","",VLOOKUP(C117,食材マスタ!$A$4:$AB$438,13,FALSE))</f>
        <v/>
      </c>
      <c r="J117" s="96" t="str">
        <f t="shared" si="39"/>
        <v/>
      </c>
      <c r="K117" s="104" t="str">
        <f t="shared" si="40"/>
        <v/>
      </c>
      <c r="L117" s="219" t="str">
        <f t="shared" si="41"/>
        <v/>
      </c>
      <c r="M117" s="229" t="str">
        <f t="shared" si="42"/>
        <v/>
      </c>
      <c r="N117" s="219" t="str">
        <f t="shared" si="43"/>
        <v/>
      </c>
      <c r="O117" s="229" t="str">
        <f t="shared" si="44"/>
        <v/>
      </c>
      <c r="P117" s="219" t="str">
        <f t="shared" si="45"/>
        <v/>
      </c>
      <c r="Q117" s="229" t="str">
        <f t="shared" si="46"/>
        <v/>
      </c>
      <c r="R117" s="219" t="str">
        <f t="shared" si="47"/>
        <v/>
      </c>
      <c r="S117" s="13" t="str">
        <f t="shared" si="48"/>
        <v/>
      </c>
      <c r="T117" s="223"/>
      <c r="U117" s="82"/>
      <c r="X117" s="118" t="e">
        <f>VLOOKUP($C117,食材マスタ!$A:$AB,5,FALSE)</f>
        <v>#N/A</v>
      </c>
      <c r="Y117" s="118" t="e">
        <f>VLOOKUP($C117,食材マスタ!$A:$AB,6,FALSE)</f>
        <v>#N/A</v>
      </c>
      <c r="Z117" s="118" t="e">
        <f>VLOOKUP($C117,食材マスタ!$A:$AB,13,FALSE)</f>
        <v>#N/A</v>
      </c>
      <c r="AA117" s="118" t="e">
        <f>VLOOKUP($C117,食材マスタ!$A:$AB,12,FALSE)</f>
        <v>#N/A</v>
      </c>
      <c r="AB117" s="118" t="e">
        <f>VLOOKUP($C117,食材マスタ!$A:$AB,14,FALSE)</f>
        <v>#N/A</v>
      </c>
      <c r="AC117" s="118" t="e">
        <f>VLOOKUP($C117,食材マスタ!$A:$AB,16,FALSE)</f>
        <v>#N/A</v>
      </c>
      <c r="AD117" s="118" t="e">
        <f>VLOOKUP($C117,食材マスタ!$A:$AB,19,FALSE)</f>
        <v>#N/A</v>
      </c>
      <c r="AE117" s="118" t="e">
        <f>VLOOKUP($C117,食材マスタ!$A:$AB,26,FALSE)</f>
        <v>#N/A</v>
      </c>
      <c r="AF117" s="118" t="e">
        <f>VLOOKUP($C117,食材マスタ!$A:$AB,28,FALSE)</f>
        <v>#N/A</v>
      </c>
    </row>
    <row r="118" spans="1:32" ht="14.25" customHeight="1" thickBot="1" x14ac:dyDescent="0.3">
      <c r="A118" s="262"/>
      <c r="B118" s="263"/>
      <c r="C118" s="208"/>
      <c r="D118" s="125"/>
      <c r="E118" s="209" t="str">
        <f>IF(C118="","",VLOOKUP(C118,食材マスタ!$A$4:$AB$438,6,FALSE))</f>
        <v/>
      </c>
      <c r="F118" s="121"/>
      <c r="G118" s="210" t="str">
        <f t="shared" si="37"/>
        <v/>
      </c>
      <c r="H118" s="211" t="str">
        <f t="shared" si="38"/>
        <v/>
      </c>
      <c r="I118" s="212" t="str">
        <f>IF(C118="","",VLOOKUP(C118,食材マスタ!$A$4:$AB$438,13,FALSE))</f>
        <v/>
      </c>
      <c r="J118" s="212" t="str">
        <f t="shared" si="39"/>
        <v/>
      </c>
      <c r="K118" s="213" t="str">
        <f t="shared" si="40"/>
        <v/>
      </c>
      <c r="L118" s="234" t="str">
        <f t="shared" si="41"/>
        <v/>
      </c>
      <c r="M118" s="235" t="str">
        <f t="shared" si="42"/>
        <v/>
      </c>
      <c r="N118" s="234" t="str">
        <f t="shared" si="43"/>
        <v/>
      </c>
      <c r="O118" s="235" t="str">
        <f t="shared" si="44"/>
        <v/>
      </c>
      <c r="P118" s="234" t="str">
        <f t="shared" si="45"/>
        <v/>
      </c>
      <c r="Q118" s="235" t="str">
        <f t="shared" si="46"/>
        <v/>
      </c>
      <c r="R118" s="234" t="str">
        <f t="shared" si="47"/>
        <v/>
      </c>
      <c r="S118" s="214" t="str">
        <f t="shared" si="48"/>
        <v/>
      </c>
      <c r="T118" s="225"/>
      <c r="U118" s="132"/>
      <c r="X118" s="118" t="e">
        <f>VLOOKUP($C118,食材マスタ!$A:$AB,5,FALSE)</f>
        <v>#N/A</v>
      </c>
      <c r="Y118" s="118" t="e">
        <f>VLOOKUP($C118,食材マスタ!$A:$AB,6,FALSE)</f>
        <v>#N/A</v>
      </c>
      <c r="Z118" s="118" t="e">
        <f>VLOOKUP($C118,食材マスタ!$A:$AB,13,FALSE)</f>
        <v>#N/A</v>
      </c>
      <c r="AA118" s="118" t="e">
        <f>VLOOKUP($C118,食材マスタ!$A:$AB,12,FALSE)</f>
        <v>#N/A</v>
      </c>
      <c r="AB118" s="118" t="e">
        <f>VLOOKUP($C118,食材マスタ!$A:$AB,14,FALSE)</f>
        <v>#N/A</v>
      </c>
      <c r="AC118" s="118" t="e">
        <f>VLOOKUP($C118,食材マスタ!$A:$AB,16,FALSE)</f>
        <v>#N/A</v>
      </c>
      <c r="AD118" s="118" t="e">
        <f>VLOOKUP($C118,食材マスタ!$A:$AB,19,FALSE)</f>
        <v>#N/A</v>
      </c>
      <c r="AE118" s="118" t="e">
        <f>VLOOKUP($C118,食材マスタ!$A:$AB,26,FALSE)</f>
        <v>#N/A</v>
      </c>
      <c r="AF118" s="118" t="e">
        <f>VLOOKUP($C118,食材マスタ!$A:$AB,28,FALSE)</f>
        <v>#N/A</v>
      </c>
    </row>
    <row r="119" spans="1:32" ht="14.25" customHeight="1" x14ac:dyDescent="0.25">
      <c r="A119" s="264"/>
      <c r="B119" s="265"/>
      <c r="C119" s="122"/>
      <c r="D119" s="90"/>
      <c r="E119" s="91" t="str">
        <f>IF(C119="","",VLOOKUP(C119,食材マスタ!$A$4:$AB$438,6,FALSE))</f>
        <v/>
      </c>
      <c r="F119" s="92"/>
      <c r="G119" s="93" t="str">
        <f t="shared" si="37"/>
        <v/>
      </c>
      <c r="H119" s="120" t="str">
        <f t="shared" si="38"/>
        <v/>
      </c>
      <c r="I119" s="95" t="str">
        <f>IF(C119="","",VLOOKUP(C119,食材マスタ!$A$4:$AB$438,13,FALSE))</f>
        <v/>
      </c>
      <c r="J119" s="95" t="str">
        <f t="shared" si="39"/>
        <v/>
      </c>
      <c r="K119" s="97" t="str">
        <f t="shared" si="40"/>
        <v/>
      </c>
      <c r="L119" s="221" t="str">
        <f t="shared" si="41"/>
        <v/>
      </c>
      <c r="M119" s="228" t="str">
        <f t="shared" si="42"/>
        <v/>
      </c>
      <c r="N119" s="221" t="str">
        <f t="shared" si="43"/>
        <v/>
      </c>
      <c r="O119" s="228" t="str">
        <f t="shared" si="44"/>
        <v/>
      </c>
      <c r="P119" s="221" t="str">
        <f t="shared" si="45"/>
        <v/>
      </c>
      <c r="Q119" s="228" t="str">
        <f t="shared" si="46"/>
        <v/>
      </c>
      <c r="R119" s="221" t="str">
        <f t="shared" si="47"/>
        <v/>
      </c>
      <c r="S119" s="10" t="str">
        <f t="shared" si="48"/>
        <v/>
      </c>
      <c r="T119" s="222"/>
      <c r="U119" s="123"/>
      <c r="X119" s="118" t="e">
        <f>VLOOKUP($C119,食材マスタ!$A:$AB,5,FALSE)</f>
        <v>#N/A</v>
      </c>
      <c r="Y119" s="118" t="e">
        <f>VLOOKUP($C119,食材マスタ!$A:$AB,6,FALSE)</f>
        <v>#N/A</v>
      </c>
      <c r="Z119" s="118" t="e">
        <f>VLOOKUP($C119,食材マスタ!$A:$AB,13,FALSE)</f>
        <v>#N/A</v>
      </c>
      <c r="AA119" s="118" t="e">
        <f>VLOOKUP($C119,食材マスタ!$A:$AB,12,FALSE)</f>
        <v>#N/A</v>
      </c>
      <c r="AB119" s="118" t="e">
        <f>VLOOKUP($C119,食材マスタ!$A:$AB,14,FALSE)</f>
        <v>#N/A</v>
      </c>
      <c r="AC119" s="118" t="e">
        <f>VLOOKUP($C119,食材マスタ!$A:$AB,16,FALSE)</f>
        <v>#N/A</v>
      </c>
      <c r="AD119" s="118" t="e">
        <f>VLOOKUP($C119,食材マスタ!$A:$AB,19,FALSE)</f>
        <v>#N/A</v>
      </c>
      <c r="AE119" s="118" t="e">
        <f>VLOOKUP($C119,食材マスタ!$A:$AB,26,FALSE)</f>
        <v>#N/A</v>
      </c>
      <c r="AF119" s="118" t="e">
        <f>VLOOKUP($C119,食材マスタ!$A:$AB,28,FALSE)</f>
        <v>#N/A</v>
      </c>
    </row>
    <row r="120" spans="1:32" ht="14.25" customHeight="1" x14ac:dyDescent="0.25">
      <c r="A120" s="260"/>
      <c r="B120" s="261"/>
      <c r="C120" s="99"/>
      <c r="D120" s="100"/>
      <c r="E120" s="101" t="str">
        <f>IF(C120="","",VLOOKUP(C120,食材マスタ!$A$4:$AB$438,6,FALSE))</f>
        <v/>
      </c>
      <c r="F120" s="102"/>
      <c r="G120" s="103" t="str">
        <f t="shared" si="37"/>
        <v/>
      </c>
      <c r="H120" s="94" t="str">
        <f t="shared" si="38"/>
        <v/>
      </c>
      <c r="I120" s="96" t="str">
        <f>IF(C120="","",VLOOKUP(C120,食材マスタ!$A$4:$AB$438,13,FALSE))</f>
        <v/>
      </c>
      <c r="J120" s="96" t="str">
        <f t="shared" si="39"/>
        <v/>
      </c>
      <c r="K120" s="104" t="str">
        <f t="shared" si="40"/>
        <v/>
      </c>
      <c r="L120" s="219" t="str">
        <f t="shared" si="41"/>
        <v/>
      </c>
      <c r="M120" s="229" t="str">
        <f t="shared" si="42"/>
        <v/>
      </c>
      <c r="N120" s="219" t="str">
        <f t="shared" si="43"/>
        <v/>
      </c>
      <c r="O120" s="229" t="str">
        <f t="shared" si="44"/>
        <v/>
      </c>
      <c r="P120" s="219" t="str">
        <f t="shared" si="45"/>
        <v/>
      </c>
      <c r="Q120" s="229" t="str">
        <f t="shared" si="46"/>
        <v/>
      </c>
      <c r="R120" s="219" t="str">
        <f t="shared" si="47"/>
        <v/>
      </c>
      <c r="S120" s="13" t="str">
        <f t="shared" si="48"/>
        <v/>
      </c>
      <c r="T120" s="223"/>
      <c r="U120" s="82"/>
      <c r="X120" s="118" t="e">
        <f>VLOOKUP($C120,食材マスタ!$A:$AB,5,FALSE)</f>
        <v>#N/A</v>
      </c>
      <c r="Y120" s="118" t="e">
        <f>VLOOKUP($C120,食材マスタ!$A:$AB,6,FALSE)</f>
        <v>#N/A</v>
      </c>
      <c r="Z120" s="118" t="e">
        <f>VLOOKUP($C120,食材マスタ!$A:$AB,13,FALSE)</f>
        <v>#N/A</v>
      </c>
      <c r="AA120" s="118" t="e">
        <f>VLOOKUP($C120,食材マスタ!$A:$AB,12,FALSE)</f>
        <v>#N/A</v>
      </c>
      <c r="AB120" s="118" t="e">
        <f>VLOOKUP($C120,食材マスタ!$A:$AB,14,FALSE)</f>
        <v>#N/A</v>
      </c>
      <c r="AC120" s="118" t="e">
        <f>VLOOKUP($C120,食材マスタ!$A:$AB,16,FALSE)</f>
        <v>#N/A</v>
      </c>
      <c r="AD120" s="118" t="e">
        <f>VLOOKUP($C120,食材マスタ!$A:$AB,19,FALSE)</f>
        <v>#N/A</v>
      </c>
      <c r="AE120" s="118" t="e">
        <f>VLOOKUP($C120,食材マスタ!$A:$AB,26,FALSE)</f>
        <v>#N/A</v>
      </c>
      <c r="AF120" s="118" t="e">
        <f>VLOOKUP($C120,食材マスタ!$A:$AB,28,FALSE)</f>
        <v>#N/A</v>
      </c>
    </row>
    <row r="121" spans="1:32" ht="14.25" customHeight="1" x14ac:dyDescent="0.25">
      <c r="A121" s="260"/>
      <c r="B121" s="261"/>
      <c r="C121" s="99"/>
      <c r="D121" s="100"/>
      <c r="E121" s="101" t="str">
        <f>IF(C121="","",VLOOKUP(C121,食材マスタ!$A$4:$AB$438,6,FALSE))</f>
        <v/>
      </c>
      <c r="F121" s="102"/>
      <c r="G121" s="103" t="str">
        <f t="shared" si="37"/>
        <v/>
      </c>
      <c r="H121" s="94" t="str">
        <f t="shared" si="38"/>
        <v/>
      </c>
      <c r="I121" s="96" t="str">
        <f>IF(C121="","",VLOOKUP(C121,食材マスタ!$A$4:$AB$438,13,FALSE))</f>
        <v/>
      </c>
      <c r="J121" s="96" t="str">
        <f t="shared" si="39"/>
        <v/>
      </c>
      <c r="K121" s="104" t="str">
        <f t="shared" si="40"/>
        <v/>
      </c>
      <c r="L121" s="219" t="str">
        <f t="shared" si="41"/>
        <v/>
      </c>
      <c r="M121" s="229" t="str">
        <f t="shared" si="42"/>
        <v/>
      </c>
      <c r="N121" s="219" t="str">
        <f t="shared" si="43"/>
        <v/>
      </c>
      <c r="O121" s="229" t="str">
        <f t="shared" si="44"/>
        <v/>
      </c>
      <c r="P121" s="219" t="str">
        <f t="shared" si="45"/>
        <v/>
      </c>
      <c r="Q121" s="229" t="str">
        <f t="shared" si="46"/>
        <v/>
      </c>
      <c r="R121" s="219" t="str">
        <f t="shared" si="47"/>
        <v/>
      </c>
      <c r="S121" s="13" t="str">
        <f t="shared" si="48"/>
        <v/>
      </c>
      <c r="T121" s="223"/>
      <c r="U121" s="82"/>
      <c r="X121" s="118" t="e">
        <f>VLOOKUP($C121,食材マスタ!$A:$AB,5,FALSE)</f>
        <v>#N/A</v>
      </c>
      <c r="Y121" s="118" t="e">
        <f>VLOOKUP($C121,食材マスタ!$A:$AB,6,FALSE)</f>
        <v>#N/A</v>
      </c>
      <c r="Z121" s="118" t="e">
        <f>VLOOKUP($C121,食材マスタ!$A:$AB,13,FALSE)</f>
        <v>#N/A</v>
      </c>
      <c r="AA121" s="118" t="e">
        <f>VLOOKUP($C121,食材マスタ!$A:$AB,12,FALSE)</f>
        <v>#N/A</v>
      </c>
      <c r="AB121" s="118" t="e">
        <f>VLOOKUP($C121,食材マスタ!$A:$AB,14,FALSE)</f>
        <v>#N/A</v>
      </c>
      <c r="AC121" s="118" t="e">
        <f>VLOOKUP($C121,食材マスタ!$A:$AB,16,FALSE)</f>
        <v>#N/A</v>
      </c>
      <c r="AD121" s="118" t="e">
        <f>VLOOKUP($C121,食材マスタ!$A:$AB,19,FALSE)</f>
        <v>#N/A</v>
      </c>
      <c r="AE121" s="118" t="e">
        <f>VLOOKUP($C121,食材マスタ!$A:$AB,26,FALSE)</f>
        <v>#N/A</v>
      </c>
      <c r="AF121" s="118" t="e">
        <f>VLOOKUP($C121,食材マスタ!$A:$AB,28,FALSE)</f>
        <v>#N/A</v>
      </c>
    </row>
    <row r="122" spans="1:32" ht="14.25" customHeight="1" x14ac:dyDescent="0.25">
      <c r="A122" s="260"/>
      <c r="B122" s="261"/>
      <c r="C122" s="99"/>
      <c r="D122" s="100"/>
      <c r="E122" s="101" t="str">
        <f>IF(C122="","",VLOOKUP(C122,食材マスタ!$A$4:$AB$438,6,FALSE))</f>
        <v/>
      </c>
      <c r="F122" s="102"/>
      <c r="G122" s="103" t="str">
        <f t="shared" si="37"/>
        <v/>
      </c>
      <c r="H122" s="94" t="str">
        <f t="shared" si="38"/>
        <v/>
      </c>
      <c r="I122" s="96" t="str">
        <f>IF(C122="","",VLOOKUP(C122,食材マスタ!$A$4:$AB$438,13,FALSE))</f>
        <v/>
      </c>
      <c r="J122" s="96" t="str">
        <f t="shared" si="39"/>
        <v/>
      </c>
      <c r="K122" s="104" t="str">
        <f t="shared" si="40"/>
        <v/>
      </c>
      <c r="L122" s="219" t="str">
        <f t="shared" si="41"/>
        <v/>
      </c>
      <c r="M122" s="229" t="str">
        <f t="shared" si="42"/>
        <v/>
      </c>
      <c r="N122" s="219" t="str">
        <f t="shared" si="43"/>
        <v/>
      </c>
      <c r="O122" s="229" t="str">
        <f t="shared" si="44"/>
        <v/>
      </c>
      <c r="P122" s="219" t="str">
        <f t="shared" si="45"/>
        <v/>
      </c>
      <c r="Q122" s="229" t="str">
        <f t="shared" si="46"/>
        <v/>
      </c>
      <c r="R122" s="219" t="str">
        <f t="shared" si="47"/>
        <v/>
      </c>
      <c r="S122" s="13" t="str">
        <f t="shared" si="48"/>
        <v/>
      </c>
      <c r="T122" s="223"/>
      <c r="U122" s="82"/>
      <c r="X122" s="118" t="e">
        <f>VLOOKUP($C122,食材マスタ!$A:$AB,5,FALSE)</f>
        <v>#N/A</v>
      </c>
      <c r="Y122" s="118" t="e">
        <f>VLOOKUP($C122,食材マスタ!$A:$AB,6,FALSE)</f>
        <v>#N/A</v>
      </c>
      <c r="Z122" s="118" t="e">
        <f>VLOOKUP($C122,食材マスタ!$A:$AB,13,FALSE)</f>
        <v>#N/A</v>
      </c>
      <c r="AA122" s="118" t="e">
        <f>VLOOKUP($C122,食材マスタ!$A:$AB,12,FALSE)</f>
        <v>#N/A</v>
      </c>
      <c r="AB122" s="118" t="e">
        <f>VLOOKUP($C122,食材マスタ!$A:$AB,14,FALSE)</f>
        <v>#N/A</v>
      </c>
      <c r="AC122" s="118" t="e">
        <f>VLOOKUP($C122,食材マスタ!$A:$AB,16,FALSE)</f>
        <v>#N/A</v>
      </c>
      <c r="AD122" s="118" t="e">
        <f>VLOOKUP($C122,食材マスタ!$A:$AB,19,FALSE)</f>
        <v>#N/A</v>
      </c>
      <c r="AE122" s="118" t="e">
        <f>VLOOKUP($C122,食材マスタ!$A:$AB,26,FALSE)</f>
        <v>#N/A</v>
      </c>
      <c r="AF122" s="118" t="e">
        <f>VLOOKUP($C122,食材マスタ!$A:$AB,28,FALSE)</f>
        <v>#N/A</v>
      </c>
    </row>
    <row r="123" spans="1:32" ht="14.25" customHeight="1" x14ac:dyDescent="0.25">
      <c r="A123" s="260"/>
      <c r="B123" s="261"/>
      <c r="C123" s="99"/>
      <c r="D123" s="100"/>
      <c r="E123" s="101" t="str">
        <f>IF(C123="","",VLOOKUP(C123,食材マスタ!$A$4:$AB$438,6,FALSE))</f>
        <v/>
      </c>
      <c r="F123" s="102"/>
      <c r="G123" s="103" t="str">
        <f>IF(C123="","",F123/((100-I123)/100))</f>
        <v/>
      </c>
      <c r="H123" s="94" t="str">
        <f t="shared" si="38"/>
        <v/>
      </c>
      <c r="I123" s="96" t="str">
        <f>IF(C123="","",VLOOKUP(C123,食材マスタ!$A$4:$AB$438,13,FALSE))</f>
        <v/>
      </c>
      <c r="J123" s="96" t="str">
        <f t="shared" si="39"/>
        <v/>
      </c>
      <c r="K123" s="104" t="str">
        <f t="shared" si="40"/>
        <v/>
      </c>
      <c r="L123" s="219" t="str">
        <f t="shared" si="41"/>
        <v/>
      </c>
      <c r="M123" s="229" t="str">
        <f t="shared" si="42"/>
        <v/>
      </c>
      <c r="N123" s="219" t="str">
        <f t="shared" si="43"/>
        <v/>
      </c>
      <c r="O123" s="229" t="str">
        <f t="shared" si="44"/>
        <v/>
      </c>
      <c r="P123" s="219" t="str">
        <f t="shared" si="45"/>
        <v/>
      </c>
      <c r="Q123" s="229" t="str">
        <f t="shared" si="46"/>
        <v/>
      </c>
      <c r="R123" s="219" t="str">
        <f t="shared" si="47"/>
        <v/>
      </c>
      <c r="S123" s="13" t="str">
        <f t="shared" si="48"/>
        <v/>
      </c>
      <c r="T123" s="223"/>
      <c r="U123" s="82"/>
      <c r="X123" s="118" t="e">
        <f>VLOOKUP($C123,食材マスタ!$A:$AB,5,FALSE)</f>
        <v>#N/A</v>
      </c>
      <c r="Y123" s="118" t="e">
        <f>VLOOKUP($C123,食材マスタ!$A:$AB,6,FALSE)</f>
        <v>#N/A</v>
      </c>
      <c r="Z123" s="118" t="e">
        <f>VLOOKUP($C123,食材マスタ!$A:$AB,13,FALSE)</f>
        <v>#N/A</v>
      </c>
      <c r="AA123" s="118" t="e">
        <f>VLOOKUP($C123,食材マスタ!$A:$AB,12,FALSE)</f>
        <v>#N/A</v>
      </c>
      <c r="AB123" s="118" t="e">
        <f>VLOOKUP($C123,食材マスタ!$A:$AB,14,FALSE)</f>
        <v>#N/A</v>
      </c>
      <c r="AC123" s="118" t="e">
        <f>VLOOKUP($C123,食材マスタ!$A:$AB,16,FALSE)</f>
        <v>#N/A</v>
      </c>
      <c r="AD123" s="118" t="e">
        <f>VLOOKUP($C123,食材マスタ!$A:$AB,19,FALSE)</f>
        <v>#N/A</v>
      </c>
      <c r="AE123" s="118" t="e">
        <f>VLOOKUP($C123,食材マスタ!$A:$AB,26,FALSE)</f>
        <v>#N/A</v>
      </c>
      <c r="AF123" s="118" t="e">
        <f>VLOOKUP($C123,食材マスタ!$A:$AB,28,FALSE)</f>
        <v>#N/A</v>
      </c>
    </row>
    <row r="124" spans="1:32" ht="14.25" customHeight="1" x14ac:dyDescent="0.25">
      <c r="A124" s="260"/>
      <c r="B124" s="261"/>
      <c r="C124" s="99"/>
      <c r="D124" s="106"/>
      <c r="E124" s="101" t="str">
        <f>IF(C124="","",VLOOKUP(C124,食材マスタ!$A$4:$AB$438,6,FALSE))</f>
        <v/>
      </c>
      <c r="F124" s="102"/>
      <c r="G124" s="103" t="str">
        <f>IF(C124="","",F124/((100-I124)/100))</f>
        <v/>
      </c>
      <c r="H124" s="94" t="str">
        <f t="shared" si="38"/>
        <v/>
      </c>
      <c r="I124" s="96" t="str">
        <f>IF(C124="","",VLOOKUP(C124,食材マスタ!$A$4:$AB$438,13,FALSE))</f>
        <v/>
      </c>
      <c r="J124" s="96" t="str">
        <f t="shared" si="39"/>
        <v/>
      </c>
      <c r="K124" s="104" t="str">
        <f t="shared" si="40"/>
        <v/>
      </c>
      <c r="L124" s="219" t="str">
        <f t="shared" si="41"/>
        <v/>
      </c>
      <c r="M124" s="229" t="str">
        <f t="shared" si="42"/>
        <v/>
      </c>
      <c r="N124" s="219" t="str">
        <f t="shared" si="43"/>
        <v/>
      </c>
      <c r="O124" s="229" t="str">
        <f t="shared" si="44"/>
        <v/>
      </c>
      <c r="P124" s="219" t="str">
        <f t="shared" si="45"/>
        <v/>
      </c>
      <c r="Q124" s="229" t="str">
        <f t="shared" si="46"/>
        <v/>
      </c>
      <c r="R124" s="219" t="str">
        <f t="shared" si="47"/>
        <v/>
      </c>
      <c r="S124" s="13" t="str">
        <f t="shared" si="48"/>
        <v/>
      </c>
      <c r="T124" s="223"/>
      <c r="U124" s="82"/>
      <c r="X124" s="118" t="e">
        <f>VLOOKUP($C124,食材マスタ!$A:$AB,5,FALSE)</f>
        <v>#N/A</v>
      </c>
      <c r="Y124" s="118" t="e">
        <f>VLOOKUP($C124,食材マスタ!$A:$AB,6,FALSE)</f>
        <v>#N/A</v>
      </c>
      <c r="Z124" s="118" t="e">
        <f>VLOOKUP($C124,食材マスタ!$A:$AB,13,FALSE)</f>
        <v>#N/A</v>
      </c>
      <c r="AA124" s="118" t="e">
        <f>VLOOKUP($C124,食材マスタ!$A:$AB,12,FALSE)</f>
        <v>#N/A</v>
      </c>
      <c r="AB124" s="118" t="e">
        <f>VLOOKUP($C124,食材マスタ!$A:$AB,14,FALSE)</f>
        <v>#N/A</v>
      </c>
      <c r="AC124" s="118" t="e">
        <f>VLOOKUP($C124,食材マスタ!$A:$AB,16,FALSE)</f>
        <v>#N/A</v>
      </c>
      <c r="AD124" s="118" t="e">
        <f>VLOOKUP($C124,食材マスタ!$A:$AB,19,FALSE)</f>
        <v>#N/A</v>
      </c>
      <c r="AE124" s="118" t="e">
        <f>VLOOKUP($C124,食材マスタ!$A:$AB,26,FALSE)</f>
        <v>#N/A</v>
      </c>
      <c r="AF124" s="118" t="e">
        <f>VLOOKUP($C124,食材マスタ!$A:$AB,28,FALSE)</f>
        <v>#N/A</v>
      </c>
    </row>
    <row r="125" spans="1:32" ht="14.25" customHeight="1" x14ac:dyDescent="0.25">
      <c r="A125" s="260"/>
      <c r="B125" s="261"/>
      <c r="C125" s="99"/>
      <c r="D125" s="100"/>
      <c r="E125" s="101" t="str">
        <f>IF(C125="","",VLOOKUP(C125,食材マスタ!$A$4:$AB$438,6,FALSE))</f>
        <v/>
      </c>
      <c r="F125" s="102"/>
      <c r="G125" s="103" t="str">
        <f t="shared" ref="G125:G129" si="49">IF(C125="","",F125/((100-I125)/100))</f>
        <v/>
      </c>
      <c r="H125" s="94" t="str">
        <f t="shared" si="38"/>
        <v/>
      </c>
      <c r="I125" s="96" t="str">
        <f>IF(C125="","",VLOOKUP(C125,食材マスタ!$A$4:$AB$438,13,FALSE))</f>
        <v/>
      </c>
      <c r="J125" s="96" t="str">
        <f t="shared" si="39"/>
        <v/>
      </c>
      <c r="K125" s="104" t="str">
        <f t="shared" si="40"/>
        <v/>
      </c>
      <c r="L125" s="219" t="str">
        <f t="shared" si="41"/>
        <v/>
      </c>
      <c r="M125" s="229" t="str">
        <f t="shared" si="42"/>
        <v/>
      </c>
      <c r="N125" s="219" t="str">
        <f t="shared" si="43"/>
        <v/>
      </c>
      <c r="O125" s="229" t="str">
        <f t="shared" si="44"/>
        <v/>
      </c>
      <c r="P125" s="219" t="str">
        <f t="shared" si="45"/>
        <v/>
      </c>
      <c r="Q125" s="229" t="str">
        <f t="shared" si="46"/>
        <v/>
      </c>
      <c r="R125" s="219" t="str">
        <f t="shared" si="47"/>
        <v/>
      </c>
      <c r="S125" s="13" t="str">
        <f t="shared" si="48"/>
        <v/>
      </c>
      <c r="T125" s="223"/>
      <c r="U125" s="82"/>
      <c r="X125" s="118" t="e">
        <f>VLOOKUP($C125,食材マスタ!$A:$AB,5,FALSE)</f>
        <v>#N/A</v>
      </c>
      <c r="Y125" s="118" t="e">
        <f>VLOOKUP($C125,食材マスタ!$A:$AB,6,FALSE)</f>
        <v>#N/A</v>
      </c>
      <c r="Z125" s="118" t="e">
        <f>VLOOKUP($C125,食材マスタ!$A:$AB,13,FALSE)</f>
        <v>#N/A</v>
      </c>
      <c r="AA125" s="118" t="e">
        <f>VLOOKUP($C125,食材マスタ!$A:$AB,12,FALSE)</f>
        <v>#N/A</v>
      </c>
      <c r="AB125" s="118" t="e">
        <f>VLOOKUP($C125,食材マスタ!$A:$AB,14,FALSE)</f>
        <v>#N/A</v>
      </c>
      <c r="AC125" s="118" t="e">
        <f>VLOOKUP($C125,食材マスタ!$A:$AB,16,FALSE)</f>
        <v>#N/A</v>
      </c>
      <c r="AD125" s="118" t="e">
        <f>VLOOKUP($C125,食材マスタ!$A:$AB,19,FALSE)</f>
        <v>#N/A</v>
      </c>
      <c r="AE125" s="118" t="e">
        <f>VLOOKUP($C125,食材マスタ!$A:$AB,26,FALSE)</f>
        <v>#N/A</v>
      </c>
      <c r="AF125" s="118" t="e">
        <f>VLOOKUP($C125,食材マスタ!$A:$AB,28,FALSE)</f>
        <v>#N/A</v>
      </c>
    </row>
    <row r="126" spans="1:32" ht="14.25" customHeight="1" x14ac:dyDescent="0.25">
      <c r="A126" s="260"/>
      <c r="B126" s="261"/>
      <c r="C126" s="99"/>
      <c r="D126" s="100"/>
      <c r="E126" s="101" t="str">
        <f>IF(C126="","",VLOOKUP(C126,食材マスタ!$A$4:$AB$438,6,FALSE))</f>
        <v/>
      </c>
      <c r="F126" s="102"/>
      <c r="G126" s="103" t="str">
        <f t="shared" si="49"/>
        <v/>
      </c>
      <c r="H126" s="94" t="str">
        <f t="shared" si="38"/>
        <v/>
      </c>
      <c r="I126" s="96" t="str">
        <f>IF(C126="","",VLOOKUP(C126,食材マスタ!$A$4:$AB$438,13,FALSE))</f>
        <v/>
      </c>
      <c r="J126" s="96" t="str">
        <f t="shared" si="39"/>
        <v/>
      </c>
      <c r="K126" s="104" t="str">
        <f t="shared" si="40"/>
        <v/>
      </c>
      <c r="L126" s="219" t="str">
        <f t="shared" si="41"/>
        <v/>
      </c>
      <c r="M126" s="229" t="str">
        <f t="shared" si="42"/>
        <v/>
      </c>
      <c r="N126" s="219" t="str">
        <f t="shared" si="43"/>
        <v/>
      </c>
      <c r="O126" s="229" t="str">
        <f t="shared" si="44"/>
        <v/>
      </c>
      <c r="P126" s="219" t="str">
        <f t="shared" si="45"/>
        <v/>
      </c>
      <c r="Q126" s="229" t="str">
        <f t="shared" si="46"/>
        <v/>
      </c>
      <c r="R126" s="219" t="str">
        <f t="shared" si="47"/>
        <v/>
      </c>
      <c r="S126" s="13" t="str">
        <f t="shared" si="48"/>
        <v/>
      </c>
      <c r="T126" s="223"/>
      <c r="U126" s="82"/>
      <c r="X126" s="118" t="e">
        <f>VLOOKUP($C126,食材マスタ!$A:$AB,5,FALSE)</f>
        <v>#N/A</v>
      </c>
      <c r="Y126" s="118" t="e">
        <f>VLOOKUP($C126,食材マスタ!$A:$AB,6,FALSE)</f>
        <v>#N/A</v>
      </c>
      <c r="Z126" s="118" t="e">
        <f>VLOOKUP($C126,食材マスタ!$A:$AB,13,FALSE)</f>
        <v>#N/A</v>
      </c>
      <c r="AA126" s="118" t="e">
        <f>VLOOKUP($C126,食材マスタ!$A:$AB,12,FALSE)</f>
        <v>#N/A</v>
      </c>
      <c r="AB126" s="118" t="e">
        <f>VLOOKUP($C126,食材マスタ!$A:$AB,14,FALSE)</f>
        <v>#N/A</v>
      </c>
      <c r="AC126" s="118" t="e">
        <f>VLOOKUP($C126,食材マスタ!$A:$AB,16,FALSE)</f>
        <v>#N/A</v>
      </c>
      <c r="AD126" s="118" t="e">
        <f>VLOOKUP($C126,食材マスタ!$A:$AB,19,FALSE)</f>
        <v>#N/A</v>
      </c>
      <c r="AE126" s="118" t="e">
        <f>VLOOKUP($C126,食材マスタ!$A:$AB,26,FALSE)</f>
        <v>#N/A</v>
      </c>
      <c r="AF126" s="118" t="e">
        <f>VLOOKUP($C126,食材マスタ!$A:$AB,28,FALSE)</f>
        <v>#N/A</v>
      </c>
    </row>
    <row r="127" spans="1:32" ht="14.25" customHeight="1" x14ac:dyDescent="0.25">
      <c r="A127" s="260"/>
      <c r="B127" s="261"/>
      <c r="C127" s="99"/>
      <c r="D127" s="100"/>
      <c r="E127" s="101" t="str">
        <f>IF(C127="","",VLOOKUP(C127,食材マスタ!$A$4:$AB$438,6,FALSE))</f>
        <v/>
      </c>
      <c r="F127" s="102"/>
      <c r="G127" s="103" t="str">
        <f t="shared" si="49"/>
        <v/>
      </c>
      <c r="H127" s="94" t="str">
        <f t="shared" si="38"/>
        <v/>
      </c>
      <c r="I127" s="96" t="str">
        <f>IF(C127="","",VLOOKUP(C127,食材マスタ!$A$4:$AB$438,13,FALSE))</f>
        <v/>
      </c>
      <c r="J127" s="96" t="str">
        <f t="shared" si="39"/>
        <v/>
      </c>
      <c r="K127" s="104" t="str">
        <f t="shared" si="40"/>
        <v/>
      </c>
      <c r="L127" s="219" t="str">
        <f t="shared" si="41"/>
        <v/>
      </c>
      <c r="M127" s="229" t="str">
        <f t="shared" si="42"/>
        <v/>
      </c>
      <c r="N127" s="219" t="str">
        <f t="shared" si="43"/>
        <v/>
      </c>
      <c r="O127" s="229" t="str">
        <f t="shared" si="44"/>
        <v/>
      </c>
      <c r="P127" s="219" t="str">
        <f t="shared" si="45"/>
        <v/>
      </c>
      <c r="Q127" s="229" t="str">
        <f t="shared" si="46"/>
        <v/>
      </c>
      <c r="R127" s="219" t="str">
        <f t="shared" si="47"/>
        <v/>
      </c>
      <c r="S127" s="13" t="str">
        <f t="shared" si="48"/>
        <v/>
      </c>
      <c r="T127" s="223"/>
      <c r="U127" s="82"/>
      <c r="X127" s="118" t="e">
        <f>VLOOKUP($C127,食材マスタ!$A:$AB,5,FALSE)</f>
        <v>#N/A</v>
      </c>
      <c r="Y127" s="118" t="e">
        <f>VLOOKUP($C127,食材マスタ!$A:$AB,6,FALSE)</f>
        <v>#N/A</v>
      </c>
      <c r="Z127" s="118" t="e">
        <f>VLOOKUP($C127,食材マスタ!$A:$AB,13,FALSE)</f>
        <v>#N/A</v>
      </c>
      <c r="AA127" s="118" t="e">
        <f>VLOOKUP($C127,食材マスタ!$A:$AB,12,FALSE)</f>
        <v>#N/A</v>
      </c>
      <c r="AB127" s="118" t="e">
        <f>VLOOKUP($C127,食材マスタ!$A:$AB,14,FALSE)</f>
        <v>#N/A</v>
      </c>
      <c r="AC127" s="118" t="e">
        <f>VLOOKUP($C127,食材マスタ!$A:$AB,16,FALSE)</f>
        <v>#N/A</v>
      </c>
      <c r="AD127" s="118" t="e">
        <f>VLOOKUP($C127,食材マスタ!$A:$AB,19,FALSE)</f>
        <v>#N/A</v>
      </c>
      <c r="AE127" s="118" t="e">
        <f>VLOOKUP($C127,食材マスタ!$A:$AB,26,FALSE)</f>
        <v>#N/A</v>
      </c>
      <c r="AF127" s="118" t="e">
        <f>VLOOKUP($C127,食材マスタ!$A:$AB,28,FALSE)</f>
        <v>#N/A</v>
      </c>
    </row>
    <row r="128" spans="1:32" ht="14.25" customHeight="1" x14ac:dyDescent="0.25">
      <c r="A128" s="260"/>
      <c r="B128" s="261"/>
      <c r="C128" s="99"/>
      <c r="D128" s="100"/>
      <c r="E128" s="101" t="str">
        <f>IF(C128="","",VLOOKUP(C128,食材マスタ!$A$4:$AB$438,6,FALSE))</f>
        <v/>
      </c>
      <c r="F128" s="102"/>
      <c r="G128" s="103" t="str">
        <f t="shared" si="49"/>
        <v/>
      </c>
      <c r="H128" s="94" t="str">
        <f t="shared" si="38"/>
        <v/>
      </c>
      <c r="I128" s="96" t="str">
        <f>IF(C128="","",VLOOKUP(C128,食材マスタ!$A$4:$AB$438,13,FALSE))</f>
        <v/>
      </c>
      <c r="J128" s="96" t="str">
        <f t="shared" si="39"/>
        <v/>
      </c>
      <c r="K128" s="104" t="str">
        <f t="shared" si="40"/>
        <v/>
      </c>
      <c r="L128" s="219" t="str">
        <f t="shared" si="41"/>
        <v/>
      </c>
      <c r="M128" s="229" t="str">
        <f t="shared" si="42"/>
        <v/>
      </c>
      <c r="N128" s="219" t="str">
        <f t="shared" si="43"/>
        <v/>
      </c>
      <c r="O128" s="229" t="str">
        <f t="shared" si="44"/>
        <v/>
      </c>
      <c r="P128" s="219" t="str">
        <f t="shared" si="45"/>
        <v/>
      </c>
      <c r="Q128" s="229" t="str">
        <f t="shared" si="46"/>
        <v/>
      </c>
      <c r="R128" s="219" t="str">
        <f t="shared" si="47"/>
        <v/>
      </c>
      <c r="S128" s="13" t="str">
        <f t="shared" si="48"/>
        <v/>
      </c>
      <c r="T128" s="223"/>
      <c r="U128" s="82"/>
      <c r="X128" s="118" t="e">
        <f>VLOOKUP($C128,食材マスタ!$A:$AB,5,FALSE)</f>
        <v>#N/A</v>
      </c>
      <c r="Y128" s="118" t="e">
        <f>VLOOKUP($C128,食材マスタ!$A:$AB,6,FALSE)</f>
        <v>#N/A</v>
      </c>
      <c r="Z128" s="118" t="e">
        <f>VLOOKUP($C128,食材マスタ!$A:$AB,13,FALSE)</f>
        <v>#N/A</v>
      </c>
      <c r="AA128" s="118" t="e">
        <f>VLOOKUP($C128,食材マスタ!$A:$AB,12,FALSE)</f>
        <v>#N/A</v>
      </c>
      <c r="AB128" s="118" t="e">
        <f>VLOOKUP($C128,食材マスタ!$A:$AB,14,FALSE)</f>
        <v>#N/A</v>
      </c>
      <c r="AC128" s="118" t="e">
        <f>VLOOKUP($C128,食材マスタ!$A:$AB,16,FALSE)</f>
        <v>#N/A</v>
      </c>
      <c r="AD128" s="118" t="e">
        <f>VLOOKUP($C128,食材マスタ!$A:$AB,19,FALSE)</f>
        <v>#N/A</v>
      </c>
      <c r="AE128" s="118" t="e">
        <f>VLOOKUP($C128,食材マスタ!$A:$AB,26,FALSE)</f>
        <v>#N/A</v>
      </c>
      <c r="AF128" s="118" t="e">
        <f>VLOOKUP($C128,食材マスタ!$A:$AB,28,FALSE)</f>
        <v>#N/A</v>
      </c>
    </row>
    <row r="129" spans="1:32" ht="14.25" customHeight="1" x14ac:dyDescent="0.25">
      <c r="A129" s="260"/>
      <c r="B129" s="261"/>
      <c r="C129" s="99"/>
      <c r="D129" s="100"/>
      <c r="E129" s="101" t="str">
        <f>IF(C129="","",VLOOKUP(C129,食材マスタ!$A$4:$AB$438,6,FALSE))</f>
        <v/>
      </c>
      <c r="F129" s="102"/>
      <c r="G129" s="103" t="str">
        <f t="shared" si="49"/>
        <v/>
      </c>
      <c r="H129" s="94" t="str">
        <f t="shared" si="38"/>
        <v/>
      </c>
      <c r="I129" s="96" t="str">
        <f>IF(C129="","",VLOOKUP(C129,食材マスタ!$A$4:$AB$438,13,FALSE))</f>
        <v/>
      </c>
      <c r="J129" s="96" t="str">
        <f t="shared" si="39"/>
        <v/>
      </c>
      <c r="K129" s="104" t="str">
        <f t="shared" si="40"/>
        <v/>
      </c>
      <c r="L129" s="219" t="str">
        <f t="shared" si="41"/>
        <v/>
      </c>
      <c r="M129" s="229" t="str">
        <f t="shared" si="42"/>
        <v/>
      </c>
      <c r="N129" s="219" t="str">
        <f t="shared" si="43"/>
        <v/>
      </c>
      <c r="O129" s="229" t="str">
        <f t="shared" si="44"/>
        <v/>
      </c>
      <c r="P129" s="219" t="str">
        <f t="shared" si="45"/>
        <v/>
      </c>
      <c r="Q129" s="229" t="str">
        <f t="shared" si="46"/>
        <v/>
      </c>
      <c r="R129" s="219" t="str">
        <f t="shared" si="47"/>
        <v/>
      </c>
      <c r="S129" s="13" t="str">
        <f t="shared" si="48"/>
        <v/>
      </c>
      <c r="T129" s="223"/>
      <c r="U129" s="82"/>
      <c r="X129" s="118" t="e">
        <f>VLOOKUP($C129,食材マスタ!$A:$AB,5,FALSE)</f>
        <v>#N/A</v>
      </c>
      <c r="Y129" s="118" t="e">
        <f>VLOOKUP($C129,食材マスタ!$A:$AB,6,FALSE)</f>
        <v>#N/A</v>
      </c>
      <c r="Z129" s="118" t="e">
        <f>VLOOKUP($C129,食材マスタ!$A:$AB,13,FALSE)</f>
        <v>#N/A</v>
      </c>
      <c r="AA129" s="118" t="e">
        <f>VLOOKUP($C129,食材マスタ!$A:$AB,12,FALSE)</f>
        <v>#N/A</v>
      </c>
      <c r="AB129" s="118" t="e">
        <f>VLOOKUP($C129,食材マスタ!$A:$AB,14,FALSE)</f>
        <v>#N/A</v>
      </c>
      <c r="AC129" s="118" t="e">
        <f>VLOOKUP($C129,食材マスタ!$A:$AB,16,FALSE)</f>
        <v>#N/A</v>
      </c>
      <c r="AD129" s="118" t="e">
        <f>VLOOKUP($C129,食材マスタ!$A:$AB,19,FALSE)</f>
        <v>#N/A</v>
      </c>
      <c r="AE129" s="118" t="e">
        <f>VLOOKUP($C129,食材マスタ!$A:$AB,26,FALSE)</f>
        <v>#N/A</v>
      </c>
      <c r="AF129" s="118" t="e">
        <f>VLOOKUP($C129,食材マスタ!$A:$AB,28,FALSE)</f>
        <v>#N/A</v>
      </c>
    </row>
    <row r="130" spans="1:32" ht="14.25" customHeight="1" x14ac:dyDescent="0.25">
      <c r="A130" s="260"/>
      <c r="B130" s="261"/>
      <c r="C130" s="99"/>
      <c r="D130" s="100"/>
      <c r="E130" s="101" t="str">
        <f>IF(C130="","",VLOOKUP(C130,食材マスタ!$A$4:$AB$438,6,FALSE))</f>
        <v/>
      </c>
      <c r="F130" s="102"/>
      <c r="G130" s="103" t="str">
        <f>IF(C130="","",F130/((100-I130)/100))</f>
        <v/>
      </c>
      <c r="H130" s="94" t="str">
        <f t="shared" si="38"/>
        <v/>
      </c>
      <c r="I130" s="96" t="str">
        <f>IF(C130="","",VLOOKUP(C130,食材マスタ!$A$4:$AB$438,13,FALSE))</f>
        <v/>
      </c>
      <c r="J130" s="96" t="str">
        <f t="shared" si="39"/>
        <v/>
      </c>
      <c r="K130" s="104" t="str">
        <f t="shared" si="40"/>
        <v/>
      </c>
      <c r="L130" s="219" t="str">
        <f t="shared" si="41"/>
        <v/>
      </c>
      <c r="M130" s="229" t="str">
        <f t="shared" si="42"/>
        <v/>
      </c>
      <c r="N130" s="219" t="str">
        <f t="shared" si="43"/>
        <v/>
      </c>
      <c r="O130" s="229" t="str">
        <f t="shared" si="44"/>
        <v/>
      </c>
      <c r="P130" s="219" t="str">
        <f t="shared" si="45"/>
        <v/>
      </c>
      <c r="Q130" s="229" t="str">
        <f t="shared" si="46"/>
        <v/>
      </c>
      <c r="R130" s="219" t="str">
        <f t="shared" si="47"/>
        <v/>
      </c>
      <c r="S130" s="13" t="str">
        <f t="shared" si="48"/>
        <v/>
      </c>
      <c r="T130" s="223"/>
      <c r="U130" s="82"/>
      <c r="X130" s="118" t="e">
        <f>VLOOKUP($C130,食材マスタ!$A:$AB,5,FALSE)</f>
        <v>#N/A</v>
      </c>
      <c r="Y130" s="118" t="e">
        <f>VLOOKUP($C130,食材マスタ!$A:$AB,6,FALSE)</f>
        <v>#N/A</v>
      </c>
      <c r="Z130" s="118" t="e">
        <f>VLOOKUP($C130,食材マスタ!$A:$AB,13,FALSE)</f>
        <v>#N/A</v>
      </c>
      <c r="AA130" s="118" t="e">
        <f>VLOOKUP($C130,食材マスタ!$A:$AB,12,FALSE)</f>
        <v>#N/A</v>
      </c>
      <c r="AB130" s="118" t="e">
        <f>VLOOKUP($C130,食材マスタ!$A:$AB,14,FALSE)</f>
        <v>#N/A</v>
      </c>
      <c r="AC130" s="118" t="e">
        <f>VLOOKUP($C130,食材マスタ!$A:$AB,16,FALSE)</f>
        <v>#N/A</v>
      </c>
      <c r="AD130" s="118" t="e">
        <f>VLOOKUP($C130,食材マスタ!$A:$AB,19,FALSE)</f>
        <v>#N/A</v>
      </c>
      <c r="AE130" s="118" t="e">
        <f>VLOOKUP($C130,食材マスタ!$A:$AB,26,FALSE)</f>
        <v>#N/A</v>
      </c>
      <c r="AF130" s="118" t="e">
        <f>VLOOKUP($C130,食材マスタ!$A:$AB,28,FALSE)</f>
        <v>#N/A</v>
      </c>
    </row>
    <row r="131" spans="1:32" ht="14.25" customHeight="1" x14ac:dyDescent="0.25">
      <c r="A131" s="260"/>
      <c r="B131" s="261"/>
      <c r="C131" s="99"/>
      <c r="D131" s="106"/>
      <c r="E131" s="101" t="str">
        <f>IF(C131="","",VLOOKUP(C131,食材マスタ!$A$4:$AB$438,6,FALSE))</f>
        <v/>
      </c>
      <c r="F131" s="102"/>
      <c r="G131" s="103" t="str">
        <f>IF(C131="","",F131/((100-I131)/100))</f>
        <v/>
      </c>
      <c r="H131" s="94" t="str">
        <f t="shared" si="38"/>
        <v/>
      </c>
      <c r="I131" s="96" t="str">
        <f>IF(C131="","",VLOOKUP(C131,食材マスタ!$A$4:$AB$438,13,FALSE))</f>
        <v/>
      </c>
      <c r="J131" s="96" t="str">
        <f t="shared" si="39"/>
        <v/>
      </c>
      <c r="K131" s="104" t="str">
        <f t="shared" si="40"/>
        <v/>
      </c>
      <c r="L131" s="219" t="str">
        <f t="shared" si="41"/>
        <v/>
      </c>
      <c r="M131" s="229" t="str">
        <f t="shared" si="42"/>
        <v/>
      </c>
      <c r="N131" s="219" t="str">
        <f t="shared" si="43"/>
        <v/>
      </c>
      <c r="O131" s="229" t="str">
        <f t="shared" si="44"/>
        <v/>
      </c>
      <c r="P131" s="219" t="str">
        <f t="shared" si="45"/>
        <v/>
      </c>
      <c r="Q131" s="229" t="str">
        <f t="shared" si="46"/>
        <v/>
      </c>
      <c r="R131" s="219" t="str">
        <f t="shared" si="47"/>
        <v/>
      </c>
      <c r="S131" s="13" t="str">
        <f t="shared" si="48"/>
        <v/>
      </c>
      <c r="T131" s="223"/>
      <c r="U131" s="82"/>
      <c r="X131" s="118" t="e">
        <f>VLOOKUP($C131,食材マスタ!$A:$AB,5,FALSE)</f>
        <v>#N/A</v>
      </c>
      <c r="Y131" s="118" t="e">
        <f>VLOOKUP($C131,食材マスタ!$A:$AB,6,FALSE)</f>
        <v>#N/A</v>
      </c>
      <c r="Z131" s="118" t="e">
        <f>VLOOKUP($C131,食材マスタ!$A:$AB,13,FALSE)</f>
        <v>#N/A</v>
      </c>
      <c r="AA131" s="118" t="e">
        <f>VLOOKUP($C131,食材マスタ!$A:$AB,12,FALSE)</f>
        <v>#N/A</v>
      </c>
      <c r="AB131" s="118" t="e">
        <f>VLOOKUP($C131,食材マスタ!$A:$AB,14,FALSE)</f>
        <v>#N/A</v>
      </c>
      <c r="AC131" s="118" t="e">
        <f>VLOOKUP($C131,食材マスタ!$A:$AB,16,FALSE)</f>
        <v>#N/A</v>
      </c>
      <c r="AD131" s="118" t="e">
        <f>VLOOKUP($C131,食材マスタ!$A:$AB,19,FALSE)</f>
        <v>#N/A</v>
      </c>
      <c r="AE131" s="118" t="e">
        <f>VLOOKUP($C131,食材マスタ!$A:$AB,26,FALSE)</f>
        <v>#N/A</v>
      </c>
      <c r="AF131" s="118" t="e">
        <f>VLOOKUP($C131,食材マスタ!$A:$AB,28,FALSE)</f>
        <v>#N/A</v>
      </c>
    </row>
    <row r="132" spans="1:32" ht="14.25" customHeight="1" x14ac:dyDescent="0.25">
      <c r="A132" s="260"/>
      <c r="B132" s="261"/>
      <c r="C132" s="99"/>
      <c r="D132" s="100"/>
      <c r="E132" s="101" t="str">
        <f>IF(C132="","",VLOOKUP(C132,食材マスタ!$A$4:$AB$438,6,FALSE))</f>
        <v/>
      </c>
      <c r="F132" s="102"/>
      <c r="G132" s="103" t="str">
        <f t="shared" ref="G132:G136" si="50">IF(C132="","",F132/((100-I132)/100))</f>
        <v/>
      </c>
      <c r="H132" s="94" t="str">
        <f t="shared" si="38"/>
        <v/>
      </c>
      <c r="I132" s="96" t="str">
        <f>IF(C132="","",VLOOKUP(C132,食材マスタ!$A$4:$AB$438,13,FALSE))</f>
        <v/>
      </c>
      <c r="J132" s="96" t="str">
        <f t="shared" si="39"/>
        <v/>
      </c>
      <c r="K132" s="104" t="str">
        <f t="shared" si="40"/>
        <v/>
      </c>
      <c r="L132" s="219" t="str">
        <f t="shared" si="41"/>
        <v/>
      </c>
      <c r="M132" s="229" t="str">
        <f t="shared" si="42"/>
        <v/>
      </c>
      <c r="N132" s="219" t="str">
        <f t="shared" si="43"/>
        <v/>
      </c>
      <c r="O132" s="229" t="str">
        <f t="shared" si="44"/>
        <v/>
      </c>
      <c r="P132" s="219" t="str">
        <f t="shared" si="45"/>
        <v/>
      </c>
      <c r="Q132" s="229" t="str">
        <f t="shared" si="46"/>
        <v/>
      </c>
      <c r="R132" s="219" t="str">
        <f t="shared" si="47"/>
        <v/>
      </c>
      <c r="S132" s="13" t="str">
        <f t="shared" si="48"/>
        <v/>
      </c>
      <c r="T132" s="223"/>
      <c r="U132" s="82"/>
      <c r="X132" s="118" t="e">
        <f>VLOOKUP($C132,食材マスタ!$A:$AB,5,FALSE)</f>
        <v>#N/A</v>
      </c>
      <c r="Y132" s="118" t="e">
        <f>VLOOKUP($C132,食材マスタ!$A:$AB,6,FALSE)</f>
        <v>#N/A</v>
      </c>
      <c r="Z132" s="118" t="e">
        <f>VLOOKUP($C132,食材マスタ!$A:$AB,13,FALSE)</f>
        <v>#N/A</v>
      </c>
      <c r="AA132" s="118" t="e">
        <f>VLOOKUP($C132,食材マスタ!$A:$AB,12,FALSE)</f>
        <v>#N/A</v>
      </c>
      <c r="AB132" s="118" t="e">
        <f>VLOOKUP($C132,食材マスタ!$A:$AB,14,FALSE)</f>
        <v>#N/A</v>
      </c>
      <c r="AC132" s="118" t="e">
        <f>VLOOKUP($C132,食材マスタ!$A:$AB,16,FALSE)</f>
        <v>#N/A</v>
      </c>
      <c r="AD132" s="118" t="e">
        <f>VLOOKUP($C132,食材マスタ!$A:$AB,19,FALSE)</f>
        <v>#N/A</v>
      </c>
      <c r="AE132" s="118" t="e">
        <f>VLOOKUP($C132,食材マスタ!$A:$AB,26,FALSE)</f>
        <v>#N/A</v>
      </c>
      <c r="AF132" s="118" t="e">
        <f>VLOOKUP($C132,食材マスタ!$A:$AB,28,FALSE)</f>
        <v>#N/A</v>
      </c>
    </row>
    <row r="133" spans="1:32" ht="14.25" customHeight="1" x14ac:dyDescent="0.25">
      <c r="A133" s="260"/>
      <c r="B133" s="261"/>
      <c r="C133" s="99"/>
      <c r="D133" s="100"/>
      <c r="E133" s="101" t="str">
        <f>IF(C133="","",VLOOKUP(C133,食材マスタ!$A$4:$AB$438,6,FALSE))</f>
        <v/>
      </c>
      <c r="F133" s="102"/>
      <c r="G133" s="103" t="str">
        <f t="shared" si="50"/>
        <v/>
      </c>
      <c r="H133" s="94" t="str">
        <f t="shared" si="38"/>
        <v/>
      </c>
      <c r="I133" s="96" t="str">
        <f>IF(C133="","",VLOOKUP(C133,食材マスタ!$A$4:$AB$438,13,FALSE))</f>
        <v/>
      </c>
      <c r="J133" s="96" t="str">
        <f t="shared" si="39"/>
        <v/>
      </c>
      <c r="K133" s="104" t="str">
        <f t="shared" si="40"/>
        <v/>
      </c>
      <c r="L133" s="219" t="str">
        <f t="shared" si="41"/>
        <v/>
      </c>
      <c r="M133" s="229" t="str">
        <f t="shared" si="42"/>
        <v/>
      </c>
      <c r="N133" s="219" t="str">
        <f t="shared" si="43"/>
        <v/>
      </c>
      <c r="O133" s="229" t="str">
        <f t="shared" si="44"/>
        <v/>
      </c>
      <c r="P133" s="219" t="str">
        <f t="shared" si="45"/>
        <v/>
      </c>
      <c r="Q133" s="229" t="str">
        <f t="shared" si="46"/>
        <v/>
      </c>
      <c r="R133" s="219" t="str">
        <f t="shared" si="47"/>
        <v/>
      </c>
      <c r="S133" s="13" t="str">
        <f t="shared" si="48"/>
        <v/>
      </c>
      <c r="T133" s="223"/>
      <c r="U133" s="82"/>
      <c r="X133" s="118" t="e">
        <f>VLOOKUP($C133,食材マスタ!$A:$AB,5,FALSE)</f>
        <v>#N/A</v>
      </c>
      <c r="Y133" s="118" t="e">
        <f>VLOOKUP($C133,食材マスタ!$A:$AB,6,FALSE)</f>
        <v>#N/A</v>
      </c>
      <c r="Z133" s="118" t="e">
        <f>VLOOKUP($C133,食材マスタ!$A:$AB,13,FALSE)</f>
        <v>#N/A</v>
      </c>
      <c r="AA133" s="118" t="e">
        <f>VLOOKUP($C133,食材マスタ!$A:$AB,12,FALSE)</f>
        <v>#N/A</v>
      </c>
      <c r="AB133" s="118" t="e">
        <f>VLOOKUP($C133,食材マスタ!$A:$AB,14,FALSE)</f>
        <v>#N/A</v>
      </c>
      <c r="AC133" s="118" t="e">
        <f>VLOOKUP($C133,食材マスタ!$A:$AB,16,FALSE)</f>
        <v>#N/A</v>
      </c>
      <c r="AD133" s="118" t="e">
        <f>VLOOKUP($C133,食材マスタ!$A:$AB,19,FALSE)</f>
        <v>#N/A</v>
      </c>
      <c r="AE133" s="118" t="e">
        <f>VLOOKUP($C133,食材マスタ!$A:$AB,26,FALSE)</f>
        <v>#N/A</v>
      </c>
      <c r="AF133" s="118" t="e">
        <f>VLOOKUP($C133,食材マスタ!$A:$AB,28,FALSE)</f>
        <v>#N/A</v>
      </c>
    </row>
    <row r="134" spans="1:32" ht="14.25" customHeight="1" x14ac:dyDescent="0.25">
      <c r="A134" s="260"/>
      <c r="B134" s="261"/>
      <c r="C134" s="99"/>
      <c r="D134" s="100"/>
      <c r="E134" s="101" t="str">
        <f>IF(C134="","",VLOOKUP(C134,食材マスタ!$A$4:$AB$438,6,FALSE))</f>
        <v/>
      </c>
      <c r="F134" s="102"/>
      <c r="G134" s="103" t="str">
        <f t="shared" si="50"/>
        <v/>
      </c>
      <c r="H134" s="94" t="str">
        <f t="shared" si="38"/>
        <v/>
      </c>
      <c r="I134" s="96" t="str">
        <f>IF(C134="","",VLOOKUP(C134,食材マスタ!$A$4:$AB$438,13,FALSE))</f>
        <v/>
      </c>
      <c r="J134" s="96" t="str">
        <f t="shared" si="39"/>
        <v/>
      </c>
      <c r="K134" s="104" t="str">
        <f t="shared" si="40"/>
        <v/>
      </c>
      <c r="L134" s="219" t="str">
        <f t="shared" si="41"/>
        <v/>
      </c>
      <c r="M134" s="229" t="str">
        <f t="shared" si="42"/>
        <v/>
      </c>
      <c r="N134" s="219" t="str">
        <f t="shared" si="43"/>
        <v/>
      </c>
      <c r="O134" s="229" t="str">
        <f t="shared" si="44"/>
        <v/>
      </c>
      <c r="P134" s="219" t="str">
        <f t="shared" si="45"/>
        <v/>
      </c>
      <c r="Q134" s="229" t="str">
        <f t="shared" si="46"/>
        <v/>
      </c>
      <c r="R134" s="219" t="str">
        <f t="shared" si="47"/>
        <v/>
      </c>
      <c r="S134" s="13" t="str">
        <f t="shared" si="48"/>
        <v/>
      </c>
      <c r="T134" s="223"/>
      <c r="U134" s="82"/>
      <c r="X134" s="118" t="e">
        <f>VLOOKUP($C134,食材マスタ!$A:$AB,5,FALSE)</f>
        <v>#N/A</v>
      </c>
      <c r="Y134" s="118" t="e">
        <f>VLOOKUP($C134,食材マスタ!$A:$AB,6,FALSE)</f>
        <v>#N/A</v>
      </c>
      <c r="Z134" s="118" t="e">
        <f>VLOOKUP($C134,食材マスタ!$A:$AB,13,FALSE)</f>
        <v>#N/A</v>
      </c>
      <c r="AA134" s="118" t="e">
        <f>VLOOKUP($C134,食材マスタ!$A:$AB,12,FALSE)</f>
        <v>#N/A</v>
      </c>
      <c r="AB134" s="118" t="e">
        <f>VLOOKUP($C134,食材マスタ!$A:$AB,14,FALSE)</f>
        <v>#N/A</v>
      </c>
      <c r="AC134" s="118" t="e">
        <f>VLOOKUP($C134,食材マスタ!$A:$AB,16,FALSE)</f>
        <v>#N/A</v>
      </c>
      <c r="AD134" s="118" t="e">
        <f>VLOOKUP($C134,食材マスタ!$A:$AB,19,FALSE)</f>
        <v>#N/A</v>
      </c>
      <c r="AE134" s="118" t="e">
        <f>VLOOKUP($C134,食材マスタ!$A:$AB,26,FALSE)</f>
        <v>#N/A</v>
      </c>
      <c r="AF134" s="118" t="e">
        <f>VLOOKUP($C134,食材マスタ!$A:$AB,28,FALSE)</f>
        <v>#N/A</v>
      </c>
    </row>
    <row r="135" spans="1:32" ht="14.25" customHeight="1" x14ac:dyDescent="0.25">
      <c r="A135" s="260"/>
      <c r="B135" s="261"/>
      <c r="C135" s="99"/>
      <c r="D135" s="100"/>
      <c r="E135" s="101" t="str">
        <f>IF(C135="","",VLOOKUP(C135,食材マスタ!$A$4:$AB$438,6,FALSE))</f>
        <v/>
      </c>
      <c r="F135" s="102"/>
      <c r="G135" s="103" t="str">
        <f t="shared" si="50"/>
        <v/>
      </c>
      <c r="H135" s="94" t="str">
        <f t="shared" si="38"/>
        <v/>
      </c>
      <c r="I135" s="96" t="str">
        <f>IF(C135="","",VLOOKUP(C135,食材マスタ!$A$4:$AB$438,13,FALSE))</f>
        <v/>
      </c>
      <c r="J135" s="96" t="str">
        <f t="shared" si="39"/>
        <v/>
      </c>
      <c r="K135" s="104" t="str">
        <f t="shared" si="40"/>
        <v/>
      </c>
      <c r="L135" s="219" t="str">
        <f t="shared" si="41"/>
        <v/>
      </c>
      <c r="M135" s="229" t="str">
        <f t="shared" si="42"/>
        <v/>
      </c>
      <c r="N135" s="219" t="str">
        <f t="shared" si="43"/>
        <v/>
      </c>
      <c r="O135" s="229" t="str">
        <f t="shared" si="44"/>
        <v/>
      </c>
      <c r="P135" s="219" t="str">
        <f t="shared" si="45"/>
        <v/>
      </c>
      <c r="Q135" s="229" t="str">
        <f t="shared" si="46"/>
        <v/>
      </c>
      <c r="R135" s="219" t="str">
        <f t="shared" si="47"/>
        <v/>
      </c>
      <c r="S135" s="13" t="str">
        <f t="shared" si="48"/>
        <v/>
      </c>
      <c r="T135" s="223"/>
      <c r="U135" s="82"/>
      <c r="X135" s="118" t="e">
        <f>VLOOKUP($C135,食材マスタ!$A:$AB,5,FALSE)</f>
        <v>#N/A</v>
      </c>
      <c r="Y135" s="118" t="e">
        <f>VLOOKUP($C135,食材マスタ!$A:$AB,6,FALSE)</f>
        <v>#N/A</v>
      </c>
      <c r="Z135" s="118" t="e">
        <f>VLOOKUP($C135,食材マスタ!$A:$AB,13,FALSE)</f>
        <v>#N/A</v>
      </c>
      <c r="AA135" s="118" t="e">
        <f>VLOOKUP($C135,食材マスタ!$A:$AB,12,FALSE)</f>
        <v>#N/A</v>
      </c>
      <c r="AB135" s="118" t="e">
        <f>VLOOKUP($C135,食材マスタ!$A:$AB,14,FALSE)</f>
        <v>#N/A</v>
      </c>
      <c r="AC135" s="118" t="e">
        <f>VLOOKUP($C135,食材マスタ!$A:$AB,16,FALSE)</f>
        <v>#N/A</v>
      </c>
      <c r="AD135" s="118" t="e">
        <f>VLOOKUP($C135,食材マスタ!$A:$AB,19,FALSE)</f>
        <v>#N/A</v>
      </c>
      <c r="AE135" s="118" t="e">
        <f>VLOOKUP($C135,食材マスタ!$A:$AB,26,FALSE)</f>
        <v>#N/A</v>
      </c>
      <c r="AF135" s="118" t="e">
        <f>VLOOKUP($C135,食材マスタ!$A:$AB,28,FALSE)</f>
        <v>#N/A</v>
      </c>
    </row>
    <row r="136" spans="1:32" ht="14.25" customHeight="1" x14ac:dyDescent="0.25">
      <c r="A136" s="260"/>
      <c r="B136" s="261"/>
      <c r="C136" s="99"/>
      <c r="D136" s="100"/>
      <c r="E136" s="101" t="str">
        <f>IF(C136="","",VLOOKUP(C136,食材マスタ!$A$4:$AB$438,6,FALSE))</f>
        <v/>
      </c>
      <c r="F136" s="102"/>
      <c r="G136" s="103" t="str">
        <f t="shared" si="50"/>
        <v/>
      </c>
      <c r="H136" s="94" t="str">
        <f t="shared" si="38"/>
        <v/>
      </c>
      <c r="I136" s="96" t="str">
        <f>IF(C136="","",VLOOKUP(C136,食材マスタ!$A$4:$AB$438,13,FALSE))</f>
        <v/>
      </c>
      <c r="J136" s="96" t="str">
        <f t="shared" si="39"/>
        <v/>
      </c>
      <c r="K136" s="104" t="str">
        <f t="shared" si="40"/>
        <v/>
      </c>
      <c r="L136" s="219" t="str">
        <f t="shared" si="41"/>
        <v/>
      </c>
      <c r="M136" s="229" t="str">
        <f t="shared" si="42"/>
        <v/>
      </c>
      <c r="N136" s="219" t="str">
        <f t="shared" si="43"/>
        <v/>
      </c>
      <c r="O136" s="229" t="str">
        <f t="shared" si="44"/>
        <v/>
      </c>
      <c r="P136" s="219" t="str">
        <f t="shared" si="45"/>
        <v/>
      </c>
      <c r="Q136" s="229" t="str">
        <f t="shared" si="46"/>
        <v/>
      </c>
      <c r="R136" s="219" t="str">
        <f t="shared" si="47"/>
        <v/>
      </c>
      <c r="S136" s="13" t="str">
        <f t="shared" si="48"/>
        <v/>
      </c>
      <c r="T136" s="223"/>
      <c r="U136" s="82"/>
      <c r="X136" s="118" t="e">
        <f>VLOOKUP($C136,食材マスタ!$A:$AB,5,FALSE)</f>
        <v>#N/A</v>
      </c>
      <c r="Y136" s="118" t="e">
        <f>VLOOKUP($C136,食材マスタ!$A:$AB,6,FALSE)</f>
        <v>#N/A</v>
      </c>
      <c r="Z136" s="118" t="e">
        <f>VLOOKUP($C136,食材マスタ!$A:$AB,13,FALSE)</f>
        <v>#N/A</v>
      </c>
      <c r="AA136" s="118" t="e">
        <f>VLOOKUP($C136,食材マスタ!$A:$AB,12,FALSE)</f>
        <v>#N/A</v>
      </c>
      <c r="AB136" s="118" t="e">
        <f>VLOOKUP($C136,食材マスタ!$A:$AB,14,FALSE)</f>
        <v>#N/A</v>
      </c>
      <c r="AC136" s="118" t="e">
        <f>VLOOKUP($C136,食材マスタ!$A:$AB,16,FALSE)</f>
        <v>#N/A</v>
      </c>
      <c r="AD136" s="118" t="e">
        <f>VLOOKUP($C136,食材マスタ!$A:$AB,19,FALSE)</f>
        <v>#N/A</v>
      </c>
      <c r="AE136" s="118" t="e">
        <f>VLOOKUP($C136,食材マスタ!$A:$AB,26,FALSE)</f>
        <v>#N/A</v>
      </c>
      <c r="AF136" s="118" t="e">
        <f>VLOOKUP($C136,食材マスタ!$A:$AB,28,FALSE)</f>
        <v>#N/A</v>
      </c>
    </row>
    <row r="137" spans="1:32" ht="14.25" customHeight="1" x14ac:dyDescent="0.25">
      <c r="A137" s="260"/>
      <c r="B137" s="261"/>
      <c r="C137" s="99"/>
      <c r="D137" s="100"/>
      <c r="E137" s="101" t="str">
        <f>IF(C137="","",VLOOKUP(C137,食材マスタ!$A$4:$AB$438,6,FALSE))</f>
        <v/>
      </c>
      <c r="F137" s="102"/>
      <c r="G137" s="103" t="str">
        <f>IF(C137="","",F137/((100-I137)/100))</f>
        <v/>
      </c>
      <c r="H137" s="94" t="str">
        <f t="shared" si="38"/>
        <v/>
      </c>
      <c r="I137" s="96" t="str">
        <f>IF(C137="","",VLOOKUP(C137,食材マスタ!$A$4:$AB$438,13,FALSE))</f>
        <v/>
      </c>
      <c r="J137" s="96" t="str">
        <f t="shared" si="39"/>
        <v/>
      </c>
      <c r="K137" s="104" t="str">
        <f t="shared" si="40"/>
        <v/>
      </c>
      <c r="L137" s="219" t="str">
        <f t="shared" si="41"/>
        <v/>
      </c>
      <c r="M137" s="229" t="str">
        <f t="shared" si="42"/>
        <v/>
      </c>
      <c r="N137" s="219" t="str">
        <f t="shared" si="43"/>
        <v/>
      </c>
      <c r="O137" s="229" t="str">
        <f t="shared" si="44"/>
        <v/>
      </c>
      <c r="P137" s="219" t="str">
        <f t="shared" si="45"/>
        <v/>
      </c>
      <c r="Q137" s="229" t="str">
        <f t="shared" si="46"/>
        <v/>
      </c>
      <c r="R137" s="219" t="str">
        <f t="shared" si="47"/>
        <v/>
      </c>
      <c r="S137" s="13" t="str">
        <f t="shared" si="48"/>
        <v/>
      </c>
      <c r="T137" s="223"/>
      <c r="U137" s="82"/>
      <c r="X137" s="118" t="e">
        <f>VLOOKUP($C137,食材マスタ!$A:$AB,5,FALSE)</f>
        <v>#N/A</v>
      </c>
      <c r="Y137" s="118" t="e">
        <f>VLOOKUP($C137,食材マスタ!$A:$AB,6,FALSE)</f>
        <v>#N/A</v>
      </c>
      <c r="Z137" s="118" t="e">
        <f>VLOOKUP($C137,食材マスタ!$A:$AB,13,FALSE)</f>
        <v>#N/A</v>
      </c>
      <c r="AA137" s="118" t="e">
        <f>VLOOKUP($C137,食材マスタ!$A:$AB,12,FALSE)</f>
        <v>#N/A</v>
      </c>
      <c r="AB137" s="118" t="e">
        <f>VLOOKUP($C137,食材マスタ!$A:$AB,14,FALSE)</f>
        <v>#N/A</v>
      </c>
      <c r="AC137" s="118" t="e">
        <f>VLOOKUP($C137,食材マスタ!$A:$AB,16,FALSE)</f>
        <v>#N/A</v>
      </c>
      <c r="AD137" s="118" t="e">
        <f>VLOOKUP($C137,食材マスタ!$A:$AB,19,FALSE)</f>
        <v>#N/A</v>
      </c>
      <c r="AE137" s="118" t="e">
        <f>VLOOKUP($C137,食材マスタ!$A:$AB,26,FALSE)</f>
        <v>#N/A</v>
      </c>
      <c r="AF137" s="118" t="e">
        <f>VLOOKUP($C137,食材マスタ!$A:$AB,28,FALSE)</f>
        <v>#N/A</v>
      </c>
    </row>
    <row r="138" spans="1:32" ht="14.25" customHeight="1" x14ac:dyDescent="0.25">
      <c r="A138" s="260"/>
      <c r="B138" s="261"/>
      <c r="C138" s="99"/>
      <c r="D138" s="106"/>
      <c r="E138" s="101" t="str">
        <f>IF(C138="","",VLOOKUP(C138,食材マスタ!$A$4:$AB$438,6,FALSE))</f>
        <v/>
      </c>
      <c r="F138" s="102"/>
      <c r="G138" s="103" t="str">
        <f>IF(C138="","",F138/((100-I138)/100))</f>
        <v/>
      </c>
      <c r="H138" s="94" t="str">
        <f t="shared" si="38"/>
        <v/>
      </c>
      <c r="I138" s="96" t="str">
        <f>IF(C138="","",VLOOKUP(C138,食材マスタ!$A$4:$AB$438,13,FALSE))</f>
        <v/>
      </c>
      <c r="J138" s="96" t="str">
        <f t="shared" si="39"/>
        <v/>
      </c>
      <c r="K138" s="104" t="str">
        <f t="shared" si="40"/>
        <v/>
      </c>
      <c r="L138" s="219" t="str">
        <f t="shared" si="41"/>
        <v/>
      </c>
      <c r="M138" s="229" t="str">
        <f t="shared" si="42"/>
        <v/>
      </c>
      <c r="N138" s="219" t="str">
        <f t="shared" si="43"/>
        <v/>
      </c>
      <c r="O138" s="229" t="str">
        <f t="shared" si="44"/>
        <v/>
      </c>
      <c r="P138" s="219" t="str">
        <f t="shared" si="45"/>
        <v/>
      </c>
      <c r="Q138" s="229" t="str">
        <f t="shared" si="46"/>
        <v/>
      </c>
      <c r="R138" s="219" t="str">
        <f t="shared" si="47"/>
        <v/>
      </c>
      <c r="S138" s="13" t="str">
        <f t="shared" si="48"/>
        <v/>
      </c>
      <c r="T138" s="223"/>
      <c r="U138" s="82"/>
      <c r="X138" s="118" t="e">
        <f>VLOOKUP($C138,食材マスタ!$A:$AB,5,FALSE)</f>
        <v>#N/A</v>
      </c>
      <c r="Y138" s="118" t="e">
        <f>VLOOKUP($C138,食材マスタ!$A:$AB,6,FALSE)</f>
        <v>#N/A</v>
      </c>
      <c r="Z138" s="118" t="e">
        <f>VLOOKUP($C138,食材マスタ!$A:$AB,13,FALSE)</f>
        <v>#N/A</v>
      </c>
      <c r="AA138" s="118" t="e">
        <f>VLOOKUP($C138,食材マスタ!$A:$AB,12,FALSE)</f>
        <v>#N/A</v>
      </c>
      <c r="AB138" s="118" t="e">
        <f>VLOOKUP($C138,食材マスタ!$A:$AB,14,FALSE)</f>
        <v>#N/A</v>
      </c>
      <c r="AC138" s="118" t="e">
        <f>VLOOKUP($C138,食材マスタ!$A:$AB,16,FALSE)</f>
        <v>#N/A</v>
      </c>
      <c r="AD138" s="118" t="e">
        <f>VLOOKUP($C138,食材マスタ!$A:$AB,19,FALSE)</f>
        <v>#N/A</v>
      </c>
      <c r="AE138" s="118" t="e">
        <f>VLOOKUP($C138,食材マスタ!$A:$AB,26,FALSE)</f>
        <v>#N/A</v>
      </c>
      <c r="AF138" s="118" t="e">
        <f>VLOOKUP($C138,食材マスタ!$A:$AB,28,FALSE)</f>
        <v>#N/A</v>
      </c>
    </row>
    <row r="139" spans="1:32" ht="14.25" customHeight="1" x14ac:dyDescent="0.25">
      <c r="A139" s="260"/>
      <c r="B139" s="261"/>
      <c r="C139" s="99"/>
      <c r="D139" s="100"/>
      <c r="E139" s="101" t="str">
        <f>IF(C139="","",VLOOKUP(C139,食材マスタ!$A$4:$AB$438,6,FALSE))</f>
        <v/>
      </c>
      <c r="F139" s="102"/>
      <c r="G139" s="103" t="str">
        <f>IF(C139="","",F139/((100-I139)/100))</f>
        <v/>
      </c>
      <c r="H139" s="94" t="str">
        <f t="shared" si="38"/>
        <v/>
      </c>
      <c r="I139" s="96" t="str">
        <f>IF(C139="","",VLOOKUP(C139,食材マスタ!$A$4:$AB$438,13,FALSE))</f>
        <v/>
      </c>
      <c r="J139" s="96" t="str">
        <f t="shared" si="39"/>
        <v/>
      </c>
      <c r="K139" s="104" t="str">
        <f t="shared" si="40"/>
        <v/>
      </c>
      <c r="L139" s="219" t="str">
        <f t="shared" si="41"/>
        <v/>
      </c>
      <c r="M139" s="229" t="str">
        <f t="shared" si="42"/>
        <v/>
      </c>
      <c r="N139" s="219" t="str">
        <f t="shared" si="43"/>
        <v/>
      </c>
      <c r="O139" s="229" t="str">
        <f t="shared" si="44"/>
        <v/>
      </c>
      <c r="P139" s="219" t="str">
        <f t="shared" si="45"/>
        <v/>
      </c>
      <c r="Q139" s="229" t="str">
        <f t="shared" si="46"/>
        <v/>
      </c>
      <c r="R139" s="219" t="str">
        <f t="shared" si="47"/>
        <v/>
      </c>
      <c r="S139" s="13" t="str">
        <f t="shared" si="48"/>
        <v/>
      </c>
      <c r="T139" s="223"/>
      <c r="U139" s="82"/>
      <c r="X139" s="118" t="e">
        <f>VLOOKUP($C139,食材マスタ!$A:$AB,5,FALSE)</f>
        <v>#N/A</v>
      </c>
      <c r="Y139" s="118" t="e">
        <f>VLOOKUP($C139,食材マスタ!$A:$AB,6,FALSE)</f>
        <v>#N/A</v>
      </c>
      <c r="Z139" s="118" t="e">
        <f>VLOOKUP($C139,食材マスタ!$A:$AB,13,FALSE)</f>
        <v>#N/A</v>
      </c>
      <c r="AA139" s="118" t="e">
        <f>VLOOKUP($C139,食材マスタ!$A:$AB,12,FALSE)</f>
        <v>#N/A</v>
      </c>
      <c r="AB139" s="118" t="e">
        <f>VLOOKUP($C139,食材マスタ!$A:$AB,14,FALSE)</f>
        <v>#N/A</v>
      </c>
      <c r="AC139" s="118" t="e">
        <f>VLOOKUP($C139,食材マスタ!$A:$AB,16,FALSE)</f>
        <v>#N/A</v>
      </c>
      <c r="AD139" s="118" t="e">
        <f>VLOOKUP($C139,食材マスタ!$A:$AB,19,FALSE)</f>
        <v>#N/A</v>
      </c>
      <c r="AE139" s="118" t="e">
        <f>VLOOKUP($C139,食材マスタ!$A:$AB,26,FALSE)</f>
        <v>#N/A</v>
      </c>
      <c r="AF139" s="118" t="e">
        <f>VLOOKUP($C139,食材マスタ!$A:$AB,28,FALSE)</f>
        <v>#N/A</v>
      </c>
    </row>
    <row r="140" spans="1:32" ht="14.25" customHeight="1" x14ac:dyDescent="0.25">
      <c r="A140" s="260"/>
      <c r="B140" s="261"/>
      <c r="C140" s="99"/>
      <c r="D140" s="100"/>
      <c r="E140" s="101" t="str">
        <f>IF(C140="","",VLOOKUP(C140,食材マスタ!$A$4:$AB$438,6,FALSE))</f>
        <v/>
      </c>
      <c r="F140" s="102"/>
      <c r="G140" s="103" t="str">
        <f t="shared" ref="G140" si="51">IF(C140="","",F140/((100-I140)/100))</f>
        <v/>
      </c>
      <c r="H140" s="94" t="str">
        <f t="shared" si="38"/>
        <v/>
      </c>
      <c r="I140" s="96" t="str">
        <f>IF(C140="","",VLOOKUP(C140,食材マスタ!$A$4:$AB$438,13,FALSE))</f>
        <v/>
      </c>
      <c r="J140" s="96" t="str">
        <f t="shared" si="39"/>
        <v/>
      </c>
      <c r="K140" s="104" t="str">
        <f t="shared" si="40"/>
        <v/>
      </c>
      <c r="L140" s="219" t="str">
        <f t="shared" si="41"/>
        <v/>
      </c>
      <c r="M140" s="229" t="str">
        <f t="shared" si="42"/>
        <v/>
      </c>
      <c r="N140" s="219" t="str">
        <f t="shared" si="43"/>
        <v/>
      </c>
      <c r="O140" s="229" t="str">
        <f t="shared" si="44"/>
        <v/>
      </c>
      <c r="P140" s="219" t="str">
        <f t="shared" si="45"/>
        <v/>
      </c>
      <c r="Q140" s="229" t="str">
        <f t="shared" si="46"/>
        <v/>
      </c>
      <c r="R140" s="219" t="str">
        <f t="shared" si="47"/>
        <v/>
      </c>
      <c r="S140" s="13" t="str">
        <f t="shared" si="48"/>
        <v/>
      </c>
      <c r="T140" s="223"/>
      <c r="U140" s="82"/>
      <c r="X140" s="118" t="e">
        <f>VLOOKUP($C140,食材マスタ!$A:$AB,5,FALSE)</f>
        <v>#N/A</v>
      </c>
      <c r="Y140" s="118" t="e">
        <f>VLOOKUP($C140,食材マスタ!$A:$AB,6,FALSE)</f>
        <v>#N/A</v>
      </c>
      <c r="Z140" s="118" t="e">
        <f>VLOOKUP($C140,食材マスタ!$A:$AB,13,FALSE)</f>
        <v>#N/A</v>
      </c>
      <c r="AA140" s="118" t="e">
        <f>VLOOKUP($C140,食材マスタ!$A:$AB,12,FALSE)</f>
        <v>#N/A</v>
      </c>
      <c r="AB140" s="118" t="e">
        <f>VLOOKUP($C140,食材マスタ!$A:$AB,14,FALSE)</f>
        <v>#N/A</v>
      </c>
      <c r="AC140" s="118" t="e">
        <f>VLOOKUP($C140,食材マスタ!$A:$AB,16,FALSE)</f>
        <v>#N/A</v>
      </c>
      <c r="AD140" s="118" t="e">
        <f>VLOOKUP($C140,食材マスタ!$A:$AB,19,FALSE)</f>
        <v>#N/A</v>
      </c>
      <c r="AE140" s="118" t="e">
        <f>VLOOKUP($C140,食材マスタ!$A:$AB,26,FALSE)</f>
        <v>#N/A</v>
      </c>
      <c r="AF140" s="118" t="e">
        <f>VLOOKUP($C140,食材マスタ!$A:$AB,28,FALSE)</f>
        <v>#N/A</v>
      </c>
    </row>
    <row r="141" spans="1:32" ht="14.25" customHeight="1" x14ac:dyDescent="0.25">
      <c r="A141" s="260"/>
      <c r="B141" s="261"/>
      <c r="C141" s="99"/>
      <c r="D141" s="100"/>
      <c r="E141" s="101" t="str">
        <f>IF(C141="","",VLOOKUP(C141,食材マスタ!$A$4:$AB$438,6,FALSE))</f>
        <v/>
      </c>
      <c r="F141" s="102"/>
      <c r="G141" s="103" t="str">
        <f>IF(C141="","",F141/((100-I141)/100))</f>
        <v/>
      </c>
      <c r="H141" s="94" t="str">
        <f t="shared" si="38"/>
        <v/>
      </c>
      <c r="I141" s="96" t="str">
        <f>IF(C141="","",VLOOKUP(C141,食材マスタ!$A$4:$AB$438,13,FALSE))</f>
        <v/>
      </c>
      <c r="J141" s="96" t="str">
        <f t="shared" si="39"/>
        <v/>
      </c>
      <c r="K141" s="104" t="str">
        <f t="shared" si="40"/>
        <v/>
      </c>
      <c r="L141" s="219" t="str">
        <f t="shared" si="41"/>
        <v/>
      </c>
      <c r="M141" s="229" t="str">
        <f t="shared" si="42"/>
        <v/>
      </c>
      <c r="N141" s="219" t="str">
        <f t="shared" si="43"/>
        <v/>
      </c>
      <c r="O141" s="229" t="str">
        <f t="shared" si="44"/>
        <v/>
      </c>
      <c r="P141" s="219" t="str">
        <f t="shared" si="45"/>
        <v/>
      </c>
      <c r="Q141" s="229" t="str">
        <f t="shared" si="46"/>
        <v/>
      </c>
      <c r="R141" s="219" t="str">
        <f t="shared" si="47"/>
        <v/>
      </c>
      <c r="S141" s="13" t="str">
        <f t="shared" si="48"/>
        <v/>
      </c>
      <c r="T141" s="223"/>
      <c r="U141" s="82"/>
      <c r="X141" s="118" t="e">
        <f>VLOOKUP($C141,食材マスタ!$A:$AB,5,FALSE)</f>
        <v>#N/A</v>
      </c>
      <c r="Y141" s="118" t="e">
        <f>VLOOKUP($C141,食材マスタ!$A:$AB,6,FALSE)</f>
        <v>#N/A</v>
      </c>
      <c r="Z141" s="118" t="e">
        <f>VLOOKUP($C141,食材マスタ!$A:$AB,13,FALSE)</f>
        <v>#N/A</v>
      </c>
      <c r="AA141" s="118" t="e">
        <f>VLOOKUP($C141,食材マスタ!$A:$AB,12,FALSE)</f>
        <v>#N/A</v>
      </c>
      <c r="AB141" s="118" t="e">
        <f>VLOOKUP($C141,食材マスタ!$A:$AB,14,FALSE)</f>
        <v>#N/A</v>
      </c>
      <c r="AC141" s="118" t="e">
        <f>VLOOKUP($C141,食材マスタ!$A:$AB,16,FALSE)</f>
        <v>#N/A</v>
      </c>
      <c r="AD141" s="118" t="e">
        <f>VLOOKUP($C141,食材マスタ!$A:$AB,19,FALSE)</f>
        <v>#N/A</v>
      </c>
      <c r="AE141" s="118" t="e">
        <f>VLOOKUP($C141,食材マスタ!$A:$AB,26,FALSE)</f>
        <v>#N/A</v>
      </c>
      <c r="AF141" s="118" t="e">
        <f>VLOOKUP($C141,食材マスタ!$A:$AB,28,FALSE)</f>
        <v>#N/A</v>
      </c>
    </row>
    <row r="142" spans="1:32" ht="14.25" customHeight="1" x14ac:dyDescent="0.25">
      <c r="A142" s="260"/>
      <c r="B142" s="261"/>
      <c r="C142" s="99"/>
      <c r="D142" s="106"/>
      <c r="E142" s="101" t="str">
        <f>IF(C142="","",VLOOKUP(C142,食材マスタ!$A$4:$AB$438,6,FALSE))</f>
        <v/>
      </c>
      <c r="F142" s="102"/>
      <c r="G142" s="103" t="str">
        <f>IF(C142="","",F142/((100-I142)/100))</f>
        <v/>
      </c>
      <c r="H142" s="94" t="str">
        <f t="shared" si="38"/>
        <v/>
      </c>
      <c r="I142" s="96" t="str">
        <f>IF(C142="","",VLOOKUP(C142,食材マスタ!$A$4:$AB$438,13,FALSE))</f>
        <v/>
      </c>
      <c r="J142" s="96" t="str">
        <f t="shared" si="39"/>
        <v/>
      </c>
      <c r="K142" s="104" t="str">
        <f t="shared" si="40"/>
        <v/>
      </c>
      <c r="L142" s="219" t="str">
        <f t="shared" si="41"/>
        <v/>
      </c>
      <c r="M142" s="229" t="str">
        <f t="shared" si="42"/>
        <v/>
      </c>
      <c r="N142" s="219" t="str">
        <f t="shared" si="43"/>
        <v/>
      </c>
      <c r="O142" s="229" t="str">
        <f t="shared" si="44"/>
        <v/>
      </c>
      <c r="P142" s="219" t="str">
        <f t="shared" si="45"/>
        <v/>
      </c>
      <c r="Q142" s="229" t="str">
        <f t="shared" si="46"/>
        <v/>
      </c>
      <c r="R142" s="219" t="str">
        <f t="shared" si="47"/>
        <v/>
      </c>
      <c r="S142" s="13" t="str">
        <f t="shared" si="48"/>
        <v/>
      </c>
      <c r="T142" s="223"/>
      <c r="U142" s="82"/>
      <c r="X142" s="118" t="e">
        <f>VLOOKUP($C142,食材マスタ!$A:$AB,5,FALSE)</f>
        <v>#N/A</v>
      </c>
      <c r="Y142" s="118" t="e">
        <f>VLOOKUP($C142,食材マスタ!$A:$AB,6,FALSE)</f>
        <v>#N/A</v>
      </c>
      <c r="Z142" s="118" t="e">
        <f>VLOOKUP($C142,食材マスタ!$A:$AB,13,FALSE)</f>
        <v>#N/A</v>
      </c>
      <c r="AA142" s="118" t="e">
        <f>VLOOKUP($C142,食材マスタ!$A:$AB,12,FALSE)</f>
        <v>#N/A</v>
      </c>
      <c r="AB142" s="118" t="e">
        <f>VLOOKUP($C142,食材マスタ!$A:$AB,14,FALSE)</f>
        <v>#N/A</v>
      </c>
      <c r="AC142" s="118" t="e">
        <f>VLOOKUP($C142,食材マスタ!$A:$AB,16,FALSE)</f>
        <v>#N/A</v>
      </c>
      <c r="AD142" s="118" t="e">
        <f>VLOOKUP($C142,食材マスタ!$A:$AB,19,FALSE)</f>
        <v>#N/A</v>
      </c>
      <c r="AE142" s="118" t="e">
        <f>VLOOKUP($C142,食材マスタ!$A:$AB,26,FALSE)</f>
        <v>#N/A</v>
      </c>
      <c r="AF142" s="118" t="e">
        <f>VLOOKUP($C142,食材マスタ!$A:$AB,28,FALSE)</f>
        <v>#N/A</v>
      </c>
    </row>
    <row r="143" spans="1:32" ht="14.25" customHeight="1" x14ac:dyDescent="0.25">
      <c r="A143" s="260"/>
      <c r="B143" s="261"/>
      <c r="C143" s="99"/>
      <c r="D143" s="100"/>
      <c r="E143" s="101" t="str">
        <f>IF(C143="","",VLOOKUP(C143,食材マスタ!$A$4:$AB$438,6,FALSE))</f>
        <v/>
      </c>
      <c r="F143" s="102"/>
      <c r="G143" s="103" t="str">
        <f>IF(C143="","",F143/((100-I143)/100))</f>
        <v/>
      </c>
      <c r="H143" s="94" t="str">
        <f t="shared" si="38"/>
        <v/>
      </c>
      <c r="I143" s="96" t="str">
        <f>IF(C143="","",VLOOKUP(C143,食材マスタ!$A$4:$AB$438,13,FALSE))</f>
        <v/>
      </c>
      <c r="J143" s="96" t="str">
        <f t="shared" si="39"/>
        <v/>
      </c>
      <c r="K143" s="104" t="str">
        <f t="shared" si="40"/>
        <v/>
      </c>
      <c r="L143" s="219" t="str">
        <f t="shared" si="41"/>
        <v/>
      </c>
      <c r="M143" s="229" t="str">
        <f t="shared" si="42"/>
        <v/>
      </c>
      <c r="N143" s="219" t="str">
        <f t="shared" si="43"/>
        <v/>
      </c>
      <c r="O143" s="229" t="str">
        <f t="shared" si="44"/>
        <v/>
      </c>
      <c r="P143" s="219" t="str">
        <f t="shared" si="45"/>
        <v/>
      </c>
      <c r="Q143" s="229" t="str">
        <f t="shared" si="46"/>
        <v/>
      </c>
      <c r="R143" s="219" t="str">
        <f t="shared" si="47"/>
        <v/>
      </c>
      <c r="S143" s="13" t="str">
        <f t="shared" si="48"/>
        <v/>
      </c>
      <c r="T143" s="223"/>
      <c r="U143" s="82"/>
      <c r="X143" s="118" t="e">
        <f>VLOOKUP($C143,食材マスタ!$A:$AB,5,FALSE)</f>
        <v>#N/A</v>
      </c>
      <c r="Y143" s="118" t="e">
        <f>VLOOKUP($C143,食材マスタ!$A:$AB,6,FALSE)</f>
        <v>#N/A</v>
      </c>
      <c r="Z143" s="118" t="e">
        <f>VLOOKUP($C143,食材マスタ!$A:$AB,13,FALSE)</f>
        <v>#N/A</v>
      </c>
      <c r="AA143" s="118" t="e">
        <f>VLOOKUP($C143,食材マスタ!$A:$AB,12,FALSE)</f>
        <v>#N/A</v>
      </c>
      <c r="AB143" s="118" t="e">
        <f>VLOOKUP($C143,食材マスタ!$A:$AB,14,FALSE)</f>
        <v>#N/A</v>
      </c>
      <c r="AC143" s="118" t="e">
        <f>VLOOKUP($C143,食材マスタ!$A:$AB,16,FALSE)</f>
        <v>#N/A</v>
      </c>
      <c r="AD143" s="118" t="e">
        <f>VLOOKUP($C143,食材マスタ!$A:$AB,19,FALSE)</f>
        <v>#N/A</v>
      </c>
      <c r="AE143" s="118" t="e">
        <f>VLOOKUP($C143,食材マスタ!$A:$AB,26,FALSE)</f>
        <v>#N/A</v>
      </c>
      <c r="AF143" s="118" t="e">
        <f>VLOOKUP($C143,食材マスタ!$A:$AB,28,FALSE)</f>
        <v>#N/A</v>
      </c>
    </row>
    <row r="144" spans="1:32" ht="14.25" customHeight="1" x14ac:dyDescent="0.25">
      <c r="A144" s="260"/>
      <c r="B144" s="261"/>
      <c r="C144" s="99"/>
      <c r="D144" s="100"/>
      <c r="E144" s="101" t="str">
        <f>IF(C144="","",VLOOKUP(C144,食材マスタ!$A$4:$AB$438,6,FALSE))</f>
        <v/>
      </c>
      <c r="F144" s="102"/>
      <c r="G144" s="103" t="str">
        <f t="shared" ref="G144:G155" si="52">IF(C144="","",F144/((100-I144)/100))</f>
        <v/>
      </c>
      <c r="H144" s="94" t="str">
        <f t="shared" si="38"/>
        <v/>
      </c>
      <c r="I144" s="96" t="str">
        <f>IF(C144="","",VLOOKUP(C144,食材マスタ!$A$4:$AB$438,13,FALSE))</f>
        <v/>
      </c>
      <c r="J144" s="96" t="str">
        <f t="shared" si="39"/>
        <v/>
      </c>
      <c r="K144" s="104" t="str">
        <f t="shared" si="40"/>
        <v/>
      </c>
      <c r="L144" s="219" t="str">
        <f t="shared" si="41"/>
        <v/>
      </c>
      <c r="M144" s="229" t="str">
        <f t="shared" si="42"/>
        <v/>
      </c>
      <c r="N144" s="219" t="str">
        <f t="shared" si="43"/>
        <v/>
      </c>
      <c r="O144" s="229" t="str">
        <f t="shared" si="44"/>
        <v/>
      </c>
      <c r="P144" s="219" t="str">
        <f t="shared" si="45"/>
        <v/>
      </c>
      <c r="Q144" s="229" t="str">
        <f t="shared" si="46"/>
        <v/>
      </c>
      <c r="R144" s="219" t="str">
        <f t="shared" si="47"/>
        <v/>
      </c>
      <c r="S144" s="13" t="str">
        <f t="shared" si="48"/>
        <v/>
      </c>
      <c r="T144" s="223"/>
      <c r="U144" s="82"/>
      <c r="X144" s="118" t="e">
        <f>VLOOKUP($C144,食材マスタ!$A:$AB,5,FALSE)</f>
        <v>#N/A</v>
      </c>
      <c r="Y144" s="118" t="e">
        <f>VLOOKUP($C144,食材マスタ!$A:$AB,6,FALSE)</f>
        <v>#N/A</v>
      </c>
      <c r="Z144" s="118" t="e">
        <f>VLOOKUP($C144,食材マスタ!$A:$AB,13,FALSE)</f>
        <v>#N/A</v>
      </c>
      <c r="AA144" s="118" t="e">
        <f>VLOOKUP($C144,食材マスタ!$A:$AB,12,FALSE)</f>
        <v>#N/A</v>
      </c>
      <c r="AB144" s="118" t="e">
        <f>VLOOKUP($C144,食材マスタ!$A:$AB,14,FALSE)</f>
        <v>#N/A</v>
      </c>
      <c r="AC144" s="118" t="e">
        <f>VLOOKUP($C144,食材マスタ!$A:$AB,16,FALSE)</f>
        <v>#N/A</v>
      </c>
      <c r="AD144" s="118" t="e">
        <f>VLOOKUP($C144,食材マスタ!$A:$AB,19,FALSE)</f>
        <v>#N/A</v>
      </c>
      <c r="AE144" s="118" t="e">
        <f>VLOOKUP($C144,食材マスタ!$A:$AB,26,FALSE)</f>
        <v>#N/A</v>
      </c>
      <c r="AF144" s="118" t="e">
        <f>VLOOKUP($C144,食材マスタ!$A:$AB,28,FALSE)</f>
        <v>#N/A</v>
      </c>
    </row>
    <row r="145" spans="1:32" ht="14.25" customHeight="1" x14ac:dyDescent="0.25">
      <c r="A145" s="260"/>
      <c r="B145" s="261"/>
      <c r="C145" s="99"/>
      <c r="D145" s="106"/>
      <c r="E145" s="101" t="str">
        <f>IF(C145="","",VLOOKUP(C145,食材マスタ!$A$4:$AB$438,6,FALSE))</f>
        <v/>
      </c>
      <c r="F145" s="102"/>
      <c r="G145" s="103" t="str">
        <f t="shared" si="52"/>
        <v/>
      </c>
      <c r="H145" s="94" t="str">
        <f t="shared" si="38"/>
        <v/>
      </c>
      <c r="I145" s="96" t="str">
        <f>IF(C145="","",VLOOKUP(C145,食材マスタ!$A$4:$AB$438,13,FALSE))</f>
        <v/>
      </c>
      <c r="J145" s="96" t="str">
        <f t="shared" si="39"/>
        <v/>
      </c>
      <c r="K145" s="104" t="str">
        <f t="shared" si="40"/>
        <v/>
      </c>
      <c r="L145" s="219" t="str">
        <f t="shared" si="41"/>
        <v/>
      </c>
      <c r="M145" s="229" t="str">
        <f t="shared" si="42"/>
        <v/>
      </c>
      <c r="N145" s="219" t="str">
        <f t="shared" si="43"/>
        <v/>
      </c>
      <c r="O145" s="229" t="str">
        <f t="shared" si="44"/>
        <v/>
      </c>
      <c r="P145" s="219" t="str">
        <f t="shared" si="45"/>
        <v/>
      </c>
      <c r="Q145" s="229" t="str">
        <f t="shared" si="46"/>
        <v/>
      </c>
      <c r="R145" s="219" t="str">
        <f t="shared" si="47"/>
        <v/>
      </c>
      <c r="S145" s="13" t="str">
        <f t="shared" si="48"/>
        <v/>
      </c>
      <c r="T145" s="223"/>
      <c r="U145" s="83"/>
      <c r="X145" s="118" t="e">
        <f>VLOOKUP($C145,食材マスタ!$A:$AB,5,FALSE)</f>
        <v>#N/A</v>
      </c>
      <c r="Y145" s="118" t="e">
        <f>VLOOKUP($C145,食材マスタ!$A:$AB,6,FALSE)</f>
        <v>#N/A</v>
      </c>
      <c r="Z145" s="118" t="e">
        <f>VLOOKUP($C145,食材マスタ!$A:$AB,13,FALSE)</f>
        <v>#N/A</v>
      </c>
      <c r="AA145" s="118" t="e">
        <f>VLOOKUP($C145,食材マスタ!$A:$AB,12,FALSE)</f>
        <v>#N/A</v>
      </c>
      <c r="AB145" s="118" t="e">
        <f>VLOOKUP($C145,食材マスタ!$A:$AB,14,FALSE)</f>
        <v>#N/A</v>
      </c>
      <c r="AC145" s="118" t="e">
        <f>VLOOKUP($C145,食材マスタ!$A:$AB,16,FALSE)</f>
        <v>#N/A</v>
      </c>
      <c r="AD145" s="118" t="e">
        <f>VLOOKUP($C145,食材マスタ!$A:$AB,19,FALSE)</f>
        <v>#N/A</v>
      </c>
      <c r="AE145" s="118" t="e">
        <f>VLOOKUP($C145,食材マスタ!$A:$AB,26,FALSE)</f>
        <v>#N/A</v>
      </c>
      <c r="AF145" s="118" t="e">
        <f>VLOOKUP($C145,食材マスタ!$A:$AB,28,FALSE)</f>
        <v>#N/A</v>
      </c>
    </row>
    <row r="146" spans="1:32" ht="14.25" customHeight="1" x14ac:dyDescent="0.25">
      <c r="A146" s="260"/>
      <c r="B146" s="261"/>
      <c r="C146" s="99"/>
      <c r="D146" s="100"/>
      <c r="E146" s="101" t="str">
        <f>IF(C146="","",VLOOKUP(C146,食材マスタ!$A$4:$AB$438,6,FALSE))</f>
        <v/>
      </c>
      <c r="F146" s="102"/>
      <c r="G146" s="103" t="str">
        <f t="shared" si="52"/>
        <v/>
      </c>
      <c r="H146" s="94" t="str">
        <f t="shared" si="38"/>
        <v/>
      </c>
      <c r="I146" s="96" t="str">
        <f>IF(C146="","",VLOOKUP(C146,食材マスタ!$A$4:$AB$438,13,FALSE))</f>
        <v/>
      </c>
      <c r="J146" s="96" t="str">
        <f t="shared" si="39"/>
        <v/>
      </c>
      <c r="K146" s="104" t="str">
        <f t="shared" si="40"/>
        <v/>
      </c>
      <c r="L146" s="219" t="str">
        <f t="shared" si="41"/>
        <v/>
      </c>
      <c r="M146" s="229" t="str">
        <f t="shared" si="42"/>
        <v/>
      </c>
      <c r="N146" s="219" t="str">
        <f t="shared" si="43"/>
        <v/>
      </c>
      <c r="O146" s="229" t="str">
        <f t="shared" si="44"/>
        <v/>
      </c>
      <c r="P146" s="219" t="str">
        <f t="shared" si="45"/>
        <v/>
      </c>
      <c r="Q146" s="229" t="str">
        <f t="shared" si="46"/>
        <v/>
      </c>
      <c r="R146" s="219" t="str">
        <f t="shared" si="47"/>
        <v/>
      </c>
      <c r="S146" s="13" t="str">
        <f t="shared" si="48"/>
        <v/>
      </c>
      <c r="T146" s="223"/>
      <c r="U146" s="83"/>
      <c r="X146" s="118" t="e">
        <f>VLOOKUP($C146,食材マスタ!$A:$AB,5,FALSE)</f>
        <v>#N/A</v>
      </c>
      <c r="Y146" s="118" t="e">
        <f>VLOOKUP($C146,食材マスタ!$A:$AB,6,FALSE)</f>
        <v>#N/A</v>
      </c>
      <c r="Z146" s="118" t="e">
        <f>VLOOKUP($C146,食材マスタ!$A:$AB,13,FALSE)</f>
        <v>#N/A</v>
      </c>
      <c r="AA146" s="118" t="e">
        <f>VLOOKUP($C146,食材マスタ!$A:$AB,12,FALSE)</f>
        <v>#N/A</v>
      </c>
      <c r="AB146" s="118" t="e">
        <f>VLOOKUP($C146,食材マスタ!$A:$AB,14,FALSE)</f>
        <v>#N/A</v>
      </c>
      <c r="AC146" s="118" t="e">
        <f>VLOOKUP($C146,食材マスタ!$A:$AB,16,FALSE)</f>
        <v>#N/A</v>
      </c>
      <c r="AD146" s="118" t="e">
        <f>VLOOKUP($C146,食材マスタ!$A:$AB,19,FALSE)</f>
        <v>#N/A</v>
      </c>
      <c r="AE146" s="118" t="e">
        <f>VLOOKUP($C146,食材マスタ!$A:$AB,26,FALSE)</f>
        <v>#N/A</v>
      </c>
      <c r="AF146" s="118" t="e">
        <f>VLOOKUP($C146,食材マスタ!$A:$AB,28,FALSE)</f>
        <v>#N/A</v>
      </c>
    </row>
    <row r="147" spans="1:32" ht="14.25" customHeight="1" x14ac:dyDescent="0.25">
      <c r="A147" s="260"/>
      <c r="B147" s="261"/>
      <c r="C147" s="99"/>
      <c r="D147" s="100"/>
      <c r="E147" s="101" t="str">
        <f>IF(C147="","",VLOOKUP(C147,食材マスタ!$A$4:$AB$438,6,FALSE))</f>
        <v/>
      </c>
      <c r="F147" s="102"/>
      <c r="G147" s="103" t="str">
        <f t="shared" si="52"/>
        <v/>
      </c>
      <c r="H147" s="94" t="str">
        <f t="shared" si="38"/>
        <v/>
      </c>
      <c r="I147" s="96" t="str">
        <f>IF(C147="","",VLOOKUP(C147,食材マスタ!$A$4:$AB$438,13,FALSE))</f>
        <v/>
      </c>
      <c r="J147" s="96" t="str">
        <f t="shared" si="39"/>
        <v/>
      </c>
      <c r="K147" s="104" t="str">
        <f t="shared" si="40"/>
        <v/>
      </c>
      <c r="L147" s="219" t="str">
        <f t="shared" si="41"/>
        <v/>
      </c>
      <c r="M147" s="229" t="str">
        <f t="shared" si="42"/>
        <v/>
      </c>
      <c r="N147" s="219" t="str">
        <f t="shared" si="43"/>
        <v/>
      </c>
      <c r="O147" s="229" t="str">
        <f t="shared" si="44"/>
        <v/>
      </c>
      <c r="P147" s="219" t="str">
        <f t="shared" si="45"/>
        <v/>
      </c>
      <c r="Q147" s="229" t="str">
        <f t="shared" si="46"/>
        <v/>
      </c>
      <c r="R147" s="219" t="str">
        <f t="shared" si="47"/>
        <v/>
      </c>
      <c r="S147" s="13" t="str">
        <f t="shared" si="48"/>
        <v/>
      </c>
      <c r="T147" s="223"/>
      <c r="U147" s="83"/>
      <c r="X147" s="118" t="e">
        <f>VLOOKUP($C147,食材マスタ!$A:$AB,5,FALSE)</f>
        <v>#N/A</v>
      </c>
      <c r="Y147" s="118" t="e">
        <f>VLOOKUP($C147,食材マスタ!$A:$AB,6,FALSE)</f>
        <v>#N/A</v>
      </c>
      <c r="Z147" s="118" t="e">
        <f>VLOOKUP($C147,食材マスタ!$A:$AB,13,FALSE)</f>
        <v>#N/A</v>
      </c>
      <c r="AA147" s="118" t="e">
        <f>VLOOKUP($C147,食材マスタ!$A:$AB,12,FALSE)</f>
        <v>#N/A</v>
      </c>
      <c r="AB147" s="118" t="e">
        <f>VLOOKUP($C147,食材マスタ!$A:$AB,14,FALSE)</f>
        <v>#N/A</v>
      </c>
      <c r="AC147" s="118" t="e">
        <f>VLOOKUP($C147,食材マスタ!$A:$AB,16,FALSE)</f>
        <v>#N/A</v>
      </c>
      <c r="AD147" s="118" t="e">
        <f>VLOOKUP($C147,食材マスタ!$A:$AB,19,FALSE)</f>
        <v>#N/A</v>
      </c>
      <c r="AE147" s="118" t="e">
        <f>VLOOKUP($C147,食材マスタ!$A:$AB,26,FALSE)</f>
        <v>#N/A</v>
      </c>
      <c r="AF147" s="118" t="e">
        <f>VLOOKUP($C147,食材マスタ!$A:$AB,28,FALSE)</f>
        <v>#N/A</v>
      </c>
    </row>
    <row r="148" spans="1:32" ht="14.25" customHeight="1" x14ac:dyDescent="0.25">
      <c r="A148" s="260"/>
      <c r="B148" s="261"/>
      <c r="C148" s="99"/>
      <c r="D148" s="100"/>
      <c r="E148" s="101" t="str">
        <f>IF(C148="","",VLOOKUP(C148,食材マスタ!$A$4:$AB$438,6,FALSE))</f>
        <v/>
      </c>
      <c r="F148" s="102"/>
      <c r="G148" s="103" t="str">
        <f t="shared" si="52"/>
        <v/>
      </c>
      <c r="H148" s="94" t="str">
        <f t="shared" si="38"/>
        <v/>
      </c>
      <c r="I148" s="96" t="str">
        <f>IF(C148="","",VLOOKUP(C148,食材マスタ!$A$4:$AB$438,13,FALSE))</f>
        <v/>
      </c>
      <c r="J148" s="96" t="str">
        <f t="shared" si="39"/>
        <v/>
      </c>
      <c r="K148" s="104" t="str">
        <f t="shared" si="40"/>
        <v/>
      </c>
      <c r="L148" s="219" t="str">
        <f t="shared" si="41"/>
        <v/>
      </c>
      <c r="M148" s="229" t="str">
        <f t="shared" si="42"/>
        <v/>
      </c>
      <c r="N148" s="219" t="str">
        <f t="shared" si="43"/>
        <v/>
      </c>
      <c r="O148" s="229" t="str">
        <f t="shared" si="44"/>
        <v/>
      </c>
      <c r="P148" s="219" t="str">
        <f t="shared" si="45"/>
        <v/>
      </c>
      <c r="Q148" s="229" t="str">
        <f t="shared" si="46"/>
        <v/>
      </c>
      <c r="R148" s="219" t="str">
        <f t="shared" si="47"/>
        <v/>
      </c>
      <c r="S148" s="13" t="str">
        <f t="shared" si="48"/>
        <v/>
      </c>
      <c r="T148" s="223"/>
      <c r="U148" s="83"/>
      <c r="X148" s="118" t="e">
        <f>VLOOKUP($C148,食材マスタ!$A:$AB,5,FALSE)</f>
        <v>#N/A</v>
      </c>
      <c r="Y148" s="118" t="e">
        <f>VLOOKUP($C148,食材マスタ!$A:$AB,6,FALSE)</f>
        <v>#N/A</v>
      </c>
      <c r="Z148" s="118" t="e">
        <f>VLOOKUP($C148,食材マスタ!$A:$AB,13,FALSE)</f>
        <v>#N/A</v>
      </c>
      <c r="AA148" s="118" t="e">
        <f>VLOOKUP($C148,食材マスタ!$A:$AB,12,FALSE)</f>
        <v>#N/A</v>
      </c>
      <c r="AB148" s="118" t="e">
        <f>VLOOKUP($C148,食材マスタ!$A:$AB,14,FALSE)</f>
        <v>#N/A</v>
      </c>
      <c r="AC148" s="118" t="e">
        <f>VLOOKUP($C148,食材マスタ!$A:$AB,16,FALSE)</f>
        <v>#N/A</v>
      </c>
      <c r="AD148" s="118" t="e">
        <f>VLOOKUP($C148,食材マスタ!$A:$AB,19,FALSE)</f>
        <v>#N/A</v>
      </c>
      <c r="AE148" s="118" t="e">
        <f>VLOOKUP($C148,食材マスタ!$A:$AB,26,FALSE)</f>
        <v>#N/A</v>
      </c>
      <c r="AF148" s="118" t="e">
        <f>VLOOKUP($C148,食材マスタ!$A:$AB,28,FALSE)</f>
        <v>#N/A</v>
      </c>
    </row>
    <row r="149" spans="1:32" ht="14.25" customHeight="1" x14ac:dyDescent="0.25">
      <c r="A149" s="260"/>
      <c r="B149" s="261"/>
      <c r="C149" s="99"/>
      <c r="D149" s="100"/>
      <c r="E149" s="101" t="str">
        <f>IF(C149="","",VLOOKUP(C149,食材マスタ!$A$4:$AB$438,6,FALSE))</f>
        <v/>
      </c>
      <c r="F149" s="102"/>
      <c r="G149" s="103" t="str">
        <f t="shared" si="52"/>
        <v/>
      </c>
      <c r="H149" s="94" t="str">
        <f t="shared" si="38"/>
        <v/>
      </c>
      <c r="I149" s="96" t="str">
        <f>IF(C149="","",VLOOKUP(C149,食材マスタ!$A$4:$AB$438,13,FALSE))</f>
        <v/>
      </c>
      <c r="J149" s="96" t="str">
        <f t="shared" si="39"/>
        <v/>
      </c>
      <c r="K149" s="104" t="str">
        <f t="shared" si="40"/>
        <v/>
      </c>
      <c r="L149" s="219" t="str">
        <f t="shared" si="41"/>
        <v/>
      </c>
      <c r="M149" s="229" t="str">
        <f t="shared" si="42"/>
        <v/>
      </c>
      <c r="N149" s="219" t="str">
        <f t="shared" si="43"/>
        <v/>
      </c>
      <c r="O149" s="229" t="str">
        <f t="shared" si="44"/>
        <v/>
      </c>
      <c r="P149" s="219" t="str">
        <f t="shared" si="45"/>
        <v/>
      </c>
      <c r="Q149" s="229" t="str">
        <f t="shared" si="46"/>
        <v/>
      </c>
      <c r="R149" s="219" t="str">
        <f t="shared" si="47"/>
        <v/>
      </c>
      <c r="S149" s="13" t="str">
        <f t="shared" si="48"/>
        <v/>
      </c>
      <c r="T149" s="223"/>
      <c r="U149" s="83"/>
      <c r="X149" s="118" t="e">
        <f>VLOOKUP($C149,食材マスタ!$A:$AB,5,FALSE)</f>
        <v>#N/A</v>
      </c>
      <c r="Y149" s="118" t="e">
        <f>VLOOKUP($C149,食材マスタ!$A:$AB,6,FALSE)</f>
        <v>#N/A</v>
      </c>
      <c r="Z149" s="118" t="e">
        <f>VLOOKUP($C149,食材マスタ!$A:$AB,13,FALSE)</f>
        <v>#N/A</v>
      </c>
      <c r="AA149" s="118" t="e">
        <f>VLOOKUP($C149,食材マスタ!$A:$AB,12,FALSE)</f>
        <v>#N/A</v>
      </c>
      <c r="AB149" s="118" t="e">
        <f>VLOOKUP($C149,食材マスタ!$A:$AB,14,FALSE)</f>
        <v>#N/A</v>
      </c>
      <c r="AC149" s="118" t="e">
        <f>VLOOKUP($C149,食材マスタ!$A:$AB,16,FALSE)</f>
        <v>#N/A</v>
      </c>
      <c r="AD149" s="118" t="e">
        <f>VLOOKUP($C149,食材マスタ!$A:$AB,19,FALSE)</f>
        <v>#N/A</v>
      </c>
      <c r="AE149" s="118" t="e">
        <f>VLOOKUP($C149,食材マスタ!$A:$AB,26,FALSE)</f>
        <v>#N/A</v>
      </c>
      <c r="AF149" s="118" t="e">
        <f>VLOOKUP($C149,食材マスタ!$A:$AB,28,FALSE)</f>
        <v>#N/A</v>
      </c>
    </row>
    <row r="150" spans="1:32" ht="14.25" customHeight="1" x14ac:dyDescent="0.25">
      <c r="A150" s="260"/>
      <c r="B150" s="261"/>
      <c r="C150" s="99"/>
      <c r="D150" s="115"/>
      <c r="E150" s="101" t="str">
        <f>IF(C150="","",VLOOKUP(C150,食材マスタ!$A$4:$AB$438,6,FALSE))</f>
        <v/>
      </c>
      <c r="F150" s="102"/>
      <c r="G150" s="103" t="str">
        <f t="shared" si="52"/>
        <v/>
      </c>
      <c r="H150" s="94" t="str">
        <f t="shared" si="38"/>
        <v/>
      </c>
      <c r="I150" s="96" t="str">
        <f>IF(C150="","",VLOOKUP(C150,食材マスタ!$A$4:$AB$438,13,FALSE))</f>
        <v/>
      </c>
      <c r="J150" s="96" t="str">
        <f t="shared" si="39"/>
        <v/>
      </c>
      <c r="K150" s="104" t="str">
        <f t="shared" si="40"/>
        <v/>
      </c>
      <c r="L150" s="219" t="str">
        <f t="shared" si="41"/>
        <v/>
      </c>
      <c r="M150" s="229" t="str">
        <f t="shared" si="42"/>
        <v/>
      </c>
      <c r="N150" s="219" t="str">
        <f t="shared" si="43"/>
        <v/>
      </c>
      <c r="O150" s="229" t="str">
        <f t="shared" si="44"/>
        <v/>
      </c>
      <c r="P150" s="219" t="str">
        <f t="shared" si="45"/>
        <v/>
      </c>
      <c r="Q150" s="229" t="str">
        <f t="shared" si="46"/>
        <v/>
      </c>
      <c r="R150" s="219" t="str">
        <f t="shared" si="47"/>
        <v/>
      </c>
      <c r="S150" s="13" t="str">
        <f t="shared" si="48"/>
        <v/>
      </c>
      <c r="T150" s="224"/>
      <c r="U150" s="86"/>
      <c r="X150" s="118" t="e">
        <f>VLOOKUP($C150,食材マスタ!$A:$AB,5,FALSE)</f>
        <v>#N/A</v>
      </c>
      <c r="Y150" s="118" t="e">
        <f>VLOOKUP($C150,食材マスタ!$A:$AB,6,FALSE)</f>
        <v>#N/A</v>
      </c>
      <c r="Z150" s="118" t="e">
        <f>VLOOKUP($C150,食材マスタ!$A:$AB,13,FALSE)</f>
        <v>#N/A</v>
      </c>
      <c r="AA150" s="118" t="e">
        <f>VLOOKUP($C150,食材マスタ!$A:$AB,12,FALSE)</f>
        <v>#N/A</v>
      </c>
      <c r="AB150" s="118" t="e">
        <f>VLOOKUP($C150,食材マスタ!$A:$AB,14,FALSE)</f>
        <v>#N/A</v>
      </c>
      <c r="AC150" s="118" t="e">
        <f>VLOOKUP($C150,食材マスタ!$A:$AB,16,FALSE)</f>
        <v>#N/A</v>
      </c>
      <c r="AD150" s="118" t="e">
        <f>VLOOKUP($C150,食材マスタ!$A:$AB,19,FALSE)</f>
        <v>#N/A</v>
      </c>
      <c r="AE150" s="118" t="e">
        <f>VLOOKUP($C150,食材マスタ!$A:$AB,26,FALSE)</f>
        <v>#N/A</v>
      </c>
      <c r="AF150" s="118" t="e">
        <f>VLOOKUP($C150,食材マスタ!$A:$AB,28,FALSE)</f>
        <v>#N/A</v>
      </c>
    </row>
    <row r="151" spans="1:32" ht="14.25" customHeight="1" x14ac:dyDescent="0.25">
      <c r="A151" s="260"/>
      <c r="B151" s="261"/>
      <c r="C151" s="114"/>
      <c r="D151" s="100"/>
      <c r="E151" s="101" t="str">
        <f>IF(C151="","",VLOOKUP(C151,食材マスタ!$A$4:$AB$438,6,FALSE))</f>
        <v/>
      </c>
      <c r="F151" s="102"/>
      <c r="G151" s="103" t="str">
        <f t="shared" si="52"/>
        <v/>
      </c>
      <c r="H151" s="94" t="str">
        <f t="shared" si="38"/>
        <v/>
      </c>
      <c r="I151" s="96" t="str">
        <f>IF(C151="","",VLOOKUP(C151,食材マスタ!$A$4:$AB$438,13,FALSE))</f>
        <v/>
      </c>
      <c r="J151" s="96" t="str">
        <f t="shared" si="39"/>
        <v/>
      </c>
      <c r="K151" s="104" t="str">
        <f t="shared" si="40"/>
        <v/>
      </c>
      <c r="L151" s="219" t="str">
        <f t="shared" si="41"/>
        <v/>
      </c>
      <c r="M151" s="229" t="str">
        <f t="shared" si="42"/>
        <v/>
      </c>
      <c r="N151" s="219" t="str">
        <f t="shared" si="43"/>
        <v/>
      </c>
      <c r="O151" s="229" t="str">
        <f t="shared" si="44"/>
        <v/>
      </c>
      <c r="P151" s="219" t="str">
        <f t="shared" si="45"/>
        <v/>
      </c>
      <c r="Q151" s="229" t="str">
        <f t="shared" si="46"/>
        <v/>
      </c>
      <c r="R151" s="219" t="str">
        <f t="shared" si="47"/>
        <v/>
      </c>
      <c r="S151" s="13" t="str">
        <f t="shared" si="48"/>
        <v/>
      </c>
      <c r="T151" s="223"/>
      <c r="U151" s="85"/>
      <c r="X151" s="118" t="e">
        <f>VLOOKUP($C151,食材マスタ!$A:$AB,5,FALSE)</f>
        <v>#N/A</v>
      </c>
      <c r="Y151" s="118" t="e">
        <f>VLOOKUP($C151,食材マスタ!$A:$AB,6,FALSE)</f>
        <v>#N/A</v>
      </c>
      <c r="Z151" s="118" t="e">
        <f>VLOOKUP($C151,食材マスタ!$A:$AB,13,FALSE)</f>
        <v>#N/A</v>
      </c>
      <c r="AA151" s="118" t="e">
        <f>VLOOKUP($C151,食材マスタ!$A:$AB,12,FALSE)</f>
        <v>#N/A</v>
      </c>
      <c r="AB151" s="118" t="e">
        <f>VLOOKUP($C151,食材マスタ!$A:$AB,14,FALSE)</f>
        <v>#N/A</v>
      </c>
      <c r="AC151" s="118" t="e">
        <f>VLOOKUP($C151,食材マスタ!$A:$AB,16,FALSE)</f>
        <v>#N/A</v>
      </c>
      <c r="AD151" s="118" t="e">
        <f>VLOOKUP($C151,食材マスタ!$A:$AB,19,FALSE)</f>
        <v>#N/A</v>
      </c>
      <c r="AE151" s="118" t="e">
        <f>VLOOKUP($C151,食材マスタ!$A:$AB,26,FALSE)</f>
        <v>#N/A</v>
      </c>
      <c r="AF151" s="118" t="e">
        <f>VLOOKUP($C151,食材マスタ!$A:$AB,28,FALSE)</f>
        <v>#N/A</v>
      </c>
    </row>
    <row r="152" spans="1:32" ht="14.25" customHeight="1" x14ac:dyDescent="0.25">
      <c r="A152" s="299"/>
      <c r="B152" s="300"/>
      <c r="C152" s="198"/>
      <c r="D152" s="199"/>
      <c r="E152" s="200" t="str">
        <f>IF(C152="","",VLOOKUP(C152,食材マスタ!$A$4:$AB$438,6,FALSE))</f>
        <v/>
      </c>
      <c r="F152" s="206"/>
      <c r="G152" s="201" t="str">
        <f t="shared" si="52"/>
        <v/>
      </c>
      <c r="H152" s="202" t="str">
        <f t="shared" si="38"/>
        <v/>
      </c>
      <c r="I152" s="203" t="str">
        <f>IF(C152="","",VLOOKUP(C152,食材マスタ!$A$4:$AB$438,13,FALSE))</f>
        <v/>
      </c>
      <c r="J152" s="203" t="str">
        <f t="shared" si="39"/>
        <v/>
      </c>
      <c r="K152" s="204" t="str">
        <f t="shared" si="40"/>
        <v/>
      </c>
      <c r="L152" s="231" t="str">
        <f t="shared" si="41"/>
        <v/>
      </c>
      <c r="M152" s="232" t="str">
        <f t="shared" si="42"/>
        <v/>
      </c>
      <c r="N152" s="231" t="str">
        <f t="shared" si="43"/>
        <v/>
      </c>
      <c r="O152" s="232" t="str">
        <f t="shared" si="44"/>
        <v/>
      </c>
      <c r="P152" s="231" t="str">
        <f t="shared" si="45"/>
        <v/>
      </c>
      <c r="Q152" s="232" t="str">
        <f t="shared" si="46"/>
        <v/>
      </c>
      <c r="R152" s="231" t="str">
        <f t="shared" si="47"/>
        <v/>
      </c>
      <c r="S152" s="205" t="str">
        <f t="shared" si="48"/>
        <v/>
      </c>
      <c r="T152" s="227"/>
      <c r="U152" s="207"/>
      <c r="X152" s="118" t="e">
        <f>VLOOKUP($C152,食材マスタ!$A:$AB,5,FALSE)</f>
        <v>#N/A</v>
      </c>
      <c r="Y152" s="118" t="e">
        <f>VLOOKUP($C152,食材マスタ!$A:$AB,6,FALSE)</f>
        <v>#N/A</v>
      </c>
      <c r="Z152" s="118" t="e">
        <f>VLOOKUP($C152,食材マスタ!$A:$AB,13,FALSE)</f>
        <v>#N/A</v>
      </c>
      <c r="AA152" s="118" t="e">
        <f>VLOOKUP($C152,食材マスタ!$A:$AB,12,FALSE)</f>
        <v>#N/A</v>
      </c>
      <c r="AB152" s="118" t="e">
        <f>VLOOKUP($C152,食材マスタ!$A:$AB,14,FALSE)</f>
        <v>#N/A</v>
      </c>
      <c r="AC152" s="118" t="e">
        <f>VLOOKUP($C152,食材マスタ!$A:$AB,16,FALSE)</f>
        <v>#N/A</v>
      </c>
      <c r="AD152" s="118" t="e">
        <f>VLOOKUP($C152,食材マスタ!$A:$AB,19,FALSE)</f>
        <v>#N/A</v>
      </c>
      <c r="AE152" s="118" t="e">
        <f>VLOOKUP($C152,食材マスタ!$A:$AB,26,FALSE)</f>
        <v>#N/A</v>
      </c>
      <c r="AF152" s="118" t="e">
        <f>VLOOKUP($C152,食材マスタ!$A:$AB,28,FALSE)</f>
        <v>#N/A</v>
      </c>
    </row>
    <row r="153" spans="1:32" ht="14.25" customHeight="1" x14ac:dyDescent="0.25">
      <c r="A153" s="260"/>
      <c r="B153" s="261"/>
      <c r="C153" s="114"/>
      <c r="D153" s="100"/>
      <c r="E153" s="191" t="str">
        <f>IF(C153="","",VLOOKUP(C153,食材マスタ!$A$4:$AB$438,6,FALSE))</f>
        <v/>
      </c>
      <c r="F153" s="102"/>
      <c r="G153" s="192" t="str">
        <f t="shared" si="52"/>
        <v/>
      </c>
      <c r="H153" s="193" t="str">
        <f t="shared" ref="H153:H155" si="53">IF(C153="","",ROUND(G153*AA153,1))</f>
        <v/>
      </c>
      <c r="I153" s="194" t="str">
        <f>IF(C153="","",VLOOKUP(C153,食材マスタ!$A$4:$AB$438,13,FALSE))</f>
        <v/>
      </c>
      <c r="J153" s="194" t="str">
        <f t="shared" ref="J153:J155" si="54">K153</f>
        <v/>
      </c>
      <c r="K153" s="195" t="str">
        <f t="shared" ref="K153:K155" si="55">IF(C153="","",ROUND((F153*AB153)/100,0))</f>
        <v/>
      </c>
      <c r="L153" s="226" t="str">
        <f t="shared" ref="L153:L155" si="56">M153</f>
        <v/>
      </c>
      <c r="M153" s="233" t="str">
        <f t="shared" ref="M153:M155" si="57">IF(C153="","",ROUND((F153*AC153)/100,1))</f>
        <v/>
      </c>
      <c r="N153" s="226" t="str">
        <f t="shared" ref="N153:N155" si="58">O153</f>
        <v/>
      </c>
      <c r="O153" s="233" t="str">
        <f t="shared" ref="O153:O155" si="59">IF(C153="","",ROUND((F153*AD153)/100,1))</f>
        <v/>
      </c>
      <c r="P153" s="226" t="str">
        <f t="shared" ref="P153:P155" si="60">Q153</f>
        <v/>
      </c>
      <c r="Q153" s="233" t="str">
        <f t="shared" ref="Q153:Q155" si="61">IF(C153="","",ROUND((F153*AE153)/100,1))</f>
        <v/>
      </c>
      <c r="R153" s="226" t="str">
        <f t="shared" ref="R153:R155" si="62">S153</f>
        <v/>
      </c>
      <c r="S153" s="197" t="str">
        <f t="shared" ref="S153:S155" si="63">IF(C153="","",ROUND((F153*AF153)/100,1))</f>
        <v/>
      </c>
      <c r="T153" s="223"/>
      <c r="U153" s="82"/>
      <c r="X153" s="118" t="e">
        <f>VLOOKUP($C153,食材マスタ!$A:$AB,5,FALSE)</f>
        <v>#N/A</v>
      </c>
      <c r="Y153" s="118" t="e">
        <f>VLOOKUP($C153,食材マスタ!$A:$AB,6,FALSE)</f>
        <v>#N/A</v>
      </c>
      <c r="Z153" s="118" t="e">
        <f>VLOOKUP($C153,食材マスタ!$A:$AB,13,FALSE)</f>
        <v>#N/A</v>
      </c>
      <c r="AA153" s="118" t="e">
        <f>VLOOKUP($C153,食材マスタ!$A:$AB,12,FALSE)</f>
        <v>#N/A</v>
      </c>
      <c r="AB153" s="118" t="e">
        <f>VLOOKUP($C153,食材マスタ!$A:$AB,14,FALSE)</f>
        <v>#N/A</v>
      </c>
      <c r="AC153" s="118" t="e">
        <f>VLOOKUP($C153,食材マスタ!$A:$AB,16,FALSE)</f>
        <v>#N/A</v>
      </c>
      <c r="AD153" s="118" t="e">
        <f>VLOOKUP($C153,食材マスタ!$A:$AB,19,FALSE)</f>
        <v>#N/A</v>
      </c>
      <c r="AE153" s="118" t="e">
        <f>VLOOKUP($C153,食材マスタ!$A:$AB,26,FALSE)</f>
        <v>#N/A</v>
      </c>
      <c r="AF153" s="118" t="e">
        <f>VLOOKUP($C153,食材マスタ!$A:$AB,28,FALSE)</f>
        <v>#N/A</v>
      </c>
    </row>
    <row r="154" spans="1:32" ht="14.25" customHeight="1" x14ac:dyDescent="0.25">
      <c r="A154" s="260"/>
      <c r="B154" s="261"/>
      <c r="C154" s="99"/>
      <c r="D154" s="100"/>
      <c r="E154" s="101" t="str">
        <f>IF(C154="","",VLOOKUP(C154,食材マスタ!$A$4:$AB$438,6,FALSE))</f>
        <v/>
      </c>
      <c r="F154" s="102"/>
      <c r="G154" s="103" t="str">
        <f t="shared" si="52"/>
        <v/>
      </c>
      <c r="H154" s="94" t="str">
        <f t="shared" si="53"/>
        <v/>
      </c>
      <c r="I154" s="96" t="str">
        <f>IF(C154="","",VLOOKUP(C154,食材マスタ!$A$4:$AB$438,13,FALSE))</f>
        <v/>
      </c>
      <c r="J154" s="96" t="str">
        <f t="shared" si="54"/>
        <v/>
      </c>
      <c r="K154" s="104" t="str">
        <f t="shared" si="55"/>
        <v/>
      </c>
      <c r="L154" s="219" t="str">
        <f t="shared" si="56"/>
        <v/>
      </c>
      <c r="M154" s="229" t="str">
        <f t="shared" si="57"/>
        <v/>
      </c>
      <c r="N154" s="219" t="str">
        <f t="shared" si="58"/>
        <v/>
      </c>
      <c r="O154" s="229" t="str">
        <f t="shared" si="59"/>
        <v/>
      </c>
      <c r="P154" s="219" t="str">
        <f t="shared" si="60"/>
        <v/>
      </c>
      <c r="Q154" s="229" t="str">
        <f t="shared" si="61"/>
        <v/>
      </c>
      <c r="R154" s="219" t="str">
        <f t="shared" si="62"/>
        <v/>
      </c>
      <c r="S154" s="13" t="str">
        <f t="shared" si="63"/>
        <v/>
      </c>
      <c r="T154" s="223"/>
      <c r="U154" s="82"/>
      <c r="X154" s="118" t="e">
        <f>VLOOKUP($C154,食材マスタ!$A:$AB,5,FALSE)</f>
        <v>#N/A</v>
      </c>
      <c r="Y154" s="118" t="e">
        <f>VLOOKUP($C154,食材マスタ!$A:$AB,6,FALSE)</f>
        <v>#N/A</v>
      </c>
      <c r="Z154" s="118" t="e">
        <f>VLOOKUP($C154,食材マスタ!$A:$AB,13,FALSE)</f>
        <v>#N/A</v>
      </c>
      <c r="AA154" s="118" t="e">
        <f>VLOOKUP($C154,食材マスタ!$A:$AB,12,FALSE)</f>
        <v>#N/A</v>
      </c>
      <c r="AB154" s="118" t="e">
        <f>VLOOKUP($C154,食材マスタ!$A:$AB,14,FALSE)</f>
        <v>#N/A</v>
      </c>
      <c r="AC154" s="118" t="e">
        <f>VLOOKUP($C154,食材マスタ!$A:$AB,16,FALSE)</f>
        <v>#N/A</v>
      </c>
      <c r="AD154" s="118" t="e">
        <f>VLOOKUP($C154,食材マスタ!$A:$AB,19,FALSE)</f>
        <v>#N/A</v>
      </c>
      <c r="AE154" s="118" t="e">
        <f>VLOOKUP($C154,食材マスタ!$A:$AB,26,FALSE)</f>
        <v>#N/A</v>
      </c>
      <c r="AF154" s="118" t="e">
        <f>VLOOKUP($C154,食材マスタ!$A:$AB,28,FALSE)</f>
        <v>#N/A</v>
      </c>
    </row>
    <row r="155" spans="1:32" ht="14.25" customHeight="1" thickBot="1" x14ac:dyDescent="0.3">
      <c r="A155" s="262"/>
      <c r="B155" s="263"/>
      <c r="C155" s="208"/>
      <c r="D155" s="125"/>
      <c r="E155" s="209" t="str">
        <f>IF(C155="","",VLOOKUP(C155,食材マスタ!$A$4:$AB$438,6,FALSE))</f>
        <v/>
      </c>
      <c r="F155" s="121"/>
      <c r="G155" s="210" t="str">
        <f t="shared" si="52"/>
        <v/>
      </c>
      <c r="H155" s="211" t="str">
        <f t="shared" si="53"/>
        <v/>
      </c>
      <c r="I155" s="212" t="str">
        <f>IF(C155="","",VLOOKUP(C155,食材マスタ!$A$4:$AB$438,13,FALSE))</f>
        <v/>
      </c>
      <c r="J155" s="212" t="str">
        <f t="shared" si="54"/>
        <v/>
      </c>
      <c r="K155" s="213" t="str">
        <f t="shared" si="55"/>
        <v/>
      </c>
      <c r="L155" s="234" t="str">
        <f t="shared" si="56"/>
        <v/>
      </c>
      <c r="M155" s="235" t="str">
        <f t="shared" si="57"/>
        <v/>
      </c>
      <c r="N155" s="234" t="str">
        <f t="shared" si="58"/>
        <v/>
      </c>
      <c r="O155" s="235" t="str">
        <f t="shared" si="59"/>
        <v/>
      </c>
      <c r="P155" s="234" t="str">
        <f t="shared" si="60"/>
        <v/>
      </c>
      <c r="Q155" s="235" t="str">
        <f t="shared" si="61"/>
        <v/>
      </c>
      <c r="R155" s="234" t="str">
        <f t="shared" si="62"/>
        <v/>
      </c>
      <c r="S155" s="214" t="str">
        <f t="shared" si="63"/>
        <v/>
      </c>
      <c r="T155" s="225"/>
      <c r="U155" s="132"/>
      <c r="X155" s="118" t="e">
        <f>VLOOKUP($C155,食材マスタ!$A:$AB,5,FALSE)</f>
        <v>#N/A</v>
      </c>
      <c r="Y155" s="118" t="e">
        <f>VLOOKUP($C155,食材マスタ!$A:$AB,6,FALSE)</f>
        <v>#N/A</v>
      </c>
      <c r="Z155" s="118" t="e">
        <f>VLOOKUP($C155,食材マスタ!$A:$AB,13,FALSE)</f>
        <v>#N/A</v>
      </c>
      <c r="AA155" s="118" t="e">
        <f>VLOOKUP($C155,食材マスタ!$A:$AB,12,FALSE)</f>
        <v>#N/A</v>
      </c>
      <c r="AB155" s="118" t="e">
        <f>VLOOKUP($C155,食材マスタ!$A:$AB,14,FALSE)</f>
        <v>#N/A</v>
      </c>
      <c r="AC155" s="118" t="e">
        <f>VLOOKUP($C155,食材マスタ!$A:$AB,16,FALSE)</f>
        <v>#N/A</v>
      </c>
      <c r="AD155" s="118" t="e">
        <f>VLOOKUP($C155,食材マスタ!$A:$AB,19,FALSE)</f>
        <v>#N/A</v>
      </c>
      <c r="AE155" s="118" t="e">
        <f>VLOOKUP($C155,食材マスタ!$A:$AB,26,FALSE)</f>
        <v>#N/A</v>
      </c>
      <c r="AF155" s="118" t="e">
        <f>VLOOKUP($C155,食材マスタ!$A:$AB,28,FALSE)</f>
        <v>#N/A</v>
      </c>
    </row>
    <row r="156" spans="1:32" ht="14.25" customHeight="1" x14ac:dyDescent="0.25">
      <c r="A156" s="264"/>
      <c r="B156" s="265"/>
      <c r="C156" s="122"/>
      <c r="D156" s="90"/>
      <c r="E156" s="91" t="str">
        <f>IF(C156="","",VLOOKUP(C156,食材マスタ!$A$4:$AB$438,6,FALSE))</f>
        <v/>
      </c>
      <c r="F156" s="92"/>
      <c r="G156" s="93" t="str">
        <f t="shared" si="0"/>
        <v/>
      </c>
      <c r="H156" s="120" t="str">
        <f t="shared" si="1"/>
        <v/>
      </c>
      <c r="I156" s="95" t="str">
        <f>IF(C156="","",VLOOKUP(C156,食材マスタ!$A$4:$AB$438,13,FALSE))</f>
        <v/>
      </c>
      <c r="J156" s="95" t="str">
        <f t="shared" si="11"/>
        <v/>
      </c>
      <c r="K156" s="97" t="str">
        <f t="shared" si="3"/>
        <v/>
      </c>
      <c r="L156" s="221" t="str">
        <f t="shared" si="11"/>
        <v/>
      </c>
      <c r="M156" s="228" t="str">
        <f t="shared" si="4"/>
        <v/>
      </c>
      <c r="N156" s="221" t="str">
        <f t="shared" si="15"/>
        <v/>
      </c>
      <c r="O156" s="228" t="str">
        <f t="shared" si="6"/>
        <v/>
      </c>
      <c r="P156" s="221" t="str">
        <f t="shared" si="13"/>
        <v/>
      </c>
      <c r="Q156" s="228" t="str">
        <f t="shared" si="8"/>
        <v/>
      </c>
      <c r="R156" s="221" t="str">
        <f t="shared" si="16"/>
        <v/>
      </c>
      <c r="S156" s="10" t="str">
        <f t="shared" si="10"/>
        <v/>
      </c>
      <c r="T156" s="222"/>
      <c r="U156" s="123"/>
      <c r="X156" s="118" t="e">
        <f>VLOOKUP($C156,食材マスタ!$A:$AB,5,FALSE)</f>
        <v>#N/A</v>
      </c>
      <c r="Y156" s="118" t="e">
        <f>VLOOKUP($C156,食材マスタ!$A:$AB,6,FALSE)</f>
        <v>#N/A</v>
      </c>
      <c r="Z156" s="118" t="e">
        <f>VLOOKUP($C156,食材マスタ!$A:$AB,13,FALSE)</f>
        <v>#N/A</v>
      </c>
      <c r="AA156" s="118" t="e">
        <f>VLOOKUP($C156,食材マスタ!$A:$AB,12,FALSE)</f>
        <v>#N/A</v>
      </c>
      <c r="AB156" s="118" t="e">
        <f>VLOOKUP($C156,食材マスタ!$A:$AB,14,FALSE)</f>
        <v>#N/A</v>
      </c>
      <c r="AC156" s="118" t="e">
        <f>VLOOKUP($C156,食材マスタ!$A:$AB,16,FALSE)</f>
        <v>#N/A</v>
      </c>
      <c r="AD156" s="118" t="e">
        <f>VLOOKUP($C156,食材マスタ!$A:$AB,19,FALSE)</f>
        <v>#N/A</v>
      </c>
      <c r="AE156" s="118" t="e">
        <f>VLOOKUP($C156,食材マスタ!$A:$AB,26,FALSE)</f>
        <v>#N/A</v>
      </c>
      <c r="AF156" s="118" t="e">
        <f>VLOOKUP($C156,食材マスタ!$A:$AB,28,FALSE)</f>
        <v>#N/A</v>
      </c>
    </row>
    <row r="157" spans="1:32" ht="14.25" customHeight="1" x14ac:dyDescent="0.25">
      <c r="A157" s="260"/>
      <c r="B157" s="261"/>
      <c r="C157" s="99"/>
      <c r="D157" s="100"/>
      <c r="E157" s="101" t="str">
        <f>IF(C157="","",VLOOKUP(C157,食材マスタ!$A$4:$AB$438,6,FALSE))</f>
        <v/>
      </c>
      <c r="F157" s="102"/>
      <c r="G157" s="103" t="str">
        <f>IF(C157="","",F157/((100-I157)/100))</f>
        <v/>
      </c>
      <c r="H157" s="94" t="str">
        <f t="shared" si="1"/>
        <v/>
      </c>
      <c r="I157" s="96" t="str">
        <f>IF(C157="","",VLOOKUP(C157,食材マスタ!$A$4:$AB$438,13,FALSE))</f>
        <v/>
      </c>
      <c r="J157" s="96" t="str">
        <f t="shared" si="11"/>
        <v/>
      </c>
      <c r="K157" s="104" t="str">
        <f t="shared" si="3"/>
        <v/>
      </c>
      <c r="L157" s="219" t="str">
        <f t="shared" si="11"/>
        <v/>
      </c>
      <c r="M157" s="229" t="str">
        <f t="shared" si="4"/>
        <v/>
      </c>
      <c r="N157" s="219" t="str">
        <f t="shared" si="15"/>
        <v/>
      </c>
      <c r="O157" s="229" t="str">
        <f t="shared" si="6"/>
        <v/>
      </c>
      <c r="P157" s="219" t="str">
        <f t="shared" si="13"/>
        <v/>
      </c>
      <c r="Q157" s="229" t="str">
        <f t="shared" si="8"/>
        <v/>
      </c>
      <c r="R157" s="219" t="str">
        <f t="shared" si="16"/>
        <v/>
      </c>
      <c r="S157" s="13" t="str">
        <f t="shared" si="10"/>
        <v/>
      </c>
      <c r="T157" s="223"/>
      <c r="U157" s="82"/>
      <c r="X157" s="118" t="e">
        <f>VLOOKUP($C157,食材マスタ!$A:$AB,5,FALSE)</f>
        <v>#N/A</v>
      </c>
      <c r="Y157" s="118" t="e">
        <f>VLOOKUP($C157,食材マスタ!$A:$AB,6,FALSE)</f>
        <v>#N/A</v>
      </c>
      <c r="Z157" s="118" t="e">
        <f>VLOOKUP($C157,食材マスタ!$A:$AB,13,FALSE)</f>
        <v>#N/A</v>
      </c>
      <c r="AA157" s="118" t="e">
        <f>VLOOKUP($C157,食材マスタ!$A:$AB,12,FALSE)</f>
        <v>#N/A</v>
      </c>
      <c r="AB157" s="118" t="e">
        <f>VLOOKUP($C157,食材マスタ!$A:$AB,14,FALSE)</f>
        <v>#N/A</v>
      </c>
      <c r="AC157" s="118" t="e">
        <f>VLOOKUP($C157,食材マスタ!$A:$AB,16,FALSE)</f>
        <v>#N/A</v>
      </c>
      <c r="AD157" s="118" t="e">
        <f>VLOOKUP($C157,食材マスタ!$A:$AB,19,FALSE)</f>
        <v>#N/A</v>
      </c>
      <c r="AE157" s="118" t="e">
        <f>VLOOKUP($C157,食材マスタ!$A:$AB,26,FALSE)</f>
        <v>#N/A</v>
      </c>
      <c r="AF157" s="118" t="e">
        <f>VLOOKUP($C157,食材マスタ!$A:$AB,28,FALSE)</f>
        <v>#N/A</v>
      </c>
    </row>
    <row r="158" spans="1:32" ht="14.25" customHeight="1" x14ac:dyDescent="0.25">
      <c r="A158" s="260"/>
      <c r="B158" s="261"/>
      <c r="C158" s="99"/>
      <c r="D158" s="106"/>
      <c r="E158" s="101" t="str">
        <f>IF(C158="","",VLOOKUP(C158,食材マスタ!$A$4:$AB$438,6,FALSE))</f>
        <v/>
      </c>
      <c r="F158" s="102"/>
      <c r="G158" s="103" t="str">
        <f>IF(C158="","",F158/((100-I158)/100))</f>
        <v/>
      </c>
      <c r="H158" s="94" t="str">
        <f t="shared" si="1"/>
        <v/>
      </c>
      <c r="I158" s="96" t="str">
        <f>IF(C158="","",VLOOKUP(C158,食材マスタ!$A$4:$AB$438,13,FALSE))</f>
        <v/>
      </c>
      <c r="J158" s="96" t="str">
        <f t="shared" si="11"/>
        <v/>
      </c>
      <c r="K158" s="104" t="str">
        <f t="shared" si="3"/>
        <v/>
      </c>
      <c r="L158" s="219" t="str">
        <f t="shared" si="11"/>
        <v/>
      </c>
      <c r="M158" s="229" t="str">
        <f t="shared" si="4"/>
        <v/>
      </c>
      <c r="N158" s="219" t="str">
        <f t="shared" si="15"/>
        <v/>
      </c>
      <c r="O158" s="229" t="str">
        <f t="shared" si="6"/>
        <v/>
      </c>
      <c r="P158" s="219" t="str">
        <f t="shared" si="13"/>
        <v/>
      </c>
      <c r="Q158" s="229" t="str">
        <f t="shared" si="8"/>
        <v/>
      </c>
      <c r="R158" s="219" t="str">
        <f t="shared" si="16"/>
        <v/>
      </c>
      <c r="S158" s="13" t="str">
        <f t="shared" si="10"/>
        <v/>
      </c>
      <c r="T158" s="223"/>
      <c r="U158" s="82"/>
      <c r="X158" s="118" t="e">
        <f>VLOOKUP($C158,食材マスタ!$A:$AB,5,FALSE)</f>
        <v>#N/A</v>
      </c>
      <c r="Y158" s="118" t="e">
        <f>VLOOKUP($C158,食材マスタ!$A:$AB,6,FALSE)</f>
        <v>#N/A</v>
      </c>
      <c r="Z158" s="118" t="e">
        <f>VLOOKUP($C158,食材マスタ!$A:$AB,13,FALSE)</f>
        <v>#N/A</v>
      </c>
      <c r="AA158" s="118" t="e">
        <f>VLOOKUP($C158,食材マスタ!$A:$AB,12,FALSE)</f>
        <v>#N/A</v>
      </c>
      <c r="AB158" s="118" t="e">
        <f>VLOOKUP($C158,食材マスタ!$A:$AB,14,FALSE)</f>
        <v>#N/A</v>
      </c>
      <c r="AC158" s="118" t="e">
        <f>VLOOKUP($C158,食材マスタ!$A:$AB,16,FALSE)</f>
        <v>#N/A</v>
      </c>
      <c r="AD158" s="118" t="e">
        <f>VLOOKUP($C158,食材マスタ!$A:$AB,19,FALSE)</f>
        <v>#N/A</v>
      </c>
      <c r="AE158" s="118" t="e">
        <f>VLOOKUP($C158,食材マスタ!$A:$AB,26,FALSE)</f>
        <v>#N/A</v>
      </c>
      <c r="AF158" s="118" t="e">
        <f>VLOOKUP($C158,食材マスタ!$A:$AB,28,FALSE)</f>
        <v>#N/A</v>
      </c>
    </row>
    <row r="159" spans="1:32" ht="14.25" customHeight="1" x14ac:dyDescent="0.25">
      <c r="A159" s="260"/>
      <c r="B159" s="261"/>
      <c r="C159" s="99"/>
      <c r="D159" s="100"/>
      <c r="E159" s="101" t="str">
        <f>IF(C159="","",VLOOKUP(C159,食材マスタ!$A$4:$AB$438,6,FALSE))</f>
        <v/>
      </c>
      <c r="F159" s="102"/>
      <c r="G159" s="103" t="str">
        <f t="shared" ref="G159:G163" si="64">IF(C159="","",F159/((100-I159)/100))</f>
        <v/>
      </c>
      <c r="H159" s="94" t="str">
        <f t="shared" si="1"/>
        <v/>
      </c>
      <c r="I159" s="96" t="str">
        <f>IF(C159="","",VLOOKUP(C159,食材マスタ!$A$4:$AB$438,13,FALSE))</f>
        <v/>
      </c>
      <c r="J159" s="96" t="str">
        <f t="shared" si="11"/>
        <v/>
      </c>
      <c r="K159" s="104" t="str">
        <f t="shared" si="3"/>
        <v/>
      </c>
      <c r="L159" s="219" t="str">
        <f t="shared" si="11"/>
        <v/>
      </c>
      <c r="M159" s="229" t="str">
        <f t="shared" si="4"/>
        <v/>
      </c>
      <c r="N159" s="219" t="str">
        <f t="shared" si="15"/>
        <v/>
      </c>
      <c r="O159" s="229" t="str">
        <f t="shared" si="6"/>
        <v/>
      </c>
      <c r="P159" s="219" t="str">
        <f t="shared" si="13"/>
        <v/>
      </c>
      <c r="Q159" s="229" t="str">
        <f t="shared" si="8"/>
        <v/>
      </c>
      <c r="R159" s="219" t="str">
        <f t="shared" si="16"/>
        <v/>
      </c>
      <c r="S159" s="13" t="str">
        <f t="shared" si="10"/>
        <v/>
      </c>
      <c r="T159" s="223"/>
      <c r="U159" s="82"/>
      <c r="X159" s="118" t="e">
        <f>VLOOKUP($C159,食材マスタ!$A:$AB,5,FALSE)</f>
        <v>#N/A</v>
      </c>
      <c r="Y159" s="118" t="e">
        <f>VLOOKUP($C159,食材マスタ!$A:$AB,6,FALSE)</f>
        <v>#N/A</v>
      </c>
      <c r="Z159" s="118" t="e">
        <f>VLOOKUP($C159,食材マスタ!$A:$AB,13,FALSE)</f>
        <v>#N/A</v>
      </c>
      <c r="AA159" s="118" t="e">
        <f>VLOOKUP($C159,食材マスタ!$A:$AB,12,FALSE)</f>
        <v>#N/A</v>
      </c>
      <c r="AB159" s="118" t="e">
        <f>VLOOKUP($C159,食材マスタ!$A:$AB,14,FALSE)</f>
        <v>#N/A</v>
      </c>
      <c r="AC159" s="118" t="e">
        <f>VLOOKUP($C159,食材マスタ!$A:$AB,16,FALSE)</f>
        <v>#N/A</v>
      </c>
      <c r="AD159" s="118" t="e">
        <f>VLOOKUP($C159,食材マスタ!$A:$AB,19,FALSE)</f>
        <v>#N/A</v>
      </c>
      <c r="AE159" s="118" t="e">
        <f>VLOOKUP($C159,食材マスタ!$A:$AB,26,FALSE)</f>
        <v>#N/A</v>
      </c>
      <c r="AF159" s="118" t="e">
        <f>VLOOKUP($C159,食材マスタ!$A:$AB,28,FALSE)</f>
        <v>#N/A</v>
      </c>
    </row>
    <row r="160" spans="1:32" ht="14.25" customHeight="1" x14ac:dyDescent="0.25">
      <c r="A160" s="260"/>
      <c r="B160" s="261"/>
      <c r="C160" s="99"/>
      <c r="D160" s="100"/>
      <c r="E160" s="101" t="str">
        <f>IF(C160="","",VLOOKUP(C160,食材マスタ!$A$4:$AB$438,6,FALSE))</f>
        <v/>
      </c>
      <c r="F160" s="102"/>
      <c r="G160" s="103" t="str">
        <f t="shared" si="64"/>
        <v/>
      </c>
      <c r="H160" s="94" t="str">
        <f t="shared" si="1"/>
        <v/>
      </c>
      <c r="I160" s="96" t="str">
        <f>IF(C160="","",VLOOKUP(C160,食材マスタ!$A$4:$AB$438,13,FALSE))</f>
        <v/>
      </c>
      <c r="J160" s="96" t="str">
        <f t="shared" si="11"/>
        <v/>
      </c>
      <c r="K160" s="104" t="str">
        <f t="shared" si="3"/>
        <v/>
      </c>
      <c r="L160" s="219" t="str">
        <f t="shared" si="11"/>
        <v/>
      </c>
      <c r="M160" s="229" t="str">
        <f t="shared" si="4"/>
        <v/>
      </c>
      <c r="N160" s="219" t="str">
        <f t="shared" si="15"/>
        <v/>
      </c>
      <c r="O160" s="229" t="str">
        <f t="shared" si="6"/>
        <v/>
      </c>
      <c r="P160" s="219" t="str">
        <f t="shared" si="13"/>
        <v/>
      </c>
      <c r="Q160" s="229" t="str">
        <f t="shared" si="8"/>
        <v/>
      </c>
      <c r="R160" s="219" t="str">
        <f t="shared" si="16"/>
        <v/>
      </c>
      <c r="S160" s="13" t="str">
        <f t="shared" si="10"/>
        <v/>
      </c>
      <c r="T160" s="223"/>
      <c r="U160" s="82"/>
      <c r="X160" s="118" t="e">
        <f>VLOOKUP($C160,食材マスタ!$A:$AB,5,FALSE)</f>
        <v>#N/A</v>
      </c>
      <c r="Y160" s="118" t="e">
        <f>VLOOKUP($C160,食材マスタ!$A:$AB,6,FALSE)</f>
        <v>#N/A</v>
      </c>
      <c r="Z160" s="118" t="e">
        <f>VLOOKUP($C160,食材マスタ!$A:$AB,13,FALSE)</f>
        <v>#N/A</v>
      </c>
      <c r="AA160" s="118" t="e">
        <f>VLOOKUP($C160,食材マスタ!$A:$AB,12,FALSE)</f>
        <v>#N/A</v>
      </c>
      <c r="AB160" s="118" t="e">
        <f>VLOOKUP($C160,食材マスタ!$A:$AB,14,FALSE)</f>
        <v>#N/A</v>
      </c>
      <c r="AC160" s="118" t="e">
        <f>VLOOKUP($C160,食材マスタ!$A:$AB,16,FALSE)</f>
        <v>#N/A</v>
      </c>
      <c r="AD160" s="118" t="e">
        <f>VLOOKUP($C160,食材マスタ!$A:$AB,19,FALSE)</f>
        <v>#N/A</v>
      </c>
      <c r="AE160" s="118" t="e">
        <f>VLOOKUP($C160,食材マスタ!$A:$AB,26,FALSE)</f>
        <v>#N/A</v>
      </c>
      <c r="AF160" s="118" t="e">
        <f>VLOOKUP($C160,食材マスタ!$A:$AB,28,FALSE)</f>
        <v>#N/A</v>
      </c>
    </row>
    <row r="161" spans="1:32" ht="14.25" customHeight="1" x14ac:dyDescent="0.25">
      <c r="A161" s="260"/>
      <c r="B161" s="261"/>
      <c r="C161" s="99"/>
      <c r="D161" s="100"/>
      <c r="E161" s="101" t="str">
        <f>IF(C161="","",VLOOKUP(C161,食材マスタ!$A$4:$AB$438,6,FALSE))</f>
        <v/>
      </c>
      <c r="F161" s="102"/>
      <c r="G161" s="103" t="str">
        <f t="shared" si="64"/>
        <v/>
      </c>
      <c r="H161" s="94" t="str">
        <f t="shared" si="1"/>
        <v/>
      </c>
      <c r="I161" s="96" t="str">
        <f>IF(C161="","",VLOOKUP(C161,食材マスタ!$A$4:$AB$438,13,FALSE))</f>
        <v/>
      </c>
      <c r="J161" s="96" t="str">
        <f t="shared" si="11"/>
        <v/>
      </c>
      <c r="K161" s="104" t="str">
        <f t="shared" si="3"/>
        <v/>
      </c>
      <c r="L161" s="219" t="str">
        <f t="shared" si="11"/>
        <v/>
      </c>
      <c r="M161" s="229" t="str">
        <f t="shared" si="4"/>
        <v/>
      </c>
      <c r="N161" s="219" t="str">
        <f t="shared" si="15"/>
        <v/>
      </c>
      <c r="O161" s="229" t="str">
        <f t="shared" si="6"/>
        <v/>
      </c>
      <c r="P161" s="219" t="str">
        <f t="shared" si="13"/>
        <v/>
      </c>
      <c r="Q161" s="229" t="str">
        <f t="shared" si="8"/>
        <v/>
      </c>
      <c r="R161" s="219" t="str">
        <f t="shared" si="16"/>
        <v/>
      </c>
      <c r="S161" s="13" t="str">
        <f t="shared" si="10"/>
        <v/>
      </c>
      <c r="T161" s="223"/>
      <c r="U161" s="82"/>
      <c r="X161" s="118" t="e">
        <f>VLOOKUP($C161,食材マスタ!$A:$AB,5,FALSE)</f>
        <v>#N/A</v>
      </c>
      <c r="Y161" s="118" t="e">
        <f>VLOOKUP($C161,食材マスタ!$A:$AB,6,FALSE)</f>
        <v>#N/A</v>
      </c>
      <c r="Z161" s="118" t="e">
        <f>VLOOKUP($C161,食材マスタ!$A:$AB,13,FALSE)</f>
        <v>#N/A</v>
      </c>
      <c r="AA161" s="118" t="e">
        <f>VLOOKUP($C161,食材マスタ!$A:$AB,12,FALSE)</f>
        <v>#N/A</v>
      </c>
      <c r="AB161" s="118" t="e">
        <f>VLOOKUP($C161,食材マスタ!$A:$AB,14,FALSE)</f>
        <v>#N/A</v>
      </c>
      <c r="AC161" s="118" t="e">
        <f>VLOOKUP($C161,食材マスタ!$A:$AB,16,FALSE)</f>
        <v>#N/A</v>
      </c>
      <c r="AD161" s="118" t="e">
        <f>VLOOKUP($C161,食材マスタ!$A:$AB,19,FALSE)</f>
        <v>#N/A</v>
      </c>
      <c r="AE161" s="118" t="e">
        <f>VLOOKUP($C161,食材マスタ!$A:$AB,26,FALSE)</f>
        <v>#N/A</v>
      </c>
      <c r="AF161" s="118" t="e">
        <f>VLOOKUP($C161,食材マスタ!$A:$AB,28,FALSE)</f>
        <v>#N/A</v>
      </c>
    </row>
    <row r="162" spans="1:32" ht="14.25" customHeight="1" x14ac:dyDescent="0.25">
      <c r="A162" s="260"/>
      <c r="B162" s="261"/>
      <c r="C162" s="99"/>
      <c r="D162" s="100"/>
      <c r="E162" s="101" t="str">
        <f>IF(C162="","",VLOOKUP(C162,食材マスタ!$A$4:$AB$438,6,FALSE))</f>
        <v/>
      </c>
      <c r="F162" s="102"/>
      <c r="G162" s="103" t="str">
        <f t="shared" si="64"/>
        <v/>
      </c>
      <c r="H162" s="94" t="str">
        <f t="shared" si="1"/>
        <v/>
      </c>
      <c r="I162" s="96" t="str">
        <f>IF(C162="","",VLOOKUP(C162,食材マスタ!$A$4:$AB$438,13,FALSE))</f>
        <v/>
      </c>
      <c r="J162" s="96" t="str">
        <f t="shared" si="11"/>
        <v/>
      </c>
      <c r="K162" s="104" t="str">
        <f t="shared" si="3"/>
        <v/>
      </c>
      <c r="L162" s="219" t="str">
        <f t="shared" si="11"/>
        <v/>
      </c>
      <c r="M162" s="229" t="str">
        <f t="shared" si="4"/>
        <v/>
      </c>
      <c r="N162" s="219" t="str">
        <f t="shared" si="15"/>
        <v/>
      </c>
      <c r="O162" s="229" t="str">
        <f t="shared" si="6"/>
        <v/>
      </c>
      <c r="P162" s="219" t="str">
        <f t="shared" si="13"/>
        <v/>
      </c>
      <c r="Q162" s="229" t="str">
        <f t="shared" si="8"/>
        <v/>
      </c>
      <c r="R162" s="219" t="str">
        <f t="shared" si="16"/>
        <v/>
      </c>
      <c r="S162" s="13" t="str">
        <f t="shared" si="10"/>
        <v/>
      </c>
      <c r="T162" s="223"/>
      <c r="U162" s="82"/>
      <c r="X162" s="118" t="e">
        <f>VLOOKUP($C162,食材マスタ!$A:$AB,5,FALSE)</f>
        <v>#N/A</v>
      </c>
      <c r="Y162" s="118" t="e">
        <f>VLOOKUP($C162,食材マスタ!$A:$AB,6,FALSE)</f>
        <v>#N/A</v>
      </c>
      <c r="Z162" s="118" t="e">
        <f>VLOOKUP($C162,食材マスタ!$A:$AB,13,FALSE)</f>
        <v>#N/A</v>
      </c>
      <c r="AA162" s="118" t="e">
        <f>VLOOKUP($C162,食材マスタ!$A:$AB,12,FALSE)</f>
        <v>#N/A</v>
      </c>
      <c r="AB162" s="118" t="e">
        <f>VLOOKUP($C162,食材マスタ!$A:$AB,14,FALSE)</f>
        <v>#N/A</v>
      </c>
      <c r="AC162" s="118" t="e">
        <f>VLOOKUP($C162,食材マスタ!$A:$AB,16,FALSE)</f>
        <v>#N/A</v>
      </c>
      <c r="AD162" s="118" t="e">
        <f>VLOOKUP($C162,食材マスタ!$A:$AB,19,FALSE)</f>
        <v>#N/A</v>
      </c>
      <c r="AE162" s="118" t="e">
        <f>VLOOKUP($C162,食材マスタ!$A:$AB,26,FALSE)</f>
        <v>#N/A</v>
      </c>
      <c r="AF162" s="118" t="e">
        <f>VLOOKUP($C162,食材マスタ!$A:$AB,28,FALSE)</f>
        <v>#N/A</v>
      </c>
    </row>
    <row r="163" spans="1:32" ht="14.25" customHeight="1" x14ac:dyDescent="0.25">
      <c r="A163" s="260"/>
      <c r="B163" s="261"/>
      <c r="C163" s="99"/>
      <c r="D163" s="100"/>
      <c r="E163" s="101" t="str">
        <f>IF(C163="","",VLOOKUP(C163,食材マスタ!$A$4:$AB$438,6,FALSE))</f>
        <v/>
      </c>
      <c r="F163" s="102"/>
      <c r="G163" s="103" t="str">
        <f t="shared" si="64"/>
        <v/>
      </c>
      <c r="H163" s="94" t="str">
        <f t="shared" si="1"/>
        <v/>
      </c>
      <c r="I163" s="96" t="str">
        <f>IF(C163="","",VLOOKUP(C163,食材マスタ!$A$4:$AB$438,13,FALSE))</f>
        <v/>
      </c>
      <c r="J163" s="96" t="str">
        <f t="shared" si="11"/>
        <v/>
      </c>
      <c r="K163" s="104" t="str">
        <f t="shared" si="3"/>
        <v/>
      </c>
      <c r="L163" s="219" t="str">
        <f t="shared" si="11"/>
        <v/>
      </c>
      <c r="M163" s="229" t="str">
        <f t="shared" si="4"/>
        <v/>
      </c>
      <c r="N163" s="219" t="str">
        <f t="shared" si="15"/>
        <v/>
      </c>
      <c r="O163" s="229" t="str">
        <f t="shared" si="6"/>
        <v/>
      </c>
      <c r="P163" s="219" t="str">
        <f t="shared" si="13"/>
        <v/>
      </c>
      <c r="Q163" s="229" t="str">
        <f t="shared" si="8"/>
        <v/>
      </c>
      <c r="R163" s="219" t="str">
        <f t="shared" si="16"/>
        <v/>
      </c>
      <c r="S163" s="13" t="str">
        <f t="shared" si="10"/>
        <v/>
      </c>
      <c r="T163" s="223"/>
      <c r="U163" s="82"/>
      <c r="X163" s="118" t="e">
        <f>VLOOKUP($C163,食材マスタ!$A:$AB,5,FALSE)</f>
        <v>#N/A</v>
      </c>
      <c r="Y163" s="118" t="e">
        <f>VLOOKUP($C163,食材マスタ!$A:$AB,6,FALSE)</f>
        <v>#N/A</v>
      </c>
      <c r="Z163" s="118" t="e">
        <f>VLOOKUP($C163,食材マスタ!$A:$AB,13,FALSE)</f>
        <v>#N/A</v>
      </c>
      <c r="AA163" s="118" t="e">
        <f>VLOOKUP($C163,食材マスタ!$A:$AB,12,FALSE)</f>
        <v>#N/A</v>
      </c>
      <c r="AB163" s="118" t="e">
        <f>VLOOKUP($C163,食材マスタ!$A:$AB,14,FALSE)</f>
        <v>#N/A</v>
      </c>
      <c r="AC163" s="118" t="e">
        <f>VLOOKUP($C163,食材マスタ!$A:$AB,16,FALSE)</f>
        <v>#N/A</v>
      </c>
      <c r="AD163" s="118" t="e">
        <f>VLOOKUP($C163,食材マスタ!$A:$AB,19,FALSE)</f>
        <v>#N/A</v>
      </c>
      <c r="AE163" s="118" t="e">
        <f>VLOOKUP($C163,食材マスタ!$A:$AB,26,FALSE)</f>
        <v>#N/A</v>
      </c>
      <c r="AF163" s="118" t="e">
        <f>VLOOKUP($C163,食材マスタ!$A:$AB,28,FALSE)</f>
        <v>#N/A</v>
      </c>
    </row>
    <row r="164" spans="1:32" ht="14.25" customHeight="1" x14ac:dyDescent="0.25">
      <c r="A164" s="260"/>
      <c r="B164" s="261"/>
      <c r="C164" s="99"/>
      <c r="D164" s="100"/>
      <c r="E164" s="101" t="str">
        <f>IF(C164="","",VLOOKUP(C164,食材マスタ!$A$4:$AB$438,6,FALSE))</f>
        <v/>
      </c>
      <c r="F164" s="102"/>
      <c r="G164" s="103" t="str">
        <f>IF(C164="","",F164/((100-I164)/100))</f>
        <v/>
      </c>
      <c r="H164" s="94" t="str">
        <f t="shared" si="1"/>
        <v/>
      </c>
      <c r="I164" s="96" t="str">
        <f>IF(C164="","",VLOOKUP(C164,食材マスタ!$A$4:$AB$438,13,FALSE))</f>
        <v/>
      </c>
      <c r="J164" s="96" t="str">
        <f t="shared" si="11"/>
        <v/>
      </c>
      <c r="K164" s="104" t="str">
        <f t="shared" si="3"/>
        <v/>
      </c>
      <c r="L164" s="219" t="str">
        <f t="shared" si="11"/>
        <v/>
      </c>
      <c r="M164" s="229" t="str">
        <f t="shared" si="4"/>
        <v/>
      </c>
      <c r="N164" s="219" t="str">
        <f t="shared" si="15"/>
        <v/>
      </c>
      <c r="O164" s="229" t="str">
        <f t="shared" si="6"/>
        <v/>
      </c>
      <c r="P164" s="219" t="str">
        <f t="shared" si="13"/>
        <v/>
      </c>
      <c r="Q164" s="229" t="str">
        <f t="shared" si="8"/>
        <v/>
      </c>
      <c r="R164" s="219" t="str">
        <f t="shared" si="16"/>
        <v/>
      </c>
      <c r="S164" s="13" t="str">
        <f t="shared" si="10"/>
        <v/>
      </c>
      <c r="T164" s="223"/>
      <c r="U164" s="82"/>
      <c r="X164" s="118" t="e">
        <f>VLOOKUP($C164,食材マスタ!$A:$AB,5,FALSE)</f>
        <v>#N/A</v>
      </c>
      <c r="Y164" s="118" t="e">
        <f>VLOOKUP($C164,食材マスタ!$A:$AB,6,FALSE)</f>
        <v>#N/A</v>
      </c>
      <c r="Z164" s="118" t="e">
        <f>VLOOKUP($C164,食材マスタ!$A:$AB,13,FALSE)</f>
        <v>#N/A</v>
      </c>
      <c r="AA164" s="118" t="e">
        <f>VLOOKUP($C164,食材マスタ!$A:$AB,12,FALSE)</f>
        <v>#N/A</v>
      </c>
      <c r="AB164" s="118" t="e">
        <f>VLOOKUP($C164,食材マスタ!$A:$AB,14,FALSE)</f>
        <v>#N/A</v>
      </c>
      <c r="AC164" s="118" t="e">
        <f>VLOOKUP($C164,食材マスタ!$A:$AB,16,FALSE)</f>
        <v>#N/A</v>
      </c>
      <c r="AD164" s="118" t="e">
        <f>VLOOKUP($C164,食材マスタ!$A:$AB,19,FALSE)</f>
        <v>#N/A</v>
      </c>
      <c r="AE164" s="118" t="e">
        <f>VLOOKUP($C164,食材マスタ!$A:$AB,26,FALSE)</f>
        <v>#N/A</v>
      </c>
      <c r="AF164" s="118" t="e">
        <f>VLOOKUP($C164,食材マスタ!$A:$AB,28,FALSE)</f>
        <v>#N/A</v>
      </c>
    </row>
    <row r="165" spans="1:32" ht="14.25" customHeight="1" x14ac:dyDescent="0.25">
      <c r="A165" s="260"/>
      <c r="B165" s="261"/>
      <c r="C165" s="99"/>
      <c r="D165" s="106"/>
      <c r="E165" s="101" t="str">
        <f>IF(C165="","",VLOOKUP(C165,食材マスタ!$A$4:$AB$438,6,FALSE))</f>
        <v/>
      </c>
      <c r="F165" s="102"/>
      <c r="G165" s="103" t="str">
        <f>IF(C165="","",F165/((100-I165)/100))</f>
        <v/>
      </c>
      <c r="H165" s="94" t="str">
        <f t="shared" si="1"/>
        <v/>
      </c>
      <c r="I165" s="96" t="str">
        <f>IF(C165="","",VLOOKUP(C165,食材マスタ!$A$4:$AB$438,13,FALSE))</f>
        <v/>
      </c>
      <c r="J165" s="96" t="str">
        <f t="shared" si="11"/>
        <v/>
      </c>
      <c r="K165" s="104" t="str">
        <f t="shared" si="3"/>
        <v/>
      </c>
      <c r="L165" s="219" t="str">
        <f t="shared" si="11"/>
        <v/>
      </c>
      <c r="M165" s="229" t="str">
        <f t="shared" si="4"/>
        <v/>
      </c>
      <c r="N165" s="219" t="str">
        <f t="shared" si="15"/>
        <v/>
      </c>
      <c r="O165" s="229" t="str">
        <f t="shared" si="6"/>
        <v/>
      </c>
      <c r="P165" s="219" t="str">
        <f t="shared" si="13"/>
        <v/>
      </c>
      <c r="Q165" s="229" t="str">
        <f t="shared" si="8"/>
        <v/>
      </c>
      <c r="R165" s="219" t="str">
        <f t="shared" si="16"/>
        <v/>
      </c>
      <c r="S165" s="13" t="str">
        <f t="shared" si="10"/>
        <v/>
      </c>
      <c r="T165" s="223"/>
      <c r="U165" s="82"/>
      <c r="X165" s="118" t="e">
        <f>VLOOKUP($C165,食材マスタ!$A:$AB,5,FALSE)</f>
        <v>#N/A</v>
      </c>
      <c r="Y165" s="118" t="e">
        <f>VLOOKUP($C165,食材マスタ!$A:$AB,6,FALSE)</f>
        <v>#N/A</v>
      </c>
      <c r="Z165" s="118" t="e">
        <f>VLOOKUP($C165,食材マスタ!$A:$AB,13,FALSE)</f>
        <v>#N/A</v>
      </c>
      <c r="AA165" s="118" t="e">
        <f>VLOOKUP($C165,食材マスタ!$A:$AB,12,FALSE)</f>
        <v>#N/A</v>
      </c>
      <c r="AB165" s="118" t="e">
        <f>VLOOKUP($C165,食材マスタ!$A:$AB,14,FALSE)</f>
        <v>#N/A</v>
      </c>
      <c r="AC165" s="118" t="e">
        <f>VLOOKUP($C165,食材マスタ!$A:$AB,16,FALSE)</f>
        <v>#N/A</v>
      </c>
      <c r="AD165" s="118" t="e">
        <f>VLOOKUP($C165,食材マスタ!$A:$AB,19,FALSE)</f>
        <v>#N/A</v>
      </c>
      <c r="AE165" s="118" t="e">
        <f>VLOOKUP($C165,食材マスタ!$A:$AB,26,FALSE)</f>
        <v>#N/A</v>
      </c>
      <c r="AF165" s="118" t="e">
        <f>VLOOKUP($C165,食材マスタ!$A:$AB,28,FALSE)</f>
        <v>#N/A</v>
      </c>
    </row>
    <row r="166" spans="1:32" ht="14.25" customHeight="1" x14ac:dyDescent="0.25">
      <c r="A166" s="260"/>
      <c r="B166" s="261"/>
      <c r="C166" s="99"/>
      <c r="D166" s="100"/>
      <c r="E166" s="101" t="str">
        <f>IF(C166="","",VLOOKUP(C166,食材マスタ!$A$4:$AB$438,6,FALSE))</f>
        <v/>
      </c>
      <c r="F166" s="102"/>
      <c r="G166" s="103" t="str">
        <f t="shared" si="0"/>
        <v/>
      </c>
      <c r="H166" s="94" t="str">
        <f t="shared" si="1"/>
        <v/>
      </c>
      <c r="I166" s="96" t="str">
        <f>IF(C166="","",VLOOKUP(C166,食材マスタ!$A$4:$AB$438,13,FALSE))</f>
        <v/>
      </c>
      <c r="J166" s="96" t="str">
        <f t="shared" si="11"/>
        <v/>
      </c>
      <c r="K166" s="104" t="str">
        <f t="shared" si="3"/>
        <v/>
      </c>
      <c r="L166" s="219" t="str">
        <f t="shared" si="11"/>
        <v/>
      </c>
      <c r="M166" s="229" t="str">
        <f t="shared" si="4"/>
        <v/>
      </c>
      <c r="N166" s="219" t="str">
        <f t="shared" si="15"/>
        <v/>
      </c>
      <c r="O166" s="229" t="str">
        <f t="shared" si="6"/>
        <v/>
      </c>
      <c r="P166" s="219" t="str">
        <f t="shared" si="13"/>
        <v/>
      </c>
      <c r="Q166" s="229" t="str">
        <f t="shared" si="8"/>
        <v/>
      </c>
      <c r="R166" s="219" t="str">
        <f t="shared" si="16"/>
        <v/>
      </c>
      <c r="S166" s="13" t="str">
        <f t="shared" si="10"/>
        <v/>
      </c>
      <c r="T166" s="223"/>
      <c r="U166" s="82"/>
      <c r="X166" s="118" t="e">
        <f>VLOOKUP($C166,食材マスタ!$A:$AB,5,FALSE)</f>
        <v>#N/A</v>
      </c>
      <c r="Y166" s="118" t="e">
        <f>VLOOKUP($C166,食材マスタ!$A:$AB,6,FALSE)</f>
        <v>#N/A</v>
      </c>
      <c r="Z166" s="118" t="e">
        <f>VLOOKUP($C166,食材マスタ!$A:$AB,13,FALSE)</f>
        <v>#N/A</v>
      </c>
      <c r="AA166" s="118" t="e">
        <f>VLOOKUP($C166,食材マスタ!$A:$AB,12,FALSE)</f>
        <v>#N/A</v>
      </c>
      <c r="AB166" s="118" t="e">
        <f>VLOOKUP($C166,食材マスタ!$A:$AB,14,FALSE)</f>
        <v>#N/A</v>
      </c>
      <c r="AC166" s="118" t="e">
        <f>VLOOKUP($C166,食材マスタ!$A:$AB,16,FALSE)</f>
        <v>#N/A</v>
      </c>
      <c r="AD166" s="118" t="e">
        <f>VLOOKUP($C166,食材マスタ!$A:$AB,19,FALSE)</f>
        <v>#N/A</v>
      </c>
      <c r="AE166" s="118" t="e">
        <f>VLOOKUP($C166,食材マスタ!$A:$AB,26,FALSE)</f>
        <v>#N/A</v>
      </c>
      <c r="AF166" s="118" t="e">
        <f>VLOOKUP($C166,食材マスタ!$A:$AB,28,FALSE)</f>
        <v>#N/A</v>
      </c>
    </row>
    <row r="167" spans="1:32" ht="14.25" customHeight="1" x14ac:dyDescent="0.25">
      <c r="A167" s="260"/>
      <c r="B167" s="261"/>
      <c r="C167" s="99"/>
      <c r="D167" s="100"/>
      <c r="E167" s="101" t="str">
        <f>IF(C167="","",VLOOKUP(C167,食材マスタ!$A$4:$AB$438,6,FALSE))</f>
        <v/>
      </c>
      <c r="F167" s="102"/>
      <c r="G167" s="103" t="str">
        <f t="shared" si="0"/>
        <v/>
      </c>
      <c r="H167" s="94" t="str">
        <f t="shared" si="1"/>
        <v/>
      </c>
      <c r="I167" s="96" t="str">
        <f>IF(C167="","",VLOOKUP(C167,食材マスタ!$A$4:$AB$438,13,FALSE))</f>
        <v/>
      </c>
      <c r="J167" s="96" t="str">
        <f t="shared" ref="J167:L182" si="65">K167</f>
        <v/>
      </c>
      <c r="K167" s="104" t="str">
        <f t="shared" si="3"/>
        <v/>
      </c>
      <c r="L167" s="219" t="str">
        <f t="shared" ref="L167:L179" si="66">M167</f>
        <v/>
      </c>
      <c r="M167" s="229" t="str">
        <f t="shared" si="4"/>
        <v/>
      </c>
      <c r="N167" s="219" t="str">
        <f t="shared" si="15"/>
        <v/>
      </c>
      <c r="O167" s="229" t="str">
        <f t="shared" si="6"/>
        <v/>
      </c>
      <c r="P167" s="219" t="str">
        <f t="shared" si="13"/>
        <v/>
      </c>
      <c r="Q167" s="229" t="str">
        <f t="shared" si="8"/>
        <v/>
      </c>
      <c r="R167" s="219" t="str">
        <f t="shared" si="16"/>
        <v/>
      </c>
      <c r="S167" s="13" t="str">
        <f t="shared" si="10"/>
        <v/>
      </c>
      <c r="T167" s="223"/>
      <c r="U167" s="82"/>
      <c r="X167" s="118" t="e">
        <f>VLOOKUP($C167,食材マスタ!$A:$AB,5,FALSE)</f>
        <v>#N/A</v>
      </c>
      <c r="Y167" s="118" t="e">
        <f>VLOOKUP($C167,食材マスタ!$A:$AB,6,FALSE)</f>
        <v>#N/A</v>
      </c>
      <c r="Z167" s="118" t="e">
        <f>VLOOKUP($C167,食材マスタ!$A:$AB,13,FALSE)</f>
        <v>#N/A</v>
      </c>
      <c r="AA167" s="118" t="e">
        <f>VLOOKUP($C167,食材マスタ!$A:$AB,12,FALSE)</f>
        <v>#N/A</v>
      </c>
      <c r="AB167" s="118" t="e">
        <f>VLOOKUP($C167,食材マスタ!$A:$AB,14,FALSE)</f>
        <v>#N/A</v>
      </c>
      <c r="AC167" s="118" t="e">
        <f>VLOOKUP($C167,食材マスタ!$A:$AB,16,FALSE)</f>
        <v>#N/A</v>
      </c>
      <c r="AD167" s="118" t="e">
        <f>VLOOKUP($C167,食材マスタ!$A:$AB,19,FALSE)</f>
        <v>#N/A</v>
      </c>
      <c r="AE167" s="118" t="e">
        <f>VLOOKUP($C167,食材マスタ!$A:$AB,26,FALSE)</f>
        <v>#N/A</v>
      </c>
      <c r="AF167" s="118" t="e">
        <f>VLOOKUP($C167,食材マスタ!$A:$AB,28,FALSE)</f>
        <v>#N/A</v>
      </c>
    </row>
    <row r="168" spans="1:32" ht="14.25" customHeight="1" x14ac:dyDescent="0.25">
      <c r="A168" s="260"/>
      <c r="B168" s="261"/>
      <c r="C168" s="99"/>
      <c r="D168" s="100"/>
      <c r="E168" s="101" t="str">
        <f>IF(C168="","",VLOOKUP(C168,食材マスタ!$A$4:$AB$438,6,FALSE))</f>
        <v/>
      </c>
      <c r="F168" s="102"/>
      <c r="G168" s="103" t="str">
        <f t="shared" si="0"/>
        <v/>
      </c>
      <c r="H168" s="94" t="str">
        <f t="shared" si="1"/>
        <v/>
      </c>
      <c r="I168" s="96" t="str">
        <f>IF(C168="","",VLOOKUP(C168,食材マスタ!$A$4:$AB$438,13,FALSE))</f>
        <v/>
      </c>
      <c r="J168" s="96" t="str">
        <f t="shared" si="65"/>
        <v/>
      </c>
      <c r="K168" s="104" t="str">
        <f t="shared" si="3"/>
        <v/>
      </c>
      <c r="L168" s="219" t="str">
        <f t="shared" si="66"/>
        <v/>
      </c>
      <c r="M168" s="229" t="str">
        <f t="shared" si="4"/>
        <v/>
      </c>
      <c r="N168" s="219" t="str">
        <f t="shared" si="15"/>
        <v/>
      </c>
      <c r="O168" s="229" t="str">
        <f t="shared" si="6"/>
        <v/>
      </c>
      <c r="P168" s="219" t="str">
        <f t="shared" si="13"/>
        <v/>
      </c>
      <c r="Q168" s="229" t="str">
        <f t="shared" si="8"/>
        <v/>
      </c>
      <c r="R168" s="219" t="str">
        <f t="shared" si="16"/>
        <v/>
      </c>
      <c r="S168" s="13" t="str">
        <f t="shared" si="10"/>
        <v/>
      </c>
      <c r="T168" s="223"/>
      <c r="U168" s="82"/>
      <c r="X168" s="118" t="e">
        <f>VLOOKUP($C168,食材マスタ!$A:$AB,5,FALSE)</f>
        <v>#N/A</v>
      </c>
      <c r="Y168" s="118" t="e">
        <f>VLOOKUP($C168,食材マスタ!$A:$AB,6,FALSE)</f>
        <v>#N/A</v>
      </c>
      <c r="Z168" s="118" t="e">
        <f>VLOOKUP($C168,食材マスタ!$A:$AB,13,FALSE)</f>
        <v>#N/A</v>
      </c>
      <c r="AA168" s="118" t="e">
        <f>VLOOKUP($C168,食材マスタ!$A:$AB,12,FALSE)</f>
        <v>#N/A</v>
      </c>
      <c r="AB168" s="118" t="e">
        <f>VLOOKUP($C168,食材マスタ!$A:$AB,14,FALSE)</f>
        <v>#N/A</v>
      </c>
      <c r="AC168" s="118" t="e">
        <f>VLOOKUP($C168,食材マスタ!$A:$AB,16,FALSE)</f>
        <v>#N/A</v>
      </c>
      <c r="AD168" s="118" t="e">
        <f>VLOOKUP($C168,食材マスタ!$A:$AB,19,FALSE)</f>
        <v>#N/A</v>
      </c>
      <c r="AE168" s="118" t="e">
        <f>VLOOKUP($C168,食材マスタ!$A:$AB,26,FALSE)</f>
        <v>#N/A</v>
      </c>
      <c r="AF168" s="118" t="e">
        <f>VLOOKUP($C168,食材マスタ!$A:$AB,28,FALSE)</f>
        <v>#N/A</v>
      </c>
    </row>
    <row r="169" spans="1:32" ht="14.25" customHeight="1" x14ac:dyDescent="0.25">
      <c r="A169" s="260"/>
      <c r="B169" s="261"/>
      <c r="C169" s="99"/>
      <c r="D169" s="100"/>
      <c r="E169" s="101" t="str">
        <f>IF(C169="","",VLOOKUP(C169,食材マスタ!$A$4:$AB$438,6,FALSE))</f>
        <v/>
      </c>
      <c r="F169" s="102"/>
      <c r="G169" s="103" t="str">
        <f t="shared" si="0"/>
        <v/>
      </c>
      <c r="H169" s="94" t="str">
        <f t="shared" si="1"/>
        <v/>
      </c>
      <c r="I169" s="96" t="str">
        <f>IF(C169="","",VLOOKUP(C169,食材マスタ!$A$4:$AB$438,13,FALSE))</f>
        <v/>
      </c>
      <c r="J169" s="96" t="str">
        <f t="shared" si="65"/>
        <v/>
      </c>
      <c r="K169" s="104" t="str">
        <f t="shared" si="3"/>
        <v/>
      </c>
      <c r="L169" s="219" t="str">
        <f t="shared" si="66"/>
        <v/>
      </c>
      <c r="M169" s="229" t="str">
        <f t="shared" si="4"/>
        <v/>
      </c>
      <c r="N169" s="219" t="str">
        <f t="shared" si="15"/>
        <v/>
      </c>
      <c r="O169" s="229" t="str">
        <f t="shared" si="6"/>
        <v/>
      </c>
      <c r="P169" s="219" t="str">
        <f t="shared" si="13"/>
        <v/>
      </c>
      <c r="Q169" s="229" t="str">
        <f t="shared" si="8"/>
        <v/>
      </c>
      <c r="R169" s="219" t="str">
        <f t="shared" si="16"/>
        <v/>
      </c>
      <c r="S169" s="13" t="str">
        <f t="shared" si="10"/>
        <v/>
      </c>
      <c r="T169" s="223"/>
      <c r="U169" s="82"/>
      <c r="X169" s="118" t="e">
        <f>VLOOKUP($C169,食材マスタ!$A:$AB,5,FALSE)</f>
        <v>#N/A</v>
      </c>
      <c r="Y169" s="118" t="e">
        <f>VLOOKUP($C169,食材マスタ!$A:$AB,6,FALSE)</f>
        <v>#N/A</v>
      </c>
      <c r="Z169" s="118" t="e">
        <f>VLOOKUP($C169,食材マスタ!$A:$AB,13,FALSE)</f>
        <v>#N/A</v>
      </c>
      <c r="AA169" s="118" t="e">
        <f>VLOOKUP($C169,食材マスタ!$A:$AB,12,FALSE)</f>
        <v>#N/A</v>
      </c>
      <c r="AB169" s="118" t="e">
        <f>VLOOKUP($C169,食材マスタ!$A:$AB,14,FALSE)</f>
        <v>#N/A</v>
      </c>
      <c r="AC169" s="118" t="e">
        <f>VLOOKUP($C169,食材マスタ!$A:$AB,16,FALSE)</f>
        <v>#N/A</v>
      </c>
      <c r="AD169" s="118" t="e">
        <f>VLOOKUP($C169,食材マスタ!$A:$AB,19,FALSE)</f>
        <v>#N/A</v>
      </c>
      <c r="AE169" s="118" t="e">
        <f>VLOOKUP($C169,食材マスタ!$A:$AB,26,FALSE)</f>
        <v>#N/A</v>
      </c>
      <c r="AF169" s="118" t="e">
        <f>VLOOKUP($C169,食材マスタ!$A:$AB,28,FALSE)</f>
        <v>#N/A</v>
      </c>
    </row>
    <row r="170" spans="1:32" ht="14.25" customHeight="1" x14ac:dyDescent="0.25">
      <c r="A170" s="260"/>
      <c r="B170" s="261"/>
      <c r="C170" s="99"/>
      <c r="D170" s="100"/>
      <c r="E170" s="101" t="str">
        <f>IF(C170="","",VLOOKUP(C170,食材マスタ!$A$4:$AB$438,6,FALSE))</f>
        <v/>
      </c>
      <c r="F170" s="102"/>
      <c r="G170" s="103" t="str">
        <f t="shared" si="0"/>
        <v/>
      </c>
      <c r="H170" s="94" t="str">
        <f t="shared" si="1"/>
        <v/>
      </c>
      <c r="I170" s="96" t="str">
        <f>IF(C170="","",VLOOKUP(C170,食材マスタ!$A$4:$AB$438,13,FALSE))</f>
        <v/>
      </c>
      <c r="J170" s="96" t="str">
        <f t="shared" si="65"/>
        <v/>
      </c>
      <c r="K170" s="104" t="str">
        <f t="shared" si="3"/>
        <v/>
      </c>
      <c r="L170" s="219" t="str">
        <f t="shared" si="66"/>
        <v/>
      </c>
      <c r="M170" s="229" t="str">
        <f t="shared" si="4"/>
        <v/>
      </c>
      <c r="N170" s="219" t="str">
        <f t="shared" si="15"/>
        <v/>
      </c>
      <c r="O170" s="229" t="str">
        <f t="shared" si="6"/>
        <v/>
      </c>
      <c r="P170" s="219" t="str">
        <f t="shared" si="13"/>
        <v/>
      </c>
      <c r="Q170" s="229" t="str">
        <f t="shared" si="8"/>
        <v/>
      </c>
      <c r="R170" s="219" t="str">
        <f t="shared" si="16"/>
        <v/>
      </c>
      <c r="S170" s="13" t="str">
        <f t="shared" si="10"/>
        <v/>
      </c>
      <c r="T170" s="223"/>
      <c r="U170" s="82"/>
      <c r="X170" s="118" t="e">
        <f>VLOOKUP($C170,食材マスタ!$A:$AB,5,FALSE)</f>
        <v>#N/A</v>
      </c>
      <c r="Y170" s="118" t="e">
        <f>VLOOKUP($C170,食材マスタ!$A:$AB,6,FALSE)</f>
        <v>#N/A</v>
      </c>
      <c r="Z170" s="118" t="e">
        <f>VLOOKUP($C170,食材マスタ!$A:$AB,13,FALSE)</f>
        <v>#N/A</v>
      </c>
      <c r="AA170" s="118" t="e">
        <f>VLOOKUP($C170,食材マスタ!$A:$AB,12,FALSE)</f>
        <v>#N/A</v>
      </c>
      <c r="AB170" s="118" t="e">
        <f>VLOOKUP($C170,食材マスタ!$A:$AB,14,FALSE)</f>
        <v>#N/A</v>
      </c>
      <c r="AC170" s="118" t="e">
        <f>VLOOKUP($C170,食材マスタ!$A:$AB,16,FALSE)</f>
        <v>#N/A</v>
      </c>
      <c r="AD170" s="118" t="e">
        <f>VLOOKUP($C170,食材マスタ!$A:$AB,19,FALSE)</f>
        <v>#N/A</v>
      </c>
      <c r="AE170" s="118" t="e">
        <f>VLOOKUP($C170,食材マスタ!$A:$AB,26,FALSE)</f>
        <v>#N/A</v>
      </c>
      <c r="AF170" s="118" t="e">
        <f>VLOOKUP($C170,食材マスタ!$A:$AB,28,FALSE)</f>
        <v>#N/A</v>
      </c>
    </row>
    <row r="171" spans="1:32" ht="14.25" customHeight="1" x14ac:dyDescent="0.25">
      <c r="A171" s="260"/>
      <c r="B171" s="261"/>
      <c r="C171" s="99"/>
      <c r="D171" s="100"/>
      <c r="E171" s="101" t="str">
        <f>IF(C171="","",VLOOKUP(C171,食材マスタ!$A$4:$AB$438,6,FALSE))</f>
        <v/>
      </c>
      <c r="F171" s="102"/>
      <c r="G171" s="103" t="str">
        <f>IF(C171="","",F171/((100-I171)/100))</f>
        <v/>
      </c>
      <c r="H171" s="94" t="str">
        <f t="shared" si="1"/>
        <v/>
      </c>
      <c r="I171" s="96" t="str">
        <f>IF(C171="","",VLOOKUP(C171,食材マスタ!$A$4:$AB$438,13,FALSE))</f>
        <v/>
      </c>
      <c r="J171" s="96" t="str">
        <f t="shared" si="65"/>
        <v/>
      </c>
      <c r="K171" s="104" t="str">
        <f t="shared" si="3"/>
        <v/>
      </c>
      <c r="L171" s="219" t="str">
        <f t="shared" si="66"/>
        <v/>
      </c>
      <c r="M171" s="229" t="str">
        <f t="shared" si="4"/>
        <v/>
      </c>
      <c r="N171" s="219" t="str">
        <f t="shared" si="15"/>
        <v/>
      </c>
      <c r="O171" s="229" t="str">
        <f t="shared" si="6"/>
        <v/>
      </c>
      <c r="P171" s="219" t="str">
        <f t="shared" si="13"/>
        <v/>
      </c>
      <c r="Q171" s="229" t="str">
        <f t="shared" si="8"/>
        <v/>
      </c>
      <c r="R171" s="219" t="str">
        <f t="shared" si="16"/>
        <v/>
      </c>
      <c r="S171" s="13" t="str">
        <f t="shared" si="10"/>
        <v/>
      </c>
      <c r="T171" s="223"/>
      <c r="U171" s="82"/>
      <c r="X171" s="118" t="e">
        <f>VLOOKUP($C171,食材マスタ!$A:$AB,5,FALSE)</f>
        <v>#N/A</v>
      </c>
      <c r="Y171" s="118" t="e">
        <f>VLOOKUP($C171,食材マスタ!$A:$AB,6,FALSE)</f>
        <v>#N/A</v>
      </c>
      <c r="Z171" s="118" t="e">
        <f>VLOOKUP($C171,食材マスタ!$A:$AB,13,FALSE)</f>
        <v>#N/A</v>
      </c>
      <c r="AA171" s="118" t="e">
        <f>VLOOKUP($C171,食材マスタ!$A:$AB,12,FALSE)</f>
        <v>#N/A</v>
      </c>
      <c r="AB171" s="118" t="e">
        <f>VLOOKUP($C171,食材マスタ!$A:$AB,14,FALSE)</f>
        <v>#N/A</v>
      </c>
      <c r="AC171" s="118" t="e">
        <f>VLOOKUP($C171,食材マスタ!$A:$AB,16,FALSE)</f>
        <v>#N/A</v>
      </c>
      <c r="AD171" s="118" t="e">
        <f>VLOOKUP($C171,食材マスタ!$A:$AB,19,FALSE)</f>
        <v>#N/A</v>
      </c>
      <c r="AE171" s="118" t="e">
        <f>VLOOKUP($C171,食材マスタ!$A:$AB,26,FALSE)</f>
        <v>#N/A</v>
      </c>
      <c r="AF171" s="118" t="e">
        <f>VLOOKUP($C171,食材マスタ!$A:$AB,28,FALSE)</f>
        <v>#N/A</v>
      </c>
    </row>
    <row r="172" spans="1:32" ht="14.25" customHeight="1" x14ac:dyDescent="0.25">
      <c r="A172" s="260"/>
      <c r="B172" s="261"/>
      <c r="C172" s="99"/>
      <c r="D172" s="106"/>
      <c r="E172" s="101" t="str">
        <f>IF(C172="","",VLOOKUP(C172,食材マスタ!$A$4:$AB$438,6,FALSE))</f>
        <v/>
      </c>
      <c r="F172" s="102"/>
      <c r="G172" s="103" t="str">
        <f>IF(C172="","",F172/((100-I172)/100))</f>
        <v/>
      </c>
      <c r="H172" s="94" t="str">
        <f t="shared" si="1"/>
        <v/>
      </c>
      <c r="I172" s="96" t="str">
        <f>IF(C172="","",VLOOKUP(C172,食材マスタ!$A$4:$AB$438,13,FALSE))</f>
        <v/>
      </c>
      <c r="J172" s="96" t="str">
        <f t="shared" si="65"/>
        <v/>
      </c>
      <c r="K172" s="104" t="str">
        <f t="shared" si="3"/>
        <v/>
      </c>
      <c r="L172" s="219" t="str">
        <f t="shared" si="66"/>
        <v/>
      </c>
      <c r="M172" s="229" t="str">
        <f t="shared" si="4"/>
        <v/>
      </c>
      <c r="N172" s="219" t="str">
        <f t="shared" si="15"/>
        <v/>
      </c>
      <c r="O172" s="229" t="str">
        <f t="shared" si="6"/>
        <v/>
      </c>
      <c r="P172" s="219" t="str">
        <f t="shared" si="13"/>
        <v/>
      </c>
      <c r="Q172" s="229" t="str">
        <f t="shared" si="8"/>
        <v/>
      </c>
      <c r="R172" s="219" t="str">
        <f t="shared" si="16"/>
        <v/>
      </c>
      <c r="S172" s="13" t="str">
        <f t="shared" si="10"/>
        <v/>
      </c>
      <c r="T172" s="223"/>
      <c r="U172" s="82"/>
      <c r="X172" s="118" t="e">
        <f>VLOOKUP($C172,食材マスタ!$A:$AB,5,FALSE)</f>
        <v>#N/A</v>
      </c>
      <c r="Y172" s="118" t="e">
        <f>VLOOKUP($C172,食材マスタ!$A:$AB,6,FALSE)</f>
        <v>#N/A</v>
      </c>
      <c r="Z172" s="118" t="e">
        <f>VLOOKUP($C172,食材マスタ!$A:$AB,13,FALSE)</f>
        <v>#N/A</v>
      </c>
      <c r="AA172" s="118" t="e">
        <f>VLOOKUP($C172,食材マスタ!$A:$AB,12,FALSE)</f>
        <v>#N/A</v>
      </c>
      <c r="AB172" s="118" t="e">
        <f>VLOOKUP($C172,食材マスタ!$A:$AB,14,FALSE)</f>
        <v>#N/A</v>
      </c>
      <c r="AC172" s="118" t="e">
        <f>VLOOKUP($C172,食材マスタ!$A:$AB,16,FALSE)</f>
        <v>#N/A</v>
      </c>
      <c r="AD172" s="118" t="e">
        <f>VLOOKUP($C172,食材マスタ!$A:$AB,19,FALSE)</f>
        <v>#N/A</v>
      </c>
      <c r="AE172" s="118" t="e">
        <f>VLOOKUP($C172,食材マスタ!$A:$AB,26,FALSE)</f>
        <v>#N/A</v>
      </c>
      <c r="AF172" s="118" t="e">
        <f>VLOOKUP($C172,食材マスタ!$A:$AB,28,FALSE)</f>
        <v>#N/A</v>
      </c>
    </row>
    <row r="173" spans="1:32" ht="14.25" customHeight="1" x14ac:dyDescent="0.25">
      <c r="A173" s="260"/>
      <c r="B173" s="261"/>
      <c r="C173" s="99"/>
      <c r="D173" s="100"/>
      <c r="E173" s="101" t="str">
        <f>IF(C173="","",VLOOKUP(C173,食材マスタ!$A$4:$AB$438,6,FALSE))</f>
        <v/>
      </c>
      <c r="F173" s="102"/>
      <c r="G173" s="103" t="str">
        <f>IF(C173="","",F173/((100-I173)/100))</f>
        <v/>
      </c>
      <c r="H173" s="94" t="str">
        <f t="shared" si="1"/>
        <v/>
      </c>
      <c r="I173" s="96" t="str">
        <f>IF(C173="","",VLOOKUP(C173,食材マスタ!$A$4:$AB$438,13,FALSE))</f>
        <v/>
      </c>
      <c r="J173" s="96" t="str">
        <f t="shared" si="65"/>
        <v/>
      </c>
      <c r="K173" s="104" t="str">
        <f t="shared" si="3"/>
        <v/>
      </c>
      <c r="L173" s="219" t="str">
        <f t="shared" si="66"/>
        <v/>
      </c>
      <c r="M173" s="229" t="str">
        <f t="shared" si="4"/>
        <v/>
      </c>
      <c r="N173" s="219" t="str">
        <f t="shared" si="15"/>
        <v/>
      </c>
      <c r="O173" s="229" t="str">
        <f t="shared" si="6"/>
        <v/>
      </c>
      <c r="P173" s="219" t="str">
        <f t="shared" si="13"/>
        <v/>
      </c>
      <c r="Q173" s="229" t="str">
        <f t="shared" si="8"/>
        <v/>
      </c>
      <c r="R173" s="219" t="str">
        <f t="shared" si="16"/>
        <v/>
      </c>
      <c r="S173" s="13" t="str">
        <f t="shared" si="10"/>
        <v/>
      </c>
      <c r="T173" s="223"/>
      <c r="U173" s="82"/>
      <c r="X173" s="118" t="e">
        <f>VLOOKUP($C173,食材マスタ!$A:$AB,5,FALSE)</f>
        <v>#N/A</v>
      </c>
      <c r="Y173" s="118" t="e">
        <f>VLOOKUP($C173,食材マスタ!$A:$AB,6,FALSE)</f>
        <v>#N/A</v>
      </c>
      <c r="Z173" s="118" t="e">
        <f>VLOOKUP($C173,食材マスタ!$A:$AB,13,FALSE)</f>
        <v>#N/A</v>
      </c>
      <c r="AA173" s="118" t="e">
        <f>VLOOKUP($C173,食材マスタ!$A:$AB,12,FALSE)</f>
        <v>#N/A</v>
      </c>
      <c r="AB173" s="118" t="e">
        <f>VLOOKUP($C173,食材マスタ!$A:$AB,14,FALSE)</f>
        <v>#N/A</v>
      </c>
      <c r="AC173" s="118" t="e">
        <f>VLOOKUP($C173,食材マスタ!$A:$AB,16,FALSE)</f>
        <v>#N/A</v>
      </c>
      <c r="AD173" s="118" t="e">
        <f>VLOOKUP($C173,食材マスタ!$A:$AB,19,FALSE)</f>
        <v>#N/A</v>
      </c>
      <c r="AE173" s="118" t="e">
        <f>VLOOKUP($C173,食材マスタ!$A:$AB,26,FALSE)</f>
        <v>#N/A</v>
      </c>
      <c r="AF173" s="118" t="e">
        <f>VLOOKUP($C173,食材マスタ!$A:$AB,28,FALSE)</f>
        <v>#N/A</v>
      </c>
    </row>
    <row r="174" spans="1:32" ht="14.25" customHeight="1" x14ac:dyDescent="0.25">
      <c r="A174" s="260"/>
      <c r="B174" s="261"/>
      <c r="C174" s="99"/>
      <c r="D174" s="100"/>
      <c r="E174" s="101" t="str">
        <f>IF(C174="","",VLOOKUP(C174,食材マスタ!$A$4:$AB$438,6,FALSE))</f>
        <v/>
      </c>
      <c r="F174" s="102"/>
      <c r="G174" s="103" t="str">
        <f t="shared" ref="G174" si="67">IF(C174="","",F174/((100-I174)/100))</f>
        <v/>
      </c>
      <c r="H174" s="94" t="str">
        <f t="shared" si="1"/>
        <v/>
      </c>
      <c r="I174" s="96" t="str">
        <f>IF(C174="","",VLOOKUP(C174,食材マスタ!$A$4:$AB$438,13,FALSE))</f>
        <v/>
      </c>
      <c r="J174" s="96" t="str">
        <f t="shared" si="65"/>
        <v/>
      </c>
      <c r="K174" s="104" t="str">
        <f t="shared" si="3"/>
        <v/>
      </c>
      <c r="L174" s="219" t="str">
        <f t="shared" si="66"/>
        <v/>
      </c>
      <c r="M174" s="229" t="str">
        <f t="shared" si="4"/>
        <v/>
      </c>
      <c r="N174" s="219" t="str">
        <f t="shared" si="15"/>
        <v/>
      </c>
      <c r="O174" s="229" t="str">
        <f t="shared" si="6"/>
        <v/>
      </c>
      <c r="P174" s="219" t="str">
        <f t="shared" si="13"/>
        <v/>
      </c>
      <c r="Q174" s="229" t="str">
        <f t="shared" si="8"/>
        <v/>
      </c>
      <c r="R174" s="219" t="str">
        <f t="shared" si="16"/>
        <v/>
      </c>
      <c r="S174" s="13" t="str">
        <f t="shared" si="10"/>
        <v/>
      </c>
      <c r="T174" s="223"/>
      <c r="U174" s="82"/>
      <c r="X174" s="118" t="e">
        <f>VLOOKUP($C174,食材マスタ!$A:$AB,5,FALSE)</f>
        <v>#N/A</v>
      </c>
      <c r="Y174" s="118" t="e">
        <f>VLOOKUP($C174,食材マスタ!$A:$AB,6,FALSE)</f>
        <v>#N/A</v>
      </c>
      <c r="Z174" s="118" t="e">
        <f>VLOOKUP($C174,食材マスタ!$A:$AB,13,FALSE)</f>
        <v>#N/A</v>
      </c>
      <c r="AA174" s="118" t="e">
        <f>VLOOKUP($C174,食材マスタ!$A:$AB,12,FALSE)</f>
        <v>#N/A</v>
      </c>
      <c r="AB174" s="118" t="e">
        <f>VLOOKUP($C174,食材マスタ!$A:$AB,14,FALSE)</f>
        <v>#N/A</v>
      </c>
      <c r="AC174" s="118" t="e">
        <f>VLOOKUP($C174,食材マスタ!$A:$AB,16,FALSE)</f>
        <v>#N/A</v>
      </c>
      <c r="AD174" s="118" t="e">
        <f>VLOOKUP($C174,食材マスタ!$A:$AB,19,FALSE)</f>
        <v>#N/A</v>
      </c>
      <c r="AE174" s="118" t="e">
        <f>VLOOKUP($C174,食材マスタ!$A:$AB,26,FALSE)</f>
        <v>#N/A</v>
      </c>
      <c r="AF174" s="118" t="e">
        <f>VLOOKUP($C174,食材マスタ!$A:$AB,28,FALSE)</f>
        <v>#N/A</v>
      </c>
    </row>
    <row r="175" spans="1:32" ht="14.25" customHeight="1" x14ac:dyDescent="0.25">
      <c r="A175" s="260"/>
      <c r="B175" s="261"/>
      <c r="C175" s="99"/>
      <c r="D175" s="100"/>
      <c r="E175" s="101" t="str">
        <f>IF(C175="","",VLOOKUP(C175,食材マスタ!$A$4:$AB$438,6,FALSE))</f>
        <v/>
      </c>
      <c r="F175" s="102"/>
      <c r="G175" s="103" t="str">
        <f>IF(C175="","",F175/((100-I175)/100))</f>
        <v/>
      </c>
      <c r="H175" s="94" t="str">
        <f t="shared" si="1"/>
        <v/>
      </c>
      <c r="I175" s="96" t="str">
        <f>IF(C175="","",VLOOKUP(C175,食材マスタ!$A$4:$AB$438,13,FALSE))</f>
        <v/>
      </c>
      <c r="J175" s="96" t="str">
        <f t="shared" si="65"/>
        <v/>
      </c>
      <c r="K175" s="104" t="str">
        <f t="shared" si="3"/>
        <v/>
      </c>
      <c r="L175" s="219" t="str">
        <f t="shared" si="66"/>
        <v/>
      </c>
      <c r="M175" s="229" t="str">
        <f t="shared" si="4"/>
        <v/>
      </c>
      <c r="N175" s="219" t="str">
        <f t="shared" si="15"/>
        <v/>
      </c>
      <c r="O175" s="229" t="str">
        <f t="shared" si="6"/>
        <v/>
      </c>
      <c r="P175" s="219" t="str">
        <f t="shared" si="13"/>
        <v/>
      </c>
      <c r="Q175" s="229" t="str">
        <f t="shared" si="8"/>
        <v/>
      </c>
      <c r="R175" s="219" t="str">
        <f t="shared" si="16"/>
        <v/>
      </c>
      <c r="S175" s="13" t="str">
        <f t="shared" si="10"/>
        <v/>
      </c>
      <c r="T175" s="223"/>
      <c r="U175" s="82"/>
      <c r="X175" s="118" t="e">
        <f>VLOOKUP($C175,食材マスタ!$A:$AB,5,FALSE)</f>
        <v>#N/A</v>
      </c>
      <c r="Y175" s="118" t="e">
        <f>VLOOKUP($C175,食材マスタ!$A:$AB,6,FALSE)</f>
        <v>#N/A</v>
      </c>
      <c r="Z175" s="118" t="e">
        <f>VLOOKUP($C175,食材マスタ!$A:$AB,13,FALSE)</f>
        <v>#N/A</v>
      </c>
      <c r="AA175" s="118" t="e">
        <f>VLOOKUP($C175,食材マスタ!$A:$AB,12,FALSE)</f>
        <v>#N/A</v>
      </c>
      <c r="AB175" s="118" t="e">
        <f>VLOOKUP($C175,食材マスタ!$A:$AB,14,FALSE)</f>
        <v>#N/A</v>
      </c>
      <c r="AC175" s="118" t="e">
        <f>VLOOKUP($C175,食材マスタ!$A:$AB,16,FALSE)</f>
        <v>#N/A</v>
      </c>
      <c r="AD175" s="118" t="e">
        <f>VLOOKUP($C175,食材マスタ!$A:$AB,19,FALSE)</f>
        <v>#N/A</v>
      </c>
      <c r="AE175" s="118" t="e">
        <f>VLOOKUP($C175,食材マスタ!$A:$AB,26,FALSE)</f>
        <v>#N/A</v>
      </c>
      <c r="AF175" s="118" t="e">
        <f>VLOOKUP($C175,食材マスタ!$A:$AB,28,FALSE)</f>
        <v>#N/A</v>
      </c>
    </row>
    <row r="176" spans="1:32" ht="14.25" customHeight="1" x14ac:dyDescent="0.25">
      <c r="A176" s="260"/>
      <c r="B176" s="261"/>
      <c r="C176" s="99"/>
      <c r="D176" s="106"/>
      <c r="E176" s="101" t="str">
        <f>IF(C176="","",VLOOKUP(C176,食材マスタ!$A$4:$AB$438,6,FALSE))</f>
        <v/>
      </c>
      <c r="F176" s="102"/>
      <c r="G176" s="103" t="str">
        <f>IF(C176="","",F176/((100-I176)/100))</f>
        <v/>
      </c>
      <c r="H176" s="94" t="str">
        <f t="shared" si="1"/>
        <v/>
      </c>
      <c r="I176" s="96" t="str">
        <f>IF(C176="","",VLOOKUP(C176,食材マスタ!$A$4:$AB$438,13,FALSE))</f>
        <v/>
      </c>
      <c r="J176" s="96" t="str">
        <f t="shared" si="65"/>
        <v/>
      </c>
      <c r="K176" s="104" t="str">
        <f t="shared" si="3"/>
        <v/>
      </c>
      <c r="L176" s="219" t="str">
        <f t="shared" si="66"/>
        <v/>
      </c>
      <c r="M176" s="229" t="str">
        <f t="shared" si="4"/>
        <v/>
      </c>
      <c r="N176" s="219" t="str">
        <f t="shared" si="15"/>
        <v/>
      </c>
      <c r="O176" s="229" t="str">
        <f t="shared" si="6"/>
        <v/>
      </c>
      <c r="P176" s="219" t="str">
        <f t="shared" si="13"/>
        <v/>
      </c>
      <c r="Q176" s="229" t="str">
        <f t="shared" si="8"/>
        <v/>
      </c>
      <c r="R176" s="219" t="str">
        <f t="shared" si="16"/>
        <v/>
      </c>
      <c r="S176" s="13" t="str">
        <f t="shared" si="10"/>
        <v/>
      </c>
      <c r="T176" s="223"/>
      <c r="U176" s="82"/>
      <c r="X176" s="118" t="e">
        <f>VLOOKUP($C176,食材マスタ!$A:$AB,5,FALSE)</f>
        <v>#N/A</v>
      </c>
      <c r="Y176" s="118" t="e">
        <f>VLOOKUP($C176,食材マスタ!$A:$AB,6,FALSE)</f>
        <v>#N/A</v>
      </c>
      <c r="Z176" s="118" t="e">
        <f>VLOOKUP($C176,食材マスタ!$A:$AB,13,FALSE)</f>
        <v>#N/A</v>
      </c>
      <c r="AA176" s="118" t="e">
        <f>VLOOKUP($C176,食材マスタ!$A:$AB,12,FALSE)</f>
        <v>#N/A</v>
      </c>
      <c r="AB176" s="118" t="e">
        <f>VLOOKUP($C176,食材マスタ!$A:$AB,14,FALSE)</f>
        <v>#N/A</v>
      </c>
      <c r="AC176" s="118" t="e">
        <f>VLOOKUP($C176,食材マスタ!$A:$AB,16,FALSE)</f>
        <v>#N/A</v>
      </c>
      <c r="AD176" s="118" t="e">
        <f>VLOOKUP($C176,食材マスタ!$A:$AB,19,FALSE)</f>
        <v>#N/A</v>
      </c>
      <c r="AE176" s="118" t="e">
        <f>VLOOKUP($C176,食材マスタ!$A:$AB,26,FALSE)</f>
        <v>#N/A</v>
      </c>
      <c r="AF176" s="118" t="e">
        <f>VLOOKUP($C176,食材マスタ!$A:$AB,28,FALSE)</f>
        <v>#N/A</v>
      </c>
    </row>
    <row r="177" spans="1:32" ht="14.25" customHeight="1" x14ac:dyDescent="0.25">
      <c r="A177" s="260"/>
      <c r="B177" s="261"/>
      <c r="C177" s="99"/>
      <c r="D177" s="100"/>
      <c r="E177" s="101" t="str">
        <f>IF(C177="","",VLOOKUP(C177,食材マスタ!$A$4:$AB$438,6,FALSE))</f>
        <v/>
      </c>
      <c r="F177" s="102"/>
      <c r="G177" s="103" t="str">
        <f>IF(C177="","",F177/((100-I177)/100))</f>
        <v/>
      </c>
      <c r="H177" s="94" t="str">
        <f t="shared" si="1"/>
        <v/>
      </c>
      <c r="I177" s="96" t="str">
        <f>IF(C177="","",VLOOKUP(C177,食材マスタ!$A$4:$AB$438,13,FALSE))</f>
        <v/>
      </c>
      <c r="J177" s="96" t="str">
        <f t="shared" si="65"/>
        <v/>
      </c>
      <c r="K177" s="104" t="str">
        <f t="shared" si="3"/>
        <v/>
      </c>
      <c r="L177" s="219" t="str">
        <f t="shared" si="66"/>
        <v/>
      </c>
      <c r="M177" s="229" t="str">
        <f t="shared" si="4"/>
        <v/>
      </c>
      <c r="N177" s="219" t="str">
        <f t="shared" si="15"/>
        <v/>
      </c>
      <c r="O177" s="229" t="str">
        <f t="shared" si="6"/>
        <v/>
      </c>
      <c r="P177" s="219" t="str">
        <f t="shared" si="13"/>
        <v/>
      </c>
      <c r="Q177" s="229" t="str">
        <f t="shared" si="8"/>
        <v/>
      </c>
      <c r="R177" s="219" t="str">
        <f t="shared" si="16"/>
        <v/>
      </c>
      <c r="S177" s="13" t="str">
        <f t="shared" si="10"/>
        <v/>
      </c>
      <c r="T177" s="223"/>
      <c r="U177" s="82"/>
      <c r="X177" s="118" t="e">
        <f>VLOOKUP($C177,食材マスタ!$A:$AB,5,FALSE)</f>
        <v>#N/A</v>
      </c>
      <c r="Y177" s="118" t="e">
        <f>VLOOKUP($C177,食材マスタ!$A:$AB,6,FALSE)</f>
        <v>#N/A</v>
      </c>
      <c r="Z177" s="118" t="e">
        <f>VLOOKUP($C177,食材マスタ!$A:$AB,13,FALSE)</f>
        <v>#N/A</v>
      </c>
      <c r="AA177" s="118" t="e">
        <f>VLOOKUP($C177,食材マスタ!$A:$AB,12,FALSE)</f>
        <v>#N/A</v>
      </c>
      <c r="AB177" s="118" t="e">
        <f>VLOOKUP($C177,食材マスタ!$A:$AB,14,FALSE)</f>
        <v>#N/A</v>
      </c>
      <c r="AC177" s="118" t="e">
        <f>VLOOKUP($C177,食材マスタ!$A:$AB,16,FALSE)</f>
        <v>#N/A</v>
      </c>
      <c r="AD177" s="118" t="e">
        <f>VLOOKUP($C177,食材マスタ!$A:$AB,19,FALSE)</f>
        <v>#N/A</v>
      </c>
      <c r="AE177" s="118" t="e">
        <f>VLOOKUP($C177,食材マスタ!$A:$AB,26,FALSE)</f>
        <v>#N/A</v>
      </c>
      <c r="AF177" s="118" t="e">
        <f>VLOOKUP($C177,食材マスタ!$A:$AB,28,FALSE)</f>
        <v>#N/A</v>
      </c>
    </row>
    <row r="178" spans="1:32" ht="14.25" customHeight="1" x14ac:dyDescent="0.25">
      <c r="A178" s="260"/>
      <c r="B178" s="261"/>
      <c r="C178" s="99"/>
      <c r="D178" s="100"/>
      <c r="E178" s="101" t="str">
        <f>IF(C178="","",VLOOKUP(C178,食材マスタ!$A$4:$AB$438,6,FALSE))</f>
        <v/>
      </c>
      <c r="F178" s="102"/>
      <c r="G178" s="103" t="str">
        <f t="shared" ref="G178:G187" si="68">IF(C178="","",F178/((100-I178)/100))</f>
        <v/>
      </c>
      <c r="H178" s="94" t="str">
        <f t="shared" si="1"/>
        <v/>
      </c>
      <c r="I178" s="96" t="str">
        <f>IF(C178="","",VLOOKUP(C178,食材マスタ!$A$4:$AB$438,13,FALSE))</f>
        <v/>
      </c>
      <c r="J178" s="96" t="str">
        <f t="shared" si="65"/>
        <v/>
      </c>
      <c r="K178" s="104" t="str">
        <f t="shared" si="3"/>
        <v/>
      </c>
      <c r="L178" s="219" t="str">
        <f t="shared" si="66"/>
        <v/>
      </c>
      <c r="M178" s="229" t="str">
        <f t="shared" si="4"/>
        <v/>
      </c>
      <c r="N178" s="219" t="str">
        <f t="shared" si="15"/>
        <v/>
      </c>
      <c r="O178" s="229" t="str">
        <f t="shared" si="6"/>
        <v/>
      </c>
      <c r="P178" s="219" t="str">
        <f t="shared" si="13"/>
        <v/>
      </c>
      <c r="Q178" s="229" t="str">
        <f t="shared" si="8"/>
        <v/>
      </c>
      <c r="R178" s="219" t="str">
        <f t="shared" si="16"/>
        <v/>
      </c>
      <c r="S178" s="13" t="str">
        <f t="shared" si="10"/>
        <v/>
      </c>
      <c r="T178" s="223"/>
      <c r="U178" s="82"/>
      <c r="X178" s="118" t="e">
        <f>VLOOKUP($C178,食材マスタ!$A:$AB,5,FALSE)</f>
        <v>#N/A</v>
      </c>
      <c r="Y178" s="118" t="e">
        <f>VLOOKUP($C178,食材マスタ!$A:$AB,6,FALSE)</f>
        <v>#N/A</v>
      </c>
      <c r="Z178" s="118" t="e">
        <f>VLOOKUP($C178,食材マスタ!$A:$AB,13,FALSE)</f>
        <v>#N/A</v>
      </c>
      <c r="AA178" s="118" t="e">
        <f>VLOOKUP($C178,食材マスタ!$A:$AB,12,FALSE)</f>
        <v>#N/A</v>
      </c>
      <c r="AB178" s="118" t="e">
        <f>VLOOKUP($C178,食材マスタ!$A:$AB,14,FALSE)</f>
        <v>#N/A</v>
      </c>
      <c r="AC178" s="118" t="e">
        <f>VLOOKUP($C178,食材マスタ!$A:$AB,16,FALSE)</f>
        <v>#N/A</v>
      </c>
      <c r="AD178" s="118" t="e">
        <f>VLOOKUP($C178,食材マスタ!$A:$AB,19,FALSE)</f>
        <v>#N/A</v>
      </c>
      <c r="AE178" s="118" t="e">
        <f>VLOOKUP($C178,食材マスタ!$A:$AB,26,FALSE)</f>
        <v>#N/A</v>
      </c>
      <c r="AF178" s="118" t="e">
        <f>VLOOKUP($C178,食材マスタ!$A:$AB,28,FALSE)</f>
        <v>#N/A</v>
      </c>
    </row>
    <row r="179" spans="1:32" ht="14.25" customHeight="1" x14ac:dyDescent="0.25">
      <c r="A179" s="260"/>
      <c r="B179" s="261"/>
      <c r="C179" s="99"/>
      <c r="D179" s="106"/>
      <c r="E179" s="101" t="str">
        <f>IF(C179="","",VLOOKUP(C179,食材マスタ!$A$4:$AB$438,6,FALSE))</f>
        <v/>
      </c>
      <c r="F179" s="102"/>
      <c r="G179" s="103" t="str">
        <f t="shared" si="68"/>
        <v/>
      </c>
      <c r="H179" s="94" t="str">
        <f t="shared" si="1"/>
        <v/>
      </c>
      <c r="I179" s="96" t="str">
        <f>IF(C179="","",VLOOKUP(C179,食材マスタ!$A$4:$AB$438,13,FALSE))</f>
        <v/>
      </c>
      <c r="J179" s="96" t="str">
        <f t="shared" si="65"/>
        <v/>
      </c>
      <c r="K179" s="104" t="str">
        <f t="shared" si="3"/>
        <v/>
      </c>
      <c r="L179" s="219" t="str">
        <f t="shared" si="66"/>
        <v/>
      </c>
      <c r="M179" s="229" t="str">
        <f t="shared" si="4"/>
        <v/>
      </c>
      <c r="N179" s="219" t="str">
        <f t="shared" si="15"/>
        <v/>
      </c>
      <c r="O179" s="229" t="str">
        <f t="shared" si="6"/>
        <v/>
      </c>
      <c r="P179" s="219" t="str">
        <f t="shared" si="13"/>
        <v/>
      </c>
      <c r="Q179" s="229" t="str">
        <f t="shared" si="8"/>
        <v/>
      </c>
      <c r="R179" s="219" t="str">
        <f t="shared" si="16"/>
        <v/>
      </c>
      <c r="S179" s="13" t="str">
        <f t="shared" si="10"/>
        <v/>
      </c>
      <c r="T179" s="223"/>
      <c r="U179" s="83"/>
      <c r="X179" s="118" t="e">
        <f>VLOOKUP($C179,食材マスタ!$A:$AB,5,FALSE)</f>
        <v>#N/A</v>
      </c>
      <c r="Y179" s="118" t="e">
        <f>VLOOKUP($C179,食材マスタ!$A:$AB,6,FALSE)</f>
        <v>#N/A</v>
      </c>
      <c r="Z179" s="118" t="e">
        <f>VLOOKUP($C179,食材マスタ!$A:$AB,13,FALSE)</f>
        <v>#N/A</v>
      </c>
      <c r="AA179" s="118" t="e">
        <f>VLOOKUP($C179,食材マスタ!$A:$AB,12,FALSE)</f>
        <v>#N/A</v>
      </c>
      <c r="AB179" s="118" t="e">
        <f>VLOOKUP($C179,食材マスタ!$A:$AB,14,FALSE)</f>
        <v>#N/A</v>
      </c>
      <c r="AC179" s="118" t="e">
        <f>VLOOKUP($C179,食材マスタ!$A:$AB,16,FALSE)</f>
        <v>#N/A</v>
      </c>
      <c r="AD179" s="118" t="e">
        <f>VLOOKUP($C179,食材マスタ!$A:$AB,19,FALSE)</f>
        <v>#N/A</v>
      </c>
      <c r="AE179" s="118" t="e">
        <f>VLOOKUP($C179,食材マスタ!$A:$AB,26,FALSE)</f>
        <v>#N/A</v>
      </c>
      <c r="AF179" s="118" t="e">
        <f>VLOOKUP($C179,食材マスタ!$A:$AB,28,FALSE)</f>
        <v>#N/A</v>
      </c>
    </row>
    <row r="180" spans="1:32" ht="14.25" customHeight="1" x14ac:dyDescent="0.25">
      <c r="A180" s="260"/>
      <c r="B180" s="261"/>
      <c r="C180" s="99"/>
      <c r="D180" s="100"/>
      <c r="E180" s="101" t="str">
        <f>IF(C180="","",VLOOKUP(C180,食材マスタ!$A$4:$AB$438,6,FALSE))</f>
        <v/>
      </c>
      <c r="F180" s="102"/>
      <c r="G180" s="103" t="str">
        <f t="shared" si="68"/>
        <v/>
      </c>
      <c r="H180" s="94" t="str">
        <f t="shared" si="1"/>
        <v/>
      </c>
      <c r="I180" s="96" t="str">
        <f>IF(C180="","",VLOOKUP(C180,食材マスタ!$A$4:$AB$438,13,FALSE))</f>
        <v/>
      </c>
      <c r="J180" s="96" t="str">
        <f t="shared" si="65"/>
        <v/>
      </c>
      <c r="K180" s="104" t="str">
        <f t="shared" si="3"/>
        <v/>
      </c>
      <c r="L180" s="219" t="str">
        <f t="shared" si="65"/>
        <v/>
      </c>
      <c r="M180" s="229" t="str">
        <f t="shared" si="4"/>
        <v/>
      </c>
      <c r="N180" s="219" t="str">
        <f t="shared" si="15"/>
        <v/>
      </c>
      <c r="O180" s="229" t="str">
        <f t="shared" si="6"/>
        <v/>
      </c>
      <c r="P180" s="219" t="str">
        <f t="shared" si="13"/>
        <v/>
      </c>
      <c r="Q180" s="229" t="str">
        <f t="shared" si="8"/>
        <v/>
      </c>
      <c r="R180" s="219" t="str">
        <f t="shared" si="16"/>
        <v/>
      </c>
      <c r="S180" s="13" t="str">
        <f t="shared" si="10"/>
        <v/>
      </c>
      <c r="T180" s="223"/>
      <c r="U180" s="83"/>
      <c r="X180" s="118" t="e">
        <f>VLOOKUP($C180,食材マスタ!$A:$AB,5,FALSE)</f>
        <v>#N/A</v>
      </c>
      <c r="Y180" s="118" t="e">
        <f>VLOOKUP($C180,食材マスタ!$A:$AB,6,FALSE)</f>
        <v>#N/A</v>
      </c>
      <c r="Z180" s="118" t="e">
        <f>VLOOKUP($C180,食材マスタ!$A:$AB,13,FALSE)</f>
        <v>#N/A</v>
      </c>
      <c r="AA180" s="118" t="e">
        <f>VLOOKUP($C180,食材マスタ!$A:$AB,12,FALSE)</f>
        <v>#N/A</v>
      </c>
      <c r="AB180" s="118" t="e">
        <f>VLOOKUP($C180,食材マスタ!$A:$AB,14,FALSE)</f>
        <v>#N/A</v>
      </c>
      <c r="AC180" s="118" t="e">
        <f>VLOOKUP($C180,食材マスタ!$A:$AB,16,FALSE)</f>
        <v>#N/A</v>
      </c>
      <c r="AD180" s="118" t="e">
        <f>VLOOKUP($C180,食材マスタ!$A:$AB,19,FALSE)</f>
        <v>#N/A</v>
      </c>
      <c r="AE180" s="118" t="e">
        <f>VLOOKUP($C180,食材マスタ!$A:$AB,26,FALSE)</f>
        <v>#N/A</v>
      </c>
      <c r="AF180" s="118" t="e">
        <f>VLOOKUP($C180,食材マスタ!$A:$AB,28,FALSE)</f>
        <v>#N/A</v>
      </c>
    </row>
    <row r="181" spans="1:32" ht="14.25" customHeight="1" x14ac:dyDescent="0.25">
      <c r="A181" s="260"/>
      <c r="B181" s="261"/>
      <c r="C181" s="99"/>
      <c r="D181" s="100"/>
      <c r="E181" s="101" t="str">
        <f>IF(C181="","",VLOOKUP(C181,食材マスタ!$A$4:$AB$438,6,FALSE))</f>
        <v/>
      </c>
      <c r="F181" s="102"/>
      <c r="G181" s="103" t="str">
        <f t="shared" si="68"/>
        <v/>
      </c>
      <c r="H181" s="94" t="str">
        <f t="shared" si="1"/>
        <v/>
      </c>
      <c r="I181" s="96" t="str">
        <f>IF(C181="","",VLOOKUP(C181,食材マスタ!$A$4:$AB$438,13,FALSE))</f>
        <v/>
      </c>
      <c r="J181" s="96" t="str">
        <f t="shared" si="65"/>
        <v/>
      </c>
      <c r="K181" s="104" t="str">
        <f t="shared" si="3"/>
        <v/>
      </c>
      <c r="L181" s="219" t="str">
        <f t="shared" si="65"/>
        <v/>
      </c>
      <c r="M181" s="229" t="str">
        <f t="shared" si="4"/>
        <v/>
      </c>
      <c r="N181" s="219" t="str">
        <f t="shared" si="15"/>
        <v/>
      </c>
      <c r="O181" s="229" t="str">
        <f t="shared" si="6"/>
        <v/>
      </c>
      <c r="P181" s="219" t="str">
        <f t="shared" si="13"/>
        <v/>
      </c>
      <c r="Q181" s="229" t="str">
        <f t="shared" si="8"/>
        <v/>
      </c>
      <c r="R181" s="219" t="str">
        <f t="shared" si="16"/>
        <v/>
      </c>
      <c r="S181" s="13" t="str">
        <f t="shared" si="10"/>
        <v/>
      </c>
      <c r="T181" s="223"/>
      <c r="U181" s="83"/>
      <c r="X181" s="118" t="e">
        <f>VLOOKUP($C181,食材マスタ!$A:$AB,5,FALSE)</f>
        <v>#N/A</v>
      </c>
      <c r="Y181" s="118" t="e">
        <f>VLOOKUP($C181,食材マスタ!$A:$AB,6,FALSE)</f>
        <v>#N/A</v>
      </c>
      <c r="Z181" s="118" t="e">
        <f>VLOOKUP($C181,食材マスタ!$A:$AB,13,FALSE)</f>
        <v>#N/A</v>
      </c>
      <c r="AA181" s="118" t="e">
        <f>VLOOKUP($C181,食材マスタ!$A:$AB,12,FALSE)</f>
        <v>#N/A</v>
      </c>
      <c r="AB181" s="118" t="e">
        <f>VLOOKUP($C181,食材マスタ!$A:$AB,14,FALSE)</f>
        <v>#N/A</v>
      </c>
      <c r="AC181" s="118" t="e">
        <f>VLOOKUP($C181,食材マスタ!$A:$AB,16,FALSE)</f>
        <v>#N/A</v>
      </c>
      <c r="AD181" s="118" t="e">
        <f>VLOOKUP($C181,食材マスタ!$A:$AB,19,FALSE)</f>
        <v>#N/A</v>
      </c>
      <c r="AE181" s="118" t="e">
        <f>VLOOKUP($C181,食材マスタ!$A:$AB,26,FALSE)</f>
        <v>#N/A</v>
      </c>
      <c r="AF181" s="118" t="e">
        <f>VLOOKUP($C181,食材マスタ!$A:$AB,28,FALSE)</f>
        <v>#N/A</v>
      </c>
    </row>
    <row r="182" spans="1:32" ht="14.25" customHeight="1" x14ac:dyDescent="0.25">
      <c r="A182" s="260"/>
      <c r="B182" s="261"/>
      <c r="C182" s="99"/>
      <c r="D182" s="100"/>
      <c r="E182" s="101" t="str">
        <f>IF(C182="","",VLOOKUP(C182,食材マスタ!$A$4:$AB$438,6,FALSE))</f>
        <v/>
      </c>
      <c r="F182" s="102"/>
      <c r="G182" s="103" t="str">
        <f t="shared" si="68"/>
        <v/>
      </c>
      <c r="H182" s="94" t="str">
        <f t="shared" si="1"/>
        <v/>
      </c>
      <c r="I182" s="96" t="str">
        <f>IF(C182="","",VLOOKUP(C182,食材マスタ!$A$4:$AB$438,13,FALSE))</f>
        <v/>
      </c>
      <c r="J182" s="96" t="str">
        <f t="shared" si="65"/>
        <v/>
      </c>
      <c r="K182" s="104" t="str">
        <f t="shared" si="3"/>
        <v/>
      </c>
      <c r="L182" s="219" t="str">
        <f t="shared" si="65"/>
        <v/>
      </c>
      <c r="M182" s="229" t="str">
        <f t="shared" si="4"/>
        <v/>
      </c>
      <c r="N182" s="219" t="str">
        <f t="shared" si="15"/>
        <v/>
      </c>
      <c r="O182" s="229" t="str">
        <f t="shared" si="6"/>
        <v/>
      </c>
      <c r="P182" s="219" t="str">
        <f t="shared" si="13"/>
        <v/>
      </c>
      <c r="Q182" s="229" t="str">
        <f t="shared" si="8"/>
        <v/>
      </c>
      <c r="R182" s="219" t="str">
        <f t="shared" si="16"/>
        <v/>
      </c>
      <c r="S182" s="13" t="str">
        <f t="shared" si="10"/>
        <v/>
      </c>
      <c r="T182" s="223"/>
      <c r="U182" s="83"/>
      <c r="X182" s="118" t="e">
        <f>VLOOKUP($C182,食材マスタ!$A:$AB,5,FALSE)</f>
        <v>#N/A</v>
      </c>
      <c r="Y182" s="118" t="e">
        <f>VLOOKUP($C182,食材マスタ!$A:$AB,6,FALSE)</f>
        <v>#N/A</v>
      </c>
      <c r="Z182" s="118" t="e">
        <f>VLOOKUP($C182,食材マスタ!$A:$AB,13,FALSE)</f>
        <v>#N/A</v>
      </c>
      <c r="AA182" s="118" t="e">
        <f>VLOOKUP($C182,食材マスタ!$A:$AB,12,FALSE)</f>
        <v>#N/A</v>
      </c>
      <c r="AB182" s="118" t="e">
        <f>VLOOKUP($C182,食材マスタ!$A:$AB,14,FALSE)</f>
        <v>#N/A</v>
      </c>
      <c r="AC182" s="118" t="e">
        <f>VLOOKUP($C182,食材マスタ!$A:$AB,16,FALSE)</f>
        <v>#N/A</v>
      </c>
      <c r="AD182" s="118" t="e">
        <f>VLOOKUP($C182,食材マスタ!$A:$AB,19,FALSE)</f>
        <v>#N/A</v>
      </c>
      <c r="AE182" s="118" t="e">
        <f>VLOOKUP($C182,食材マスタ!$A:$AB,26,FALSE)</f>
        <v>#N/A</v>
      </c>
      <c r="AF182" s="118" t="e">
        <f>VLOOKUP($C182,食材マスタ!$A:$AB,28,FALSE)</f>
        <v>#N/A</v>
      </c>
    </row>
    <row r="183" spans="1:32" ht="14.25" customHeight="1" x14ac:dyDescent="0.25">
      <c r="A183" s="260"/>
      <c r="B183" s="261"/>
      <c r="C183" s="99"/>
      <c r="D183" s="100"/>
      <c r="E183" s="101" t="str">
        <f>IF(C183="","",VLOOKUP(C183,食材マスタ!$A$4:$AB$438,6,FALSE))</f>
        <v/>
      </c>
      <c r="F183" s="102"/>
      <c r="G183" s="103" t="str">
        <f t="shared" si="68"/>
        <v/>
      </c>
      <c r="H183" s="94" t="str">
        <f t="shared" si="1"/>
        <v/>
      </c>
      <c r="I183" s="96" t="str">
        <f>IF(C183="","",VLOOKUP(C183,食材マスタ!$A$4:$AB$438,13,FALSE))</f>
        <v/>
      </c>
      <c r="J183" s="96" t="str">
        <f t="shared" ref="J183:L187" si="69">K183</f>
        <v/>
      </c>
      <c r="K183" s="104" t="str">
        <f t="shared" si="3"/>
        <v/>
      </c>
      <c r="L183" s="219" t="str">
        <f t="shared" si="69"/>
        <v/>
      </c>
      <c r="M183" s="229" t="str">
        <f t="shared" si="4"/>
        <v/>
      </c>
      <c r="N183" s="219" t="str">
        <f t="shared" si="15"/>
        <v/>
      </c>
      <c r="O183" s="229" t="str">
        <f t="shared" si="6"/>
        <v/>
      </c>
      <c r="P183" s="219" t="str">
        <f t="shared" si="13"/>
        <v/>
      </c>
      <c r="Q183" s="229" t="str">
        <f t="shared" si="8"/>
        <v/>
      </c>
      <c r="R183" s="219" t="str">
        <f t="shared" si="16"/>
        <v/>
      </c>
      <c r="S183" s="13" t="str">
        <f t="shared" si="10"/>
        <v/>
      </c>
      <c r="T183" s="223"/>
      <c r="U183" s="83"/>
      <c r="X183" s="118" t="e">
        <f>VLOOKUP($C183,食材マスタ!$A:$AB,5,FALSE)</f>
        <v>#N/A</v>
      </c>
      <c r="Y183" s="118" t="e">
        <f>VLOOKUP($C183,食材マスタ!$A:$AB,6,FALSE)</f>
        <v>#N/A</v>
      </c>
      <c r="Z183" s="118" t="e">
        <f>VLOOKUP($C183,食材マスタ!$A:$AB,13,FALSE)</f>
        <v>#N/A</v>
      </c>
      <c r="AA183" s="118" t="e">
        <f>VLOOKUP($C183,食材マスタ!$A:$AB,12,FALSE)</f>
        <v>#N/A</v>
      </c>
      <c r="AB183" s="118" t="e">
        <f>VLOOKUP($C183,食材マスタ!$A:$AB,14,FALSE)</f>
        <v>#N/A</v>
      </c>
      <c r="AC183" s="118" t="e">
        <f>VLOOKUP($C183,食材マスタ!$A:$AB,16,FALSE)</f>
        <v>#N/A</v>
      </c>
      <c r="AD183" s="118" t="e">
        <f>VLOOKUP($C183,食材マスタ!$A:$AB,19,FALSE)</f>
        <v>#N/A</v>
      </c>
      <c r="AE183" s="118" t="e">
        <f>VLOOKUP($C183,食材マスタ!$A:$AB,26,FALSE)</f>
        <v>#N/A</v>
      </c>
      <c r="AF183" s="118" t="e">
        <f>VLOOKUP($C183,食材マスタ!$A:$AB,28,FALSE)</f>
        <v>#N/A</v>
      </c>
    </row>
    <row r="184" spans="1:32" ht="14.25" customHeight="1" x14ac:dyDescent="0.25">
      <c r="A184" s="260"/>
      <c r="B184" s="261"/>
      <c r="C184" s="99"/>
      <c r="D184" s="115"/>
      <c r="E184" s="101" t="str">
        <f>IF(C184="","",VLOOKUP(C184,食材マスタ!$A$4:$AB$438,6,FALSE))</f>
        <v/>
      </c>
      <c r="F184" s="102"/>
      <c r="G184" s="103" t="str">
        <f t="shared" si="68"/>
        <v/>
      </c>
      <c r="H184" s="94" t="str">
        <f t="shared" si="1"/>
        <v/>
      </c>
      <c r="I184" s="96" t="str">
        <f>IF(C184="","",VLOOKUP(C184,食材マスタ!$A$4:$AB$438,13,FALSE))</f>
        <v/>
      </c>
      <c r="J184" s="96" t="str">
        <f t="shared" si="69"/>
        <v/>
      </c>
      <c r="K184" s="104" t="str">
        <f t="shared" si="3"/>
        <v/>
      </c>
      <c r="L184" s="219" t="str">
        <f t="shared" si="69"/>
        <v/>
      </c>
      <c r="M184" s="229" t="str">
        <f t="shared" si="4"/>
        <v/>
      </c>
      <c r="N184" s="219" t="str">
        <f t="shared" si="15"/>
        <v/>
      </c>
      <c r="O184" s="229" t="str">
        <f t="shared" si="6"/>
        <v/>
      </c>
      <c r="P184" s="219" t="str">
        <f t="shared" si="13"/>
        <v/>
      </c>
      <c r="Q184" s="229" t="str">
        <f t="shared" si="8"/>
        <v/>
      </c>
      <c r="R184" s="219" t="str">
        <f t="shared" si="16"/>
        <v/>
      </c>
      <c r="S184" s="13" t="str">
        <f t="shared" si="10"/>
        <v/>
      </c>
      <c r="T184" s="224"/>
      <c r="U184" s="86"/>
      <c r="X184" s="118" t="e">
        <f>VLOOKUP($C184,食材マスタ!$A:$AB,5,FALSE)</f>
        <v>#N/A</v>
      </c>
      <c r="Y184" s="118" t="e">
        <f>VLOOKUP($C184,食材マスタ!$A:$AB,6,FALSE)</f>
        <v>#N/A</v>
      </c>
      <c r="Z184" s="118" t="e">
        <f>VLOOKUP($C184,食材マスタ!$A:$AB,13,FALSE)</f>
        <v>#N/A</v>
      </c>
      <c r="AA184" s="118" t="e">
        <f>VLOOKUP($C184,食材マスタ!$A:$AB,12,FALSE)</f>
        <v>#N/A</v>
      </c>
      <c r="AB184" s="118" t="e">
        <f>VLOOKUP($C184,食材マスタ!$A:$AB,14,FALSE)</f>
        <v>#N/A</v>
      </c>
      <c r="AC184" s="118" t="e">
        <f>VLOOKUP($C184,食材マスタ!$A:$AB,16,FALSE)</f>
        <v>#N/A</v>
      </c>
      <c r="AD184" s="118" t="e">
        <f>VLOOKUP($C184,食材マスタ!$A:$AB,19,FALSE)</f>
        <v>#N/A</v>
      </c>
      <c r="AE184" s="118" t="e">
        <f>VLOOKUP($C184,食材マスタ!$A:$AB,26,FALSE)</f>
        <v>#N/A</v>
      </c>
      <c r="AF184" s="118" t="e">
        <f>VLOOKUP($C184,食材マスタ!$A:$AB,28,FALSE)</f>
        <v>#N/A</v>
      </c>
    </row>
    <row r="185" spans="1:32" ht="14.25" customHeight="1" x14ac:dyDescent="0.25">
      <c r="A185" s="260"/>
      <c r="B185" s="261"/>
      <c r="C185" s="114"/>
      <c r="D185" s="100"/>
      <c r="E185" s="101" t="str">
        <f>IF(C185="","",VLOOKUP(C185,食材マスタ!$A$4:$AB$438,6,FALSE))</f>
        <v/>
      </c>
      <c r="F185" s="102"/>
      <c r="G185" s="103" t="str">
        <f t="shared" si="68"/>
        <v/>
      </c>
      <c r="H185" s="94" t="str">
        <f t="shared" si="1"/>
        <v/>
      </c>
      <c r="I185" s="96" t="str">
        <f>IF(C185="","",VLOOKUP(C185,食材マスタ!$A$4:$AB$438,13,FALSE))</f>
        <v/>
      </c>
      <c r="J185" s="96" t="str">
        <f t="shared" si="69"/>
        <v/>
      </c>
      <c r="K185" s="104" t="str">
        <f t="shared" si="3"/>
        <v/>
      </c>
      <c r="L185" s="219" t="str">
        <f t="shared" si="69"/>
        <v/>
      </c>
      <c r="M185" s="229" t="str">
        <f t="shared" si="4"/>
        <v/>
      </c>
      <c r="N185" s="219" t="str">
        <f t="shared" si="15"/>
        <v/>
      </c>
      <c r="O185" s="229" t="str">
        <f t="shared" si="6"/>
        <v/>
      </c>
      <c r="P185" s="219" t="str">
        <f t="shared" si="13"/>
        <v/>
      </c>
      <c r="Q185" s="229" t="str">
        <f t="shared" si="8"/>
        <v/>
      </c>
      <c r="R185" s="219" t="str">
        <f t="shared" si="16"/>
        <v/>
      </c>
      <c r="S185" s="13" t="str">
        <f t="shared" si="10"/>
        <v/>
      </c>
      <c r="T185" s="223"/>
      <c r="U185" s="85"/>
      <c r="X185" s="118" t="e">
        <f>VLOOKUP($C185,食材マスタ!$A:$AB,5,FALSE)</f>
        <v>#N/A</v>
      </c>
      <c r="Y185" s="118" t="e">
        <f>VLOOKUP($C185,食材マスタ!$A:$AB,6,FALSE)</f>
        <v>#N/A</v>
      </c>
      <c r="Z185" s="118" t="e">
        <f>VLOOKUP($C185,食材マスタ!$A:$AB,13,FALSE)</f>
        <v>#N/A</v>
      </c>
      <c r="AA185" s="118" t="e">
        <f>VLOOKUP($C185,食材マスタ!$A:$AB,12,FALSE)</f>
        <v>#N/A</v>
      </c>
      <c r="AB185" s="118" t="e">
        <f>VLOOKUP($C185,食材マスタ!$A:$AB,14,FALSE)</f>
        <v>#N/A</v>
      </c>
      <c r="AC185" s="118" t="e">
        <f>VLOOKUP($C185,食材マスタ!$A:$AB,16,FALSE)</f>
        <v>#N/A</v>
      </c>
      <c r="AD185" s="118" t="e">
        <f>VLOOKUP($C185,食材マスタ!$A:$AB,19,FALSE)</f>
        <v>#N/A</v>
      </c>
      <c r="AE185" s="118" t="e">
        <f>VLOOKUP($C185,食材マスタ!$A:$AB,26,FALSE)</f>
        <v>#N/A</v>
      </c>
      <c r="AF185" s="118" t="e">
        <f>VLOOKUP($C185,食材マスタ!$A:$AB,28,FALSE)</f>
        <v>#N/A</v>
      </c>
    </row>
    <row r="186" spans="1:32" ht="14.25" customHeight="1" x14ac:dyDescent="0.25">
      <c r="A186" s="260"/>
      <c r="B186" s="261"/>
      <c r="C186" s="99"/>
      <c r="D186" s="115"/>
      <c r="E186" s="101" t="str">
        <f>IF(C186="","",VLOOKUP(C186,食材マスタ!$A$4:$AB$438,6,FALSE))</f>
        <v/>
      </c>
      <c r="F186" s="102"/>
      <c r="G186" s="103" t="str">
        <f t="shared" si="68"/>
        <v/>
      </c>
      <c r="H186" s="94" t="str">
        <f t="shared" si="1"/>
        <v/>
      </c>
      <c r="I186" s="96" t="str">
        <f>IF(C186="","",VLOOKUP(C186,食材マスタ!$A$4:$AB$438,13,FALSE))</f>
        <v/>
      </c>
      <c r="J186" s="96" t="str">
        <f t="shared" si="69"/>
        <v/>
      </c>
      <c r="K186" s="104" t="str">
        <f t="shared" si="3"/>
        <v/>
      </c>
      <c r="L186" s="219" t="str">
        <f t="shared" si="69"/>
        <v/>
      </c>
      <c r="M186" s="229" t="str">
        <f t="shared" si="4"/>
        <v/>
      </c>
      <c r="N186" s="219" t="str">
        <f t="shared" si="15"/>
        <v/>
      </c>
      <c r="O186" s="229" t="str">
        <f t="shared" si="6"/>
        <v/>
      </c>
      <c r="P186" s="219" t="str">
        <f t="shared" si="13"/>
        <v/>
      </c>
      <c r="Q186" s="229" t="str">
        <f t="shared" si="8"/>
        <v/>
      </c>
      <c r="R186" s="219" t="str">
        <f t="shared" si="16"/>
        <v/>
      </c>
      <c r="S186" s="13" t="str">
        <f t="shared" si="10"/>
        <v/>
      </c>
      <c r="T186" s="224"/>
      <c r="U186" s="86"/>
      <c r="X186" s="118" t="e">
        <f>VLOOKUP($C186,食材マスタ!$A:$AB,5,FALSE)</f>
        <v>#N/A</v>
      </c>
      <c r="Y186" s="118" t="e">
        <f>VLOOKUP($C186,食材マスタ!$A:$AB,6,FALSE)</f>
        <v>#N/A</v>
      </c>
      <c r="Z186" s="118" t="e">
        <f>VLOOKUP($C186,食材マスタ!$A:$AB,13,FALSE)</f>
        <v>#N/A</v>
      </c>
      <c r="AA186" s="118" t="e">
        <f>VLOOKUP($C186,食材マスタ!$A:$AB,12,FALSE)</f>
        <v>#N/A</v>
      </c>
      <c r="AB186" s="118" t="e">
        <f>VLOOKUP($C186,食材マスタ!$A:$AB,14,FALSE)</f>
        <v>#N/A</v>
      </c>
      <c r="AC186" s="118" t="e">
        <f>VLOOKUP($C186,食材マスタ!$A:$AB,16,FALSE)</f>
        <v>#N/A</v>
      </c>
      <c r="AD186" s="118" t="e">
        <f>VLOOKUP($C186,食材マスタ!$A:$AB,19,FALSE)</f>
        <v>#N/A</v>
      </c>
      <c r="AE186" s="118" t="e">
        <f>VLOOKUP($C186,食材マスタ!$A:$AB,26,FALSE)</f>
        <v>#N/A</v>
      </c>
      <c r="AF186" s="118" t="e">
        <f>VLOOKUP($C186,食材マスタ!$A:$AB,28,FALSE)</f>
        <v>#N/A</v>
      </c>
    </row>
    <row r="187" spans="1:32" ht="14.25" customHeight="1" thickBot="1" x14ac:dyDescent="0.3">
      <c r="A187" s="260"/>
      <c r="B187" s="261"/>
      <c r="C187" s="99"/>
      <c r="D187" s="100"/>
      <c r="E187" s="101" t="str">
        <f>IF(C187="","",VLOOKUP(C187,食材マスタ!$A$4:$AB$438,6,FALSE))</f>
        <v/>
      </c>
      <c r="F187" s="102"/>
      <c r="G187" s="103" t="str">
        <f t="shared" si="68"/>
        <v/>
      </c>
      <c r="H187" s="94" t="str">
        <f t="shared" si="1"/>
        <v/>
      </c>
      <c r="I187" s="96" t="str">
        <f>IF(C187="","",VLOOKUP(C187,食材マスタ!$A$4:$AB$438,13,FALSE))</f>
        <v/>
      </c>
      <c r="J187" s="96" t="str">
        <f>K187</f>
        <v/>
      </c>
      <c r="K187" s="104" t="str">
        <f t="shared" si="3"/>
        <v/>
      </c>
      <c r="L187" s="219" t="str">
        <f t="shared" si="69"/>
        <v/>
      </c>
      <c r="M187" s="229" t="str">
        <f t="shared" si="4"/>
        <v/>
      </c>
      <c r="N187" s="219" t="str">
        <f t="shared" si="15"/>
        <v/>
      </c>
      <c r="O187" s="229" t="str">
        <f t="shared" si="6"/>
        <v/>
      </c>
      <c r="P187" s="219" t="str">
        <f t="shared" si="13"/>
        <v/>
      </c>
      <c r="Q187" s="229" t="str">
        <f t="shared" si="8"/>
        <v/>
      </c>
      <c r="R187" s="219" t="str">
        <f t="shared" si="16"/>
        <v/>
      </c>
      <c r="S187" s="13" t="str">
        <f t="shared" si="10"/>
        <v/>
      </c>
      <c r="T187" s="223"/>
      <c r="U187" s="82"/>
      <c r="X187" s="118" t="e">
        <f>VLOOKUP($C187,食材マスタ!$A:$AB,5,FALSE)</f>
        <v>#N/A</v>
      </c>
      <c r="Y187" s="118" t="e">
        <f>VLOOKUP($C187,食材マスタ!$A:$AB,6,FALSE)</f>
        <v>#N/A</v>
      </c>
      <c r="Z187" s="118" t="e">
        <f>VLOOKUP($C187,食材マスタ!$A:$AB,13,FALSE)</f>
        <v>#N/A</v>
      </c>
      <c r="AA187" s="118" t="e">
        <f>VLOOKUP($C187,食材マスタ!$A:$AB,12,FALSE)</f>
        <v>#N/A</v>
      </c>
      <c r="AB187" s="118" t="e">
        <f>VLOOKUP($C187,食材マスタ!$A:$AB,14,FALSE)</f>
        <v>#N/A</v>
      </c>
      <c r="AC187" s="118" t="e">
        <f>VLOOKUP($C187,食材マスタ!$A:$AB,16,FALSE)</f>
        <v>#N/A</v>
      </c>
      <c r="AD187" s="118" t="e">
        <f>VLOOKUP($C187,食材マスタ!$A:$AB,19,FALSE)</f>
        <v>#N/A</v>
      </c>
      <c r="AE187" s="118" t="e">
        <f>VLOOKUP($C187,食材マスタ!$A:$AB,26,FALSE)</f>
        <v>#N/A</v>
      </c>
      <c r="AF187" s="118" t="e">
        <f>VLOOKUP($C187,食材マスタ!$A:$AB,28,FALSE)</f>
        <v>#N/A</v>
      </c>
    </row>
    <row r="188" spans="1:32" s="18" customFormat="1" ht="14.25" customHeight="1" thickBot="1" x14ac:dyDescent="0.3">
      <c r="A188" s="257" t="s">
        <v>2122</v>
      </c>
      <c r="B188" s="258"/>
      <c r="C188" s="24"/>
      <c r="D188" s="25"/>
      <c r="E188" s="26"/>
      <c r="F188" s="28"/>
      <c r="G188" s="26"/>
      <c r="H188" s="27">
        <f>SUM(H8:H187)</f>
        <v>0</v>
      </c>
      <c r="I188" s="28"/>
      <c r="J188" s="29">
        <f t="shared" ref="J188:S188" si="70">SUM(J8:J187)</f>
        <v>0</v>
      </c>
      <c r="K188" s="28">
        <f t="shared" si="70"/>
        <v>0</v>
      </c>
      <c r="L188" s="28">
        <f t="shared" si="70"/>
        <v>0</v>
      </c>
      <c r="M188" s="28">
        <f t="shared" si="70"/>
        <v>0</v>
      </c>
      <c r="N188" s="28">
        <f t="shared" si="70"/>
        <v>0</v>
      </c>
      <c r="O188" s="28">
        <f t="shared" si="70"/>
        <v>0</v>
      </c>
      <c r="P188" s="28">
        <f t="shared" si="70"/>
        <v>0</v>
      </c>
      <c r="Q188" s="28">
        <f t="shared" si="70"/>
        <v>0</v>
      </c>
      <c r="R188" s="28">
        <f t="shared" si="70"/>
        <v>0</v>
      </c>
      <c r="S188" s="28">
        <f t="shared" si="70"/>
        <v>0</v>
      </c>
      <c r="T188" s="28"/>
      <c r="U188" s="30"/>
      <c r="X188" s="118" t="e">
        <f>VLOOKUP($C188,食材マスタ!$A:$AB,5,FALSE)</f>
        <v>#N/A</v>
      </c>
      <c r="Y188" s="118" t="e">
        <f>VLOOKUP($C188,食材マスタ!$A:$AB,6,FALSE)</f>
        <v>#N/A</v>
      </c>
      <c r="Z188" s="118" t="e">
        <f>VLOOKUP($C188,食材マスタ!$A:$AB,13,FALSE)</f>
        <v>#N/A</v>
      </c>
      <c r="AA188" s="118" t="e">
        <f>VLOOKUP($C188,食材マスタ!$A:$AB,12,FALSE)</f>
        <v>#N/A</v>
      </c>
      <c r="AB188" s="118" t="e">
        <f>VLOOKUP($C188,食材マスタ!$A:$AB,14,FALSE)</f>
        <v>#N/A</v>
      </c>
      <c r="AC188" s="118" t="e">
        <f>VLOOKUP($C188,食材マスタ!$A:$AB,16,FALSE)</f>
        <v>#N/A</v>
      </c>
      <c r="AD188" s="118" t="e">
        <f>VLOOKUP($C188,食材マスタ!$A:$AB,19,FALSE)</f>
        <v>#N/A</v>
      </c>
      <c r="AE188" s="118" t="e">
        <f>VLOOKUP($C188,食材マスタ!$A:$AB,26,FALSE)</f>
        <v>#N/A</v>
      </c>
      <c r="AF188" s="118" t="e">
        <f>VLOOKUP($C188,食材マスタ!$A:$AB,18,FALSE)</f>
        <v>#N/A</v>
      </c>
    </row>
  </sheetData>
  <sheetProtection selectLockedCells="1" selectUnlockedCells="1"/>
  <mergeCells count="193">
    <mergeCell ref="A188:B188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76:B176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64:B164"/>
    <mergeCell ref="A79:B79"/>
    <mergeCell ref="A80:B80"/>
    <mergeCell ref="A81:B81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83:B83"/>
    <mergeCell ref="A84:B84"/>
    <mergeCell ref="A85:B85"/>
    <mergeCell ref="A86:B86"/>
    <mergeCell ref="A92:B92"/>
    <mergeCell ref="A93:B93"/>
    <mergeCell ref="A94:B94"/>
    <mergeCell ref="A95:B95"/>
    <mergeCell ref="A96:B96"/>
    <mergeCell ref="A87:B87"/>
    <mergeCell ref="A88:B88"/>
    <mergeCell ref="A89:B89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5:B45"/>
    <mergeCell ref="A46:B46"/>
    <mergeCell ref="A47:B47"/>
    <mergeCell ref="A48:B48"/>
    <mergeCell ref="A49:B49"/>
    <mergeCell ref="A8:B8"/>
    <mergeCell ref="D2:T2"/>
    <mergeCell ref="B5:C5"/>
    <mergeCell ref="E5:F5"/>
    <mergeCell ref="G5:H5"/>
    <mergeCell ref="I5:N5"/>
    <mergeCell ref="P5:R5"/>
    <mergeCell ref="T5:U5"/>
    <mergeCell ref="A6:B7"/>
    <mergeCell ref="C6:C7"/>
    <mergeCell ref="D6:D7"/>
    <mergeCell ref="E6:E7"/>
    <mergeCell ref="U6:U7"/>
    <mergeCell ref="A20:B20"/>
    <mergeCell ref="A9:B9"/>
    <mergeCell ref="A10:B10"/>
    <mergeCell ref="A11:B11"/>
    <mergeCell ref="A12:B12"/>
    <mergeCell ref="A13:B13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75:B75"/>
    <mergeCell ref="A76:B76"/>
    <mergeCell ref="A77:B77"/>
    <mergeCell ref="A78:B78"/>
    <mergeCell ref="A82:B82"/>
    <mergeCell ref="A70:B70"/>
    <mergeCell ref="A71:B71"/>
    <mergeCell ref="A72:B72"/>
    <mergeCell ref="A73:B73"/>
    <mergeCell ref="A74:B74"/>
    <mergeCell ref="A90:B90"/>
    <mergeCell ref="A91:B91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32:B132"/>
    <mergeCell ref="A133:B133"/>
    <mergeCell ref="A134:B134"/>
    <mergeCell ref="A135:B135"/>
    <mergeCell ref="A136:B136"/>
    <mergeCell ref="A127:B127"/>
    <mergeCell ref="A128:B128"/>
    <mergeCell ref="A129:B129"/>
    <mergeCell ref="A130:B130"/>
    <mergeCell ref="A131:B131"/>
    <mergeCell ref="A142:B142"/>
    <mergeCell ref="A143:B143"/>
    <mergeCell ref="A144:B144"/>
    <mergeCell ref="A145:B145"/>
    <mergeCell ref="A146:B146"/>
    <mergeCell ref="A137:B137"/>
    <mergeCell ref="A138:B138"/>
    <mergeCell ref="A139:B139"/>
    <mergeCell ref="A140:B140"/>
    <mergeCell ref="A141:B141"/>
    <mergeCell ref="A152:B152"/>
    <mergeCell ref="A153:B153"/>
    <mergeCell ref="A154:B154"/>
    <mergeCell ref="A155:B155"/>
    <mergeCell ref="A147:B147"/>
    <mergeCell ref="A148:B148"/>
    <mergeCell ref="A149:B149"/>
    <mergeCell ref="A150:B150"/>
    <mergeCell ref="A151:B151"/>
  </mergeCells>
  <phoneticPr fontId="3"/>
  <conditionalFormatting sqref="B5:C5">
    <cfRule type="expression" dxfId="7" priority="4">
      <formula>$B$5&lt;&gt;""</formula>
    </cfRule>
  </conditionalFormatting>
  <conditionalFormatting sqref="E5:F5">
    <cfRule type="expression" dxfId="6" priority="3">
      <formula>$E$5&lt;&gt;""</formula>
    </cfRule>
  </conditionalFormatting>
  <conditionalFormatting sqref="I5:N5">
    <cfRule type="expression" dxfId="5" priority="2">
      <formula>$I$5&lt;&gt;""</formula>
    </cfRule>
  </conditionalFormatting>
  <conditionalFormatting sqref="T5:U5">
    <cfRule type="expression" dxfId="4" priority="1">
      <formula>$T$5&lt;&gt;""</formula>
    </cfRule>
  </conditionalFormatting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I26"/>
  <sheetViews>
    <sheetView showGridLines="0" zoomScale="115" zoomScaleNormal="115" workbookViewId="0">
      <selection activeCell="J17" sqref="J17"/>
    </sheetView>
  </sheetViews>
  <sheetFormatPr defaultColWidth="9" defaultRowHeight="16.5" x14ac:dyDescent="0.25"/>
  <cols>
    <col min="1" max="1" width="4.375" style="136" customWidth="1"/>
    <col min="2" max="2" width="3.875" style="136" customWidth="1"/>
    <col min="3" max="3" width="16" style="136" customWidth="1"/>
    <col min="4" max="8" width="14.375" style="136" customWidth="1"/>
    <col min="9" max="9" width="1" style="136" customWidth="1"/>
    <col min="10" max="16384" width="9" style="136"/>
  </cols>
  <sheetData>
    <row r="1" spans="1:9" ht="21" customHeight="1" x14ac:dyDescent="0.25">
      <c r="A1" s="1" t="s">
        <v>2129</v>
      </c>
      <c r="H1" s="137" t="s">
        <v>2163</v>
      </c>
    </row>
    <row r="2" spans="1:9" ht="21" customHeight="1" x14ac:dyDescent="0.25">
      <c r="A2" s="63"/>
    </row>
    <row r="3" spans="1:9" ht="21" customHeight="1" x14ac:dyDescent="0.3">
      <c r="A3" s="282" t="s">
        <v>2131</v>
      </c>
      <c r="B3" s="282"/>
      <c r="C3" s="282"/>
      <c r="D3" s="282"/>
      <c r="E3" s="282"/>
      <c r="F3" s="282"/>
      <c r="G3" s="282"/>
      <c r="H3" s="282"/>
      <c r="I3" s="138"/>
    </row>
    <row r="4" spans="1:9" ht="21" customHeight="1" x14ac:dyDescent="0.3">
      <c r="A4" s="282" t="s">
        <v>2164</v>
      </c>
      <c r="B4" s="282"/>
      <c r="C4" s="282"/>
      <c r="D4" s="282"/>
      <c r="E4" s="282"/>
      <c r="F4" s="282"/>
      <c r="G4" s="282"/>
      <c r="H4" s="282"/>
      <c r="I4" s="138"/>
    </row>
    <row r="5" spans="1:9" ht="18.75" customHeight="1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ht="39" customHeight="1" thickBot="1" x14ac:dyDescent="0.35">
      <c r="E6" s="140" t="s">
        <v>2083</v>
      </c>
      <c r="F6" s="290"/>
      <c r="G6" s="290"/>
      <c r="H6" s="290"/>
    </row>
    <row r="7" spans="1:9" ht="18" customHeight="1" x14ac:dyDescent="0.25">
      <c r="E7" s="292" t="s">
        <v>2133</v>
      </c>
      <c r="F7" s="292"/>
      <c r="G7" s="267"/>
      <c r="H7" s="267"/>
    </row>
    <row r="8" spans="1:9" ht="28.15" customHeight="1" thickBot="1" x14ac:dyDescent="0.35">
      <c r="E8" s="289" t="s">
        <v>2134</v>
      </c>
      <c r="F8" s="289"/>
      <c r="G8" s="290"/>
      <c r="H8" s="290"/>
    </row>
    <row r="9" spans="1:9" ht="18" customHeight="1" x14ac:dyDescent="0.25">
      <c r="E9" s="292" t="s">
        <v>2133</v>
      </c>
      <c r="F9" s="292"/>
      <c r="G9" s="267"/>
      <c r="H9" s="267"/>
    </row>
    <row r="10" spans="1:9" ht="28.15" customHeight="1" thickBot="1" x14ac:dyDescent="0.35">
      <c r="E10" s="289" t="s">
        <v>2135</v>
      </c>
      <c r="F10" s="289"/>
      <c r="G10" s="290"/>
      <c r="H10" s="290"/>
    </row>
    <row r="11" spans="1:9" ht="39" customHeight="1" thickBot="1" x14ac:dyDescent="0.35">
      <c r="E11" s="268" t="s">
        <v>2136</v>
      </c>
      <c r="F11" s="268"/>
      <c r="G11" s="291"/>
      <c r="H11" s="291"/>
    </row>
    <row r="12" spans="1:9" ht="25.5" customHeight="1" x14ac:dyDescent="0.25">
      <c r="E12" s="141"/>
      <c r="F12" s="141"/>
      <c r="G12" s="141"/>
      <c r="H12" s="141"/>
    </row>
    <row r="13" spans="1:9" ht="21" customHeight="1" thickBot="1" x14ac:dyDescent="0.3"/>
    <row r="14" spans="1:9" s="142" customFormat="1" ht="25.5" customHeight="1" thickBot="1" x14ac:dyDescent="0.2">
      <c r="B14" s="283" t="s">
        <v>2137</v>
      </c>
      <c r="C14" s="284"/>
      <c r="D14" s="285" t="s">
        <v>2165</v>
      </c>
      <c r="E14" s="285"/>
      <c r="F14" s="285"/>
      <c r="G14" s="285"/>
      <c r="H14" s="284"/>
    </row>
    <row r="15" spans="1:9" s="142" customFormat="1" ht="25.5" customHeight="1" x14ac:dyDescent="0.15">
      <c r="B15" s="286" t="s">
        <v>2139</v>
      </c>
      <c r="C15" s="287"/>
      <c r="D15" s="143" t="s">
        <v>16</v>
      </c>
      <c r="E15" s="144" t="s">
        <v>18</v>
      </c>
      <c r="F15" s="144" t="s">
        <v>21</v>
      </c>
      <c r="G15" s="144" t="s">
        <v>2140</v>
      </c>
      <c r="H15" s="145" t="s">
        <v>2095</v>
      </c>
    </row>
    <row r="16" spans="1:9" s="142" customFormat="1" ht="25.5" customHeight="1" thickBot="1" x14ac:dyDescent="0.2">
      <c r="B16" s="272"/>
      <c r="C16" s="273"/>
      <c r="D16" s="146" t="s">
        <v>2141</v>
      </c>
      <c r="E16" s="147" t="s">
        <v>2142</v>
      </c>
      <c r="F16" s="147" t="s">
        <v>2142</v>
      </c>
      <c r="G16" s="147" t="s">
        <v>2142</v>
      </c>
      <c r="H16" s="148" t="s">
        <v>2142</v>
      </c>
    </row>
    <row r="17" spans="1:8" s="142" customFormat="1" ht="35.1" customHeight="1" thickBot="1" x14ac:dyDescent="0.2">
      <c r="B17" s="295" t="s">
        <v>2166</v>
      </c>
      <c r="C17" s="296"/>
      <c r="D17" s="175">
        <f>+'行事食(様式4-3)'!J188</f>
        <v>0</v>
      </c>
      <c r="E17" s="176">
        <f>+'行事食(様式4-3)'!L188</f>
        <v>0</v>
      </c>
      <c r="F17" s="176">
        <f>+'行事食(様式4-3)'!N188</f>
        <v>0</v>
      </c>
      <c r="G17" s="176">
        <f>+'行事食(様式4-3)'!P188</f>
        <v>0</v>
      </c>
      <c r="H17" s="177">
        <f>+'行事食(様式4-3)'!R188</f>
        <v>0</v>
      </c>
    </row>
    <row r="18" spans="1:8" s="142" customFormat="1" ht="35.1" customHeight="1" x14ac:dyDescent="0.15">
      <c r="B18" s="297" t="s">
        <v>2147</v>
      </c>
      <c r="C18" s="298"/>
      <c r="D18" s="158"/>
      <c r="E18" s="159"/>
      <c r="F18" s="160" t="str">
        <f>IF(E17=0,"",(E17*4/D17*100))</f>
        <v/>
      </c>
      <c r="G18" s="159" t="s">
        <v>2148</v>
      </c>
      <c r="H18" s="161"/>
    </row>
    <row r="19" spans="1:8" s="142" customFormat="1" ht="35.1" customHeight="1" x14ac:dyDescent="0.15">
      <c r="B19" s="269" t="s">
        <v>2149</v>
      </c>
      <c r="C19" s="270"/>
      <c r="D19" s="152"/>
      <c r="E19" s="162"/>
      <c r="F19" s="163" t="str">
        <f>IF(F17=0,"",(F17*9/D17*100))</f>
        <v/>
      </c>
      <c r="G19" s="162" t="s">
        <v>2148</v>
      </c>
      <c r="H19" s="164"/>
    </row>
    <row r="20" spans="1:8" s="142" customFormat="1" ht="35.1" customHeight="1" thickBot="1" x14ac:dyDescent="0.2">
      <c r="B20" s="269" t="s">
        <v>2150</v>
      </c>
      <c r="C20" s="270"/>
      <c r="D20" s="165"/>
      <c r="E20" s="166"/>
      <c r="F20" s="167" t="str">
        <f>IF(G17=0,"",(100-F18-F19))</f>
        <v/>
      </c>
      <c r="G20" s="166" t="s">
        <v>2148</v>
      </c>
      <c r="H20" s="168"/>
    </row>
    <row r="21" spans="1:8" s="142" customFormat="1" ht="40.5" customHeight="1" x14ac:dyDescent="0.15">
      <c r="B21" s="274" t="s">
        <v>2151</v>
      </c>
      <c r="C21" s="275"/>
      <c r="D21" s="158"/>
      <c r="E21" s="159"/>
      <c r="F21" s="133"/>
      <c r="G21" s="159" t="s">
        <v>2152</v>
      </c>
      <c r="H21" s="161"/>
    </row>
    <row r="22" spans="1:8" s="142" customFormat="1" ht="40.5" customHeight="1" x14ac:dyDescent="0.15">
      <c r="B22" s="278" t="s">
        <v>2153</v>
      </c>
      <c r="C22" s="279"/>
      <c r="D22" s="152"/>
      <c r="E22" s="162"/>
      <c r="F22" s="134"/>
      <c r="G22" s="162" t="s">
        <v>2152</v>
      </c>
      <c r="H22" s="164"/>
    </row>
    <row r="23" spans="1:8" s="142" customFormat="1" ht="40.5" customHeight="1" thickBot="1" x14ac:dyDescent="0.2">
      <c r="B23" s="280" t="s">
        <v>2154</v>
      </c>
      <c r="C23" s="281"/>
      <c r="D23" s="169"/>
      <c r="E23" s="170"/>
      <c r="F23" s="135"/>
      <c r="G23" s="170" t="s">
        <v>2152</v>
      </c>
      <c r="H23" s="171"/>
    </row>
    <row r="24" spans="1:8" s="142" customFormat="1" ht="35.1" customHeight="1" thickTop="1" thickBot="1" x14ac:dyDescent="0.2">
      <c r="B24" s="272" t="s">
        <v>2155</v>
      </c>
      <c r="C24" s="273"/>
      <c r="D24" s="172"/>
      <c r="E24" s="173"/>
      <c r="F24" s="173">
        <f>SUM(F21:F23)</f>
        <v>0</v>
      </c>
      <c r="G24" s="173" t="s">
        <v>2152</v>
      </c>
      <c r="H24" s="174"/>
    </row>
    <row r="25" spans="1:8" ht="25.5" customHeight="1" x14ac:dyDescent="0.25">
      <c r="A25" s="271"/>
      <c r="B25" s="271"/>
      <c r="C25" s="271"/>
      <c r="D25" s="271"/>
      <c r="E25" s="271"/>
      <c r="F25" s="271"/>
      <c r="G25" s="271"/>
      <c r="H25" s="271"/>
    </row>
    <row r="26" spans="1:8" ht="11.25" customHeight="1" x14ac:dyDescent="0.25"/>
  </sheetData>
  <mergeCells count="25">
    <mergeCell ref="A25:H25"/>
    <mergeCell ref="B14:C14"/>
    <mergeCell ref="D14:H14"/>
    <mergeCell ref="B15:C16"/>
    <mergeCell ref="B17:C17"/>
    <mergeCell ref="B18:C18"/>
    <mergeCell ref="B19:C19"/>
    <mergeCell ref="B20:C20"/>
    <mergeCell ref="B21:C21"/>
    <mergeCell ref="B22:C22"/>
    <mergeCell ref="B23:C23"/>
    <mergeCell ref="B24:C24"/>
    <mergeCell ref="E9:F9"/>
    <mergeCell ref="G9:H9"/>
    <mergeCell ref="E10:F10"/>
    <mergeCell ref="G10:H10"/>
    <mergeCell ref="E11:F11"/>
    <mergeCell ref="G11:H11"/>
    <mergeCell ref="E8:F8"/>
    <mergeCell ref="G8:H8"/>
    <mergeCell ref="A3:H3"/>
    <mergeCell ref="A4:H4"/>
    <mergeCell ref="F6:H6"/>
    <mergeCell ref="E7:F7"/>
    <mergeCell ref="G7:H7"/>
  </mergeCells>
  <phoneticPr fontId="3"/>
  <conditionalFormatting sqref="F21:F23">
    <cfRule type="expression" dxfId="3" priority="3">
      <formula>$F21&lt;&gt;""</formula>
    </cfRule>
  </conditionalFormatting>
  <conditionalFormatting sqref="F6:H6">
    <cfRule type="expression" dxfId="2" priority="2">
      <formula>$F$6&lt;&gt;""</formula>
    </cfRule>
    <cfRule type="expression" dxfId="1" priority="5">
      <formula>F6&lt;&gt;""</formula>
    </cfRule>
  </conditionalFormatting>
  <conditionalFormatting sqref="G7:H11">
    <cfRule type="expression" dxfId="0" priority="1">
      <formula>$G7&lt;&gt;""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475"/>
  <sheetViews>
    <sheetView showGridLines="0" view="pageBreakPreview" zoomScale="145" zoomScaleNormal="80" zoomScaleSheetLayoutView="145" workbookViewId="0">
      <selection activeCell="B11" sqref="B11"/>
    </sheetView>
  </sheetViews>
  <sheetFormatPr defaultColWidth="9" defaultRowHeight="15.75" x14ac:dyDescent="0.15"/>
  <cols>
    <col min="1" max="1" width="12.625" style="33" customWidth="1"/>
    <col min="2" max="2" width="34.375" style="179" customWidth="1"/>
    <col min="3" max="3" width="51.375" style="18" bestFit="1" customWidth="1"/>
    <col min="4" max="4" width="27.125" style="18" bestFit="1" customWidth="1"/>
    <col min="5" max="5" width="9.125" style="34" customWidth="1"/>
    <col min="6" max="6" width="8" style="22" customWidth="1"/>
    <col min="7" max="7" width="45.375" style="18" bestFit="1" customWidth="1"/>
    <col min="8" max="8" width="8.625" style="18" customWidth="1"/>
    <col min="9" max="9" width="9.375" style="18" bestFit="1" customWidth="1"/>
    <col min="10" max="10" width="5.875" style="18" customWidth="1"/>
    <col min="11" max="16384" width="9" style="18"/>
  </cols>
  <sheetData>
    <row r="1" spans="1:9" ht="19.5" x14ac:dyDescent="0.15">
      <c r="A1" s="236" t="s">
        <v>1726</v>
      </c>
      <c r="B1" s="236"/>
      <c r="C1" s="236"/>
      <c r="D1" s="236"/>
      <c r="E1" s="236"/>
      <c r="F1" s="236"/>
      <c r="G1" s="236"/>
      <c r="H1" s="236"/>
      <c r="I1" s="236"/>
    </row>
    <row r="2" spans="1:9" ht="23.45" customHeight="1" x14ac:dyDescent="0.15"/>
    <row r="3" spans="1:9" x14ac:dyDescent="0.15">
      <c r="A3" s="39" t="s">
        <v>1727</v>
      </c>
      <c r="E3" s="64"/>
    </row>
    <row r="4" spans="1:9" ht="14.25" customHeight="1" x14ac:dyDescent="0.15">
      <c r="A4" s="62" t="s">
        <v>1728</v>
      </c>
      <c r="G4" s="22"/>
      <c r="H4" s="22"/>
    </row>
    <row r="5" spans="1:9" ht="14.25" customHeight="1" thickBot="1" x14ac:dyDescent="0.2">
      <c r="A5" s="56" t="s">
        <v>3</v>
      </c>
      <c r="B5" s="180" t="s">
        <v>5</v>
      </c>
      <c r="C5" s="65" t="s">
        <v>30</v>
      </c>
      <c r="D5" s="66" t="s">
        <v>9</v>
      </c>
      <c r="E5" s="67" t="s">
        <v>10</v>
      </c>
      <c r="F5" s="65" t="s">
        <v>11</v>
      </c>
      <c r="G5" s="65" t="s">
        <v>12</v>
      </c>
      <c r="H5" s="58" t="s">
        <v>13</v>
      </c>
      <c r="I5" s="57" t="s">
        <v>1729</v>
      </c>
    </row>
    <row r="6" spans="1:9" ht="14.25" customHeight="1" thickTop="1" x14ac:dyDescent="0.15">
      <c r="A6" s="51">
        <v>1006</v>
      </c>
      <c r="B6" s="181" t="s">
        <v>1730</v>
      </c>
      <c r="C6" s="68" t="s">
        <v>33</v>
      </c>
      <c r="D6" s="69" t="s">
        <v>34</v>
      </c>
      <c r="E6" s="68">
        <v>363</v>
      </c>
      <c r="F6" s="70" t="s">
        <v>35</v>
      </c>
      <c r="G6" s="68" t="s">
        <v>36</v>
      </c>
      <c r="H6" s="53">
        <v>800</v>
      </c>
      <c r="I6" s="52">
        <v>0.45</v>
      </c>
    </row>
    <row r="7" spans="1:9" ht="14.25" customHeight="1" x14ac:dyDescent="0.15">
      <c r="A7" s="44" t="s">
        <v>40</v>
      </c>
      <c r="B7" s="182" t="s">
        <v>1731</v>
      </c>
      <c r="C7" s="71" t="s">
        <v>42</v>
      </c>
      <c r="D7" s="72" t="s">
        <v>43</v>
      </c>
      <c r="E7" s="68">
        <v>352</v>
      </c>
      <c r="F7" s="73" t="s">
        <v>35</v>
      </c>
      <c r="G7" s="71" t="s">
        <v>44</v>
      </c>
      <c r="H7" s="46">
        <v>1000</v>
      </c>
      <c r="I7" s="45">
        <v>0.35</v>
      </c>
    </row>
    <row r="8" spans="1:9" ht="14.25" customHeight="1" x14ac:dyDescent="0.15">
      <c r="A8" s="44" t="s">
        <v>45</v>
      </c>
      <c r="B8" s="182" t="s">
        <v>1732</v>
      </c>
      <c r="C8" s="71" t="s">
        <v>47</v>
      </c>
      <c r="D8" s="72" t="s">
        <v>48</v>
      </c>
      <c r="E8" s="71">
        <v>748</v>
      </c>
      <c r="F8" s="73" t="s">
        <v>35</v>
      </c>
      <c r="G8" s="71" t="s">
        <v>44</v>
      </c>
      <c r="H8" s="46">
        <v>1000</v>
      </c>
      <c r="I8" s="45">
        <v>0.74</v>
      </c>
    </row>
    <row r="9" spans="1:9" ht="14.25" customHeight="1" x14ac:dyDescent="0.15">
      <c r="A9" s="44" t="s">
        <v>49</v>
      </c>
      <c r="B9" s="182" t="s">
        <v>1733</v>
      </c>
      <c r="C9" s="71" t="s">
        <v>51</v>
      </c>
      <c r="D9" s="72" t="s">
        <v>52</v>
      </c>
      <c r="E9" s="71">
        <v>302</v>
      </c>
      <c r="F9" s="73" t="s">
        <v>35</v>
      </c>
      <c r="G9" s="71" t="s">
        <v>44</v>
      </c>
      <c r="H9" s="46">
        <v>1000</v>
      </c>
      <c r="I9" s="45">
        <v>0.3</v>
      </c>
    </row>
    <row r="10" spans="1:9" ht="14.25" customHeight="1" x14ac:dyDescent="0.15">
      <c r="A10" s="44" t="s">
        <v>2168</v>
      </c>
      <c r="B10" s="182" t="s">
        <v>1734</v>
      </c>
      <c r="C10" s="71" t="s">
        <v>56</v>
      </c>
      <c r="D10" s="72" t="s">
        <v>57</v>
      </c>
      <c r="E10" s="71">
        <v>32</v>
      </c>
      <c r="F10" s="73" t="s">
        <v>58</v>
      </c>
      <c r="G10" s="71" t="s">
        <v>59</v>
      </c>
      <c r="H10" s="46">
        <v>60</v>
      </c>
      <c r="I10" s="45">
        <v>0.53</v>
      </c>
    </row>
    <row r="11" spans="1:9" ht="14.25" customHeight="1" x14ac:dyDescent="0.15">
      <c r="A11" s="44" t="s">
        <v>60</v>
      </c>
      <c r="B11" s="182" t="s">
        <v>1735</v>
      </c>
      <c r="C11" s="71" t="s">
        <v>62</v>
      </c>
      <c r="D11" s="72" t="s">
        <v>57</v>
      </c>
      <c r="E11" s="71">
        <v>354</v>
      </c>
      <c r="F11" s="73" t="s">
        <v>35</v>
      </c>
      <c r="G11" s="71" t="s">
        <v>63</v>
      </c>
      <c r="H11" s="46">
        <v>290</v>
      </c>
      <c r="I11" s="45">
        <v>1.22</v>
      </c>
    </row>
    <row r="12" spans="1:9" ht="14.25" customHeight="1" x14ac:dyDescent="0.15">
      <c r="A12" s="44">
        <v>1034</v>
      </c>
      <c r="B12" s="182" t="s">
        <v>1736</v>
      </c>
      <c r="C12" s="71" t="s">
        <v>66</v>
      </c>
      <c r="D12" s="72" t="s">
        <v>57</v>
      </c>
      <c r="E12" s="71">
        <v>175</v>
      </c>
      <c r="F12" s="73" t="s">
        <v>35</v>
      </c>
      <c r="G12" s="71" t="s">
        <v>67</v>
      </c>
      <c r="H12" s="46">
        <v>140</v>
      </c>
      <c r="I12" s="45">
        <v>1.25</v>
      </c>
    </row>
    <row r="13" spans="1:9" ht="14.25" customHeight="1" x14ac:dyDescent="0.15">
      <c r="A13" s="44" t="s">
        <v>2167</v>
      </c>
      <c r="B13" s="182" t="s">
        <v>1734</v>
      </c>
      <c r="C13" s="71" t="s">
        <v>69</v>
      </c>
      <c r="D13" s="72" t="s">
        <v>57</v>
      </c>
      <c r="E13" s="71">
        <v>231</v>
      </c>
      <c r="F13" s="73" t="s">
        <v>70</v>
      </c>
      <c r="G13" s="71" t="s">
        <v>71</v>
      </c>
      <c r="H13" s="46">
        <v>360</v>
      </c>
      <c r="I13" s="45">
        <v>0.64</v>
      </c>
    </row>
    <row r="14" spans="1:9" ht="14.25" customHeight="1" x14ac:dyDescent="0.15">
      <c r="A14" s="44" t="s">
        <v>72</v>
      </c>
      <c r="B14" s="182" t="s">
        <v>73</v>
      </c>
      <c r="C14" s="71" t="s">
        <v>74</v>
      </c>
      <c r="D14" s="72" t="s">
        <v>75</v>
      </c>
      <c r="E14" s="71">
        <v>59</v>
      </c>
      <c r="F14" s="73" t="s">
        <v>76</v>
      </c>
      <c r="G14" s="71" t="s">
        <v>77</v>
      </c>
      <c r="H14" s="46">
        <v>200</v>
      </c>
      <c r="I14" s="45">
        <v>0.28999999999999998</v>
      </c>
    </row>
    <row r="15" spans="1:9" ht="14.25" customHeight="1" x14ac:dyDescent="0.15">
      <c r="A15" s="44" t="s">
        <v>78</v>
      </c>
      <c r="B15" s="182" t="s">
        <v>1737</v>
      </c>
      <c r="C15" s="71" t="s">
        <v>80</v>
      </c>
      <c r="D15" s="72" t="s">
        <v>81</v>
      </c>
      <c r="E15" s="71">
        <v>125</v>
      </c>
      <c r="F15" s="73" t="s">
        <v>35</v>
      </c>
      <c r="G15" s="71" t="s">
        <v>82</v>
      </c>
      <c r="H15" s="46">
        <v>250</v>
      </c>
      <c r="I15" s="45">
        <v>0.5</v>
      </c>
    </row>
    <row r="16" spans="1:9" ht="14.25" customHeight="1" x14ac:dyDescent="0.15">
      <c r="A16" s="44" t="s">
        <v>83</v>
      </c>
      <c r="B16" s="182" t="s">
        <v>1738</v>
      </c>
      <c r="C16" s="71" t="s">
        <v>85</v>
      </c>
      <c r="D16" s="72" t="s">
        <v>86</v>
      </c>
      <c r="E16" s="71">
        <v>91</v>
      </c>
      <c r="F16" s="73" t="s">
        <v>35</v>
      </c>
      <c r="G16" s="71" t="s">
        <v>77</v>
      </c>
      <c r="H16" s="46">
        <v>200</v>
      </c>
      <c r="I16" s="45">
        <v>0.45</v>
      </c>
    </row>
    <row r="17" spans="1:9" ht="14.25" customHeight="1" x14ac:dyDescent="0.15">
      <c r="A17" s="44" t="s">
        <v>87</v>
      </c>
      <c r="B17" s="182" t="s">
        <v>1739</v>
      </c>
      <c r="C17" s="71" t="s">
        <v>89</v>
      </c>
      <c r="D17" s="72" t="s">
        <v>75</v>
      </c>
      <c r="E17" s="71">
        <v>64</v>
      </c>
      <c r="F17" s="73" t="s">
        <v>76</v>
      </c>
      <c r="G17" s="71" t="s">
        <v>90</v>
      </c>
      <c r="H17" s="46">
        <v>110</v>
      </c>
      <c r="I17" s="45">
        <v>0.57999999999999996</v>
      </c>
    </row>
    <row r="18" spans="1:9" ht="14.25" customHeight="1" x14ac:dyDescent="0.15">
      <c r="A18" s="44" t="s">
        <v>91</v>
      </c>
      <c r="B18" s="182" t="s">
        <v>1740</v>
      </c>
      <c r="C18" s="71" t="s">
        <v>93</v>
      </c>
      <c r="D18" s="72" t="s">
        <v>75</v>
      </c>
      <c r="E18" s="71">
        <v>58</v>
      </c>
      <c r="F18" s="73" t="s">
        <v>76</v>
      </c>
      <c r="G18" s="71" t="s">
        <v>94</v>
      </c>
      <c r="H18" s="46">
        <v>150</v>
      </c>
      <c r="I18" s="45">
        <v>0.38</v>
      </c>
    </row>
    <row r="19" spans="1:9" ht="14.25" customHeight="1" x14ac:dyDescent="0.15">
      <c r="A19" s="47" t="s">
        <v>95</v>
      </c>
      <c r="B19" s="182" t="s">
        <v>1741</v>
      </c>
      <c r="C19" s="71" t="s">
        <v>98</v>
      </c>
      <c r="D19" s="72" t="s">
        <v>1742</v>
      </c>
      <c r="E19" s="71">
        <v>610</v>
      </c>
      <c r="F19" s="73" t="s">
        <v>35</v>
      </c>
      <c r="G19" s="71" t="s">
        <v>44</v>
      </c>
      <c r="H19" s="46">
        <v>1000</v>
      </c>
      <c r="I19" s="45">
        <v>0.61</v>
      </c>
    </row>
    <row r="20" spans="1:9" ht="14.25" customHeight="1" x14ac:dyDescent="0.15">
      <c r="A20" s="47" t="s">
        <v>100</v>
      </c>
      <c r="B20" s="182" t="s">
        <v>1741</v>
      </c>
      <c r="C20" s="71" t="s">
        <v>101</v>
      </c>
      <c r="D20" s="72" t="s">
        <v>52</v>
      </c>
      <c r="E20" s="71">
        <v>270</v>
      </c>
      <c r="F20" s="73" t="s">
        <v>35</v>
      </c>
      <c r="G20" s="71" t="s">
        <v>44</v>
      </c>
      <c r="H20" s="46">
        <v>1000</v>
      </c>
      <c r="I20" s="45">
        <v>0.27</v>
      </c>
    </row>
    <row r="21" spans="1:9" ht="14.25" customHeight="1" x14ac:dyDescent="0.15">
      <c r="A21" s="44" t="s">
        <v>102</v>
      </c>
      <c r="B21" s="182" t="s">
        <v>1743</v>
      </c>
      <c r="C21" s="71" t="s">
        <v>1744</v>
      </c>
      <c r="D21" s="72" t="s">
        <v>105</v>
      </c>
      <c r="E21" s="71">
        <v>326</v>
      </c>
      <c r="F21" s="73" t="s">
        <v>106</v>
      </c>
      <c r="G21" s="71" t="s">
        <v>107</v>
      </c>
      <c r="H21" s="46">
        <v>74</v>
      </c>
      <c r="I21" s="45">
        <v>4.4000000000000004</v>
      </c>
    </row>
    <row r="22" spans="1:9" ht="14.25" customHeight="1" x14ac:dyDescent="0.15">
      <c r="A22" s="44" t="s">
        <v>109</v>
      </c>
      <c r="B22" s="182" t="s">
        <v>1745</v>
      </c>
      <c r="C22" s="71" t="s">
        <v>1746</v>
      </c>
      <c r="D22" s="72" t="s">
        <v>112</v>
      </c>
      <c r="E22" s="71">
        <v>153</v>
      </c>
      <c r="F22" s="73" t="s">
        <v>35</v>
      </c>
      <c r="G22" s="71" t="s">
        <v>113</v>
      </c>
      <c r="H22" s="46">
        <v>30</v>
      </c>
      <c r="I22" s="45">
        <v>5.0999999999999996</v>
      </c>
    </row>
    <row r="23" spans="1:9" ht="14.25" customHeight="1" x14ac:dyDescent="0.15">
      <c r="A23" s="47" t="s">
        <v>114</v>
      </c>
      <c r="B23" s="182" t="s">
        <v>1747</v>
      </c>
      <c r="C23" s="71" t="s">
        <v>117</v>
      </c>
      <c r="D23" s="72" t="s">
        <v>118</v>
      </c>
      <c r="E23" s="71">
        <v>1701</v>
      </c>
      <c r="F23" s="73" t="s">
        <v>35</v>
      </c>
      <c r="G23" s="71" t="s">
        <v>119</v>
      </c>
      <c r="H23" s="46">
        <v>500</v>
      </c>
      <c r="I23" s="45">
        <v>3.4</v>
      </c>
    </row>
    <row r="24" spans="1:9" ht="14.25" customHeight="1" x14ac:dyDescent="0.15">
      <c r="A24" s="47" t="s">
        <v>120</v>
      </c>
      <c r="B24" s="182" t="s">
        <v>1748</v>
      </c>
      <c r="C24" s="71" t="s">
        <v>122</v>
      </c>
      <c r="D24" s="72" t="s">
        <v>112</v>
      </c>
      <c r="E24" s="71">
        <v>148</v>
      </c>
      <c r="F24" s="73" t="s">
        <v>35</v>
      </c>
      <c r="G24" s="71" t="s">
        <v>123</v>
      </c>
      <c r="H24" s="46">
        <v>30</v>
      </c>
      <c r="I24" s="45">
        <v>4.93</v>
      </c>
    </row>
    <row r="25" spans="1:9" ht="14.25" customHeight="1" x14ac:dyDescent="0.15">
      <c r="A25" s="44" t="s">
        <v>124</v>
      </c>
      <c r="B25" s="182" t="s">
        <v>1749</v>
      </c>
      <c r="C25" s="71" t="s">
        <v>1750</v>
      </c>
      <c r="D25" s="72" t="s">
        <v>1751</v>
      </c>
      <c r="E25" s="71">
        <v>119</v>
      </c>
      <c r="F25" s="73" t="s">
        <v>35</v>
      </c>
      <c r="G25" s="71" t="s">
        <v>1752</v>
      </c>
      <c r="H25" s="46">
        <v>106</v>
      </c>
      <c r="I25" s="45">
        <v>1.1200000000000001</v>
      </c>
    </row>
    <row r="26" spans="1:9" ht="14.25" customHeight="1" x14ac:dyDescent="0.15">
      <c r="A26" s="44" t="s">
        <v>129</v>
      </c>
      <c r="B26" s="182" t="s">
        <v>1753</v>
      </c>
      <c r="C26" s="71" t="s">
        <v>131</v>
      </c>
      <c r="D26" s="72" t="s">
        <v>132</v>
      </c>
      <c r="E26" s="71">
        <v>534</v>
      </c>
      <c r="F26" s="73" t="s">
        <v>35</v>
      </c>
      <c r="G26" s="71" t="s">
        <v>44</v>
      </c>
      <c r="H26" s="46">
        <v>1000</v>
      </c>
      <c r="I26" s="45">
        <v>0.53</v>
      </c>
    </row>
    <row r="27" spans="1:9" ht="14.25" customHeight="1" x14ac:dyDescent="0.15">
      <c r="A27" s="44" t="s">
        <v>133</v>
      </c>
      <c r="B27" s="182" t="s">
        <v>1754</v>
      </c>
      <c r="C27" s="71" t="s">
        <v>135</v>
      </c>
      <c r="D27" s="72" t="s">
        <v>136</v>
      </c>
      <c r="E27" s="71">
        <v>756</v>
      </c>
      <c r="F27" s="73" t="s">
        <v>137</v>
      </c>
      <c r="G27" s="71" t="s">
        <v>138</v>
      </c>
      <c r="H27" s="46">
        <v>2000</v>
      </c>
      <c r="I27" s="45">
        <v>0.37</v>
      </c>
    </row>
    <row r="28" spans="1:9" ht="14.25" customHeight="1" x14ac:dyDescent="0.15">
      <c r="A28" s="44" t="s">
        <v>139</v>
      </c>
      <c r="B28" s="182" t="s">
        <v>1755</v>
      </c>
      <c r="C28" s="71" t="s">
        <v>141</v>
      </c>
      <c r="D28" s="72"/>
      <c r="E28" s="71">
        <v>454</v>
      </c>
      <c r="F28" s="73" t="s">
        <v>142</v>
      </c>
      <c r="G28" s="71" t="s">
        <v>1756</v>
      </c>
      <c r="H28" s="46">
        <v>1000</v>
      </c>
      <c r="I28" s="45">
        <v>0.45</v>
      </c>
    </row>
    <row r="29" spans="1:9" ht="14.25" customHeight="1" x14ac:dyDescent="0.15">
      <c r="A29" s="44" t="s">
        <v>144</v>
      </c>
      <c r="B29" s="182" t="s">
        <v>1757</v>
      </c>
      <c r="C29" s="71" t="s">
        <v>146</v>
      </c>
      <c r="D29" s="72"/>
      <c r="E29" s="74">
        <v>540</v>
      </c>
      <c r="F29" s="73" t="s">
        <v>142</v>
      </c>
      <c r="G29" s="71" t="s">
        <v>147</v>
      </c>
      <c r="H29" s="46">
        <v>1000</v>
      </c>
      <c r="I29" s="45">
        <v>0.54</v>
      </c>
    </row>
    <row r="30" spans="1:9" ht="14.25" customHeight="1" x14ac:dyDescent="0.15">
      <c r="A30" s="44" t="s">
        <v>148</v>
      </c>
      <c r="B30" s="182" t="s">
        <v>1758</v>
      </c>
      <c r="C30" s="71" t="s">
        <v>150</v>
      </c>
      <c r="D30" s="72" t="s">
        <v>151</v>
      </c>
      <c r="E30" s="74">
        <v>249</v>
      </c>
      <c r="F30" s="73" t="s">
        <v>35</v>
      </c>
      <c r="G30" s="71" t="s">
        <v>82</v>
      </c>
      <c r="H30" s="46">
        <v>250</v>
      </c>
      <c r="I30" s="45">
        <v>0.99</v>
      </c>
    </row>
    <row r="31" spans="1:9" ht="14.25" customHeight="1" x14ac:dyDescent="0.15">
      <c r="A31" s="44" t="s">
        <v>152</v>
      </c>
      <c r="B31" s="182" t="s">
        <v>153</v>
      </c>
      <c r="C31" s="71" t="s">
        <v>154</v>
      </c>
      <c r="D31" s="72" t="s">
        <v>155</v>
      </c>
      <c r="E31" s="71">
        <v>375</v>
      </c>
      <c r="F31" s="73" t="s">
        <v>35</v>
      </c>
      <c r="G31" s="71" t="s">
        <v>156</v>
      </c>
      <c r="H31" s="46">
        <v>300</v>
      </c>
      <c r="I31" s="45">
        <v>1.25</v>
      </c>
    </row>
    <row r="32" spans="1:9" ht="14.25" customHeight="1" x14ac:dyDescent="0.15">
      <c r="A32" s="44" t="s">
        <v>157</v>
      </c>
      <c r="B32" s="182" t="s">
        <v>158</v>
      </c>
      <c r="C32" s="71" t="s">
        <v>159</v>
      </c>
      <c r="D32" s="72" t="s">
        <v>160</v>
      </c>
      <c r="E32" s="71">
        <v>1032</v>
      </c>
      <c r="F32" s="73" t="s">
        <v>35</v>
      </c>
      <c r="G32" s="71" t="s">
        <v>161</v>
      </c>
      <c r="H32" s="46">
        <v>1000</v>
      </c>
      <c r="I32" s="45">
        <v>1.03</v>
      </c>
    </row>
    <row r="33" spans="1:9" ht="14.25" customHeight="1" x14ac:dyDescent="0.15">
      <c r="A33" s="44" t="s">
        <v>162</v>
      </c>
      <c r="B33" s="182" t="s">
        <v>1759</v>
      </c>
      <c r="C33" s="71" t="s">
        <v>164</v>
      </c>
      <c r="D33" s="72" t="s">
        <v>165</v>
      </c>
      <c r="E33" s="71">
        <v>431</v>
      </c>
      <c r="F33" s="73" t="s">
        <v>35</v>
      </c>
      <c r="G33" s="71" t="s">
        <v>82</v>
      </c>
      <c r="H33" s="46">
        <v>250</v>
      </c>
      <c r="I33" s="45">
        <v>1.72</v>
      </c>
    </row>
    <row r="34" spans="1:9" ht="14.25" customHeight="1" x14ac:dyDescent="0.15">
      <c r="A34" s="44" t="s">
        <v>166</v>
      </c>
      <c r="B34" s="182" t="s">
        <v>1760</v>
      </c>
      <c r="C34" s="71" t="s">
        <v>168</v>
      </c>
      <c r="D34" s="72" t="s">
        <v>169</v>
      </c>
      <c r="E34" s="71">
        <v>171</v>
      </c>
      <c r="F34" s="73" t="s">
        <v>35</v>
      </c>
      <c r="G34" s="71" t="s">
        <v>82</v>
      </c>
      <c r="H34" s="46">
        <v>250</v>
      </c>
      <c r="I34" s="45">
        <v>0.68</v>
      </c>
    </row>
    <row r="35" spans="1:9" ht="14.25" customHeight="1" x14ac:dyDescent="0.15">
      <c r="A35" s="48" t="s">
        <v>170</v>
      </c>
      <c r="B35" s="182" t="s">
        <v>171</v>
      </c>
      <c r="C35" s="71" t="s">
        <v>172</v>
      </c>
      <c r="D35" s="72" t="s">
        <v>75</v>
      </c>
      <c r="E35" s="71">
        <v>59</v>
      </c>
      <c r="F35" s="73" t="s">
        <v>76</v>
      </c>
      <c r="G35" s="71" t="s">
        <v>1761</v>
      </c>
      <c r="H35" s="46">
        <v>130</v>
      </c>
      <c r="I35" s="45">
        <v>0.45</v>
      </c>
    </row>
    <row r="36" spans="1:9" ht="14.25" customHeight="1" x14ac:dyDescent="0.25">
      <c r="A36" s="59" t="s">
        <v>1762</v>
      </c>
      <c r="B36" s="20"/>
      <c r="C36" s="1"/>
      <c r="D36" s="1"/>
      <c r="E36" s="1"/>
      <c r="F36" s="1"/>
      <c r="G36" s="1"/>
      <c r="H36" s="1"/>
      <c r="I36" s="1"/>
    </row>
    <row r="37" spans="1:9" ht="14.25" customHeight="1" thickBot="1" x14ac:dyDescent="0.2">
      <c r="A37" s="56" t="s">
        <v>3</v>
      </c>
      <c r="B37" s="180" t="s">
        <v>5</v>
      </c>
      <c r="C37" s="65" t="s">
        <v>30</v>
      </c>
      <c r="D37" s="66" t="s">
        <v>9</v>
      </c>
      <c r="E37" s="67" t="s">
        <v>10</v>
      </c>
      <c r="F37" s="65" t="s">
        <v>11</v>
      </c>
      <c r="G37" s="65" t="s">
        <v>12</v>
      </c>
      <c r="H37" s="58" t="s">
        <v>13</v>
      </c>
      <c r="I37" s="57" t="s">
        <v>1729</v>
      </c>
    </row>
    <row r="38" spans="1:9" ht="14.25" customHeight="1" thickTop="1" x14ac:dyDescent="0.15">
      <c r="A38" s="54" t="s">
        <v>174</v>
      </c>
      <c r="B38" s="181" t="s">
        <v>176</v>
      </c>
      <c r="C38" s="68" t="s">
        <v>177</v>
      </c>
      <c r="D38" s="69" t="s">
        <v>178</v>
      </c>
      <c r="E38" s="68">
        <v>80</v>
      </c>
      <c r="F38" s="70" t="s">
        <v>179</v>
      </c>
      <c r="G38" s="68" t="s">
        <v>82</v>
      </c>
      <c r="H38" s="53">
        <v>250</v>
      </c>
      <c r="I38" s="52">
        <v>0.32</v>
      </c>
    </row>
    <row r="39" spans="1:9" ht="14.25" customHeight="1" x14ac:dyDescent="0.15">
      <c r="A39" s="44" t="s">
        <v>180</v>
      </c>
      <c r="B39" s="182" t="s">
        <v>181</v>
      </c>
      <c r="C39" s="71" t="s">
        <v>182</v>
      </c>
      <c r="D39" s="72" t="s">
        <v>178</v>
      </c>
      <c r="E39" s="71">
        <v>108</v>
      </c>
      <c r="F39" s="73" t="s">
        <v>35</v>
      </c>
      <c r="G39" s="71" t="s">
        <v>77</v>
      </c>
      <c r="H39" s="46">
        <v>200</v>
      </c>
      <c r="I39" s="45">
        <v>0.54</v>
      </c>
    </row>
    <row r="40" spans="1:9" ht="14.25" customHeight="1" x14ac:dyDescent="0.15">
      <c r="A40" s="44" t="s">
        <v>183</v>
      </c>
      <c r="B40" s="182" t="s">
        <v>1763</v>
      </c>
      <c r="C40" s="71" t="s">
        <v>185</v>
      </c>
      <c r="D40" s="72"/>
      <c r="E40" s="71">
        <v>540</v>
      </c>
      <c r="F40" s="73" t="s">
        <v>142</v>
      </c>
      <c r="G40" s="71" t="s">
        <v>186</v>
      </c>
      <c r="H40" s="46">
        <v>1000</v>
      </c>
      <c r="I40" s="45">
        <v>0.54</v>
      </c>
    </row>
    <row r="41" spans="1:9" ht="14.25" customHeight="1" x14ac:dyDescent="0.15">
      <c r="A41" s="47" t="s">
        <v>187</v>
      </c>
      <c r="B41" s="182" t="s">
        <v>1764</v>
      </c>
      <c r="C41" s="71" t="s">
        <v>190</v>
      </c>
      <c r="D41" s="72" t="s">
        <v>191</v>
      </c>
      <c r="E41" s="71">
        <v>378</v>
      </c>
      <c r="F41" s="73" t="s">
        <v>35</v>
      </c>
      <c r="G41" s="71" t="s">
        <v>119</v>
      </c>
      <c r="H41" s="46">
        <v>500</v>
      </c>
      <c r="I41" s="45">
        <v>0.75</v>
      </c>
    </row>
    <row r="42" spans="1:9" ht="14.25" customHeight="1" x14ac:dyDescent="0.15">
      <c r="A42" s="47" t="s">
        <v>192</v>
      </c>
      <c r="B42" s="182" t="s">
        <v>1765</v>
      </c>
      <c r="C42" s="71" t="s">
        <v>194</v>
      </c>
      <c r="D42" s="72" t="s">
        <v>191</v>
      </c>
      <c r="E42" s="71">
        <v>486</v>
      </c>
      <c r="F42" s="73" t="s">
        <v>35</v>
      </c>
      <c r="G42" s="71" t="s">
        <v>195</v>
      </c>
      <c r="H42" s="46">
        <v>500</v>
      </c>
      <c r="I42" s="45">
        <v>0.97</v>
      </c>
    </row>
    <row r="43" spans="1:9" ht="14.25" customHeight="1" x14ac:dyDescent="0.15">
      <c r="A43" s="44" t="s">
        <v>196</v>
      </c>
      <c r="B43" s="182" t="s">
        <v>1766</v>
      </c>
      <c r="C43" s="71" t="s">
        <v>198</v>
      </c>
      <c r="D43" s="72" t="s">
        <v>199</v>
      </c>
      <c r="E43" s="71">
        <v>270</v>
      </c>
      <c r="F43" s="73" t="s">
        <v>142</v>
      </c>
      <c r="G43" s="71" t="s">
        <v>200</v>
      </c>
      <c r="H43" s="46">
        <v>1000</v>
      </c>
      <c r="I43" s="45">
        <v>0.27</v>
      </c>
    </row>
    <row r="44" spans="1:9" ht="14.25" customHeight="1" x14ac:dyDescent="0.15">
      <c r="A44" s="48" t="s">
        <v>201</v>
      </c>
      <c r="B44" s="183" t="s">
        <v>202</v>
      </c>
      <c r="C44" s="71" t="s">
        <v>203</v>
      </c>
      <c r="D44" s="72" t="s">
        <v>204</v>
      </c>
      <c r="E44" s="71">
        <v>534</v>
      </c>
      <c r="F44" s="73" t="s">
        <v>35</v>
      </c>
      <c r="G44" s="71" t="s">
        <v>44</v>
      </c>
      <c r="H44" s="46">
        <v>1000</v>
      </c>
      <c r="I44" s="45">
        <v>0.53</v>
      </c>
    </row>
    <row r="45" spans="1:9" ht="14.25" customHeight="1" x14ac:dyDescent="0.15">
      <c r="A45" s="44" t="s">
        <v>205</v>
      </c>
      <c r="B45" s="182" t="s">
        <v>1767</v>
      </c>
      <c r="C45" s="71" t="s">
        <v>207</v>
      </c>
      <c r="D45" s="72" t="s">
        <v>208</v>
      </c>
      <c r="E45" s="71">
        <v>499</v>
      </c>
      <c r="F45" s="73" t="s">
        <v>35</v>
      </c>
      <c r="G45" s="71" t="s">
        <v>44</v>
      </c>
      <c r="H45" s="46">
        <v>1000</v>
      </c>
      <c r="I45" s="45">
        <v>0.49</v>
      </c>
    </row>
    <row r="46" spans="1:9" ht="14.25" customHeight="1" x14ac:dyDescent="0.15">
      <c r="A46" s="44" t="s">
        <v>209</v>
      </c>
      <c r="B46" s="182" t="s">
        <v>1768</v>
      </c>
      <c r="C46" s="71" t="s">
        <v>211</v>
      </c>
      <c r="D46" s="72" t="s">
        <v>199</v>
      </c>
      <c r="E46" s="71">
        <v>794</v>
      </c>
      <c r="F46" s="73" t="s">
        <v>142</v>
      </c>
      <c r="G46" s="71" t="s">
        <v>212</v>
      </c>
      <c r="H46" s="46">
        <v>1000</v>
      </c>
      <c r="I46" s="45">
        <v>0.79</v>
      </c>
    </row>
    <row r="47" spans="1:9" ht="14.25" customHeight="1" x14ac:dyDescent="0.15">
      <c r="A47" s="44" t="s">
        <v>213</v>
      </c>
      <c r="B47" s="182" t="s">
        <v>1769</v>
      </c>
      <c r="C47" s="71" t="s">
        <v>215</v>
      </c>
      <c r="D47" s="72" t="s">
        <v>216</v>
      </c>
      <c r="E47" s="71">
        <v>605</v>
      </c>
      <c r="F47" s="73" t="s">
        <v>35</v>
      </c>
      <c r="G47" s="71" t="s">
        <v>119</v>
      </c>
      <c r="H47" s="46">
        <v>500</v>
      </c>
      <c r="I47" s="45">
        <v>1.21</v>
      </c>
    </row>
    <row r="48" spans="1:9" ht="14.25" customHeight="1" x14ac:dyDescent="0.15">
      <c r="A48" s="44" t="s">
        <v>217</v>
      </c>
      <c r="B48" s="182" t="s">
        <v>1770</v>
      </c>
      <c r="C48" s="71" t="s">
        <v>219</v>
      </c>
      <c r="D48" s="72" t="s">
        <v>220</v>
      </c>
      <c r="E48" s="71">
        <v>363</v>
      </c>
      <c r="F48" s="73" t="s">
        <v>35</v>
      </c>
      <c r="G48" s="71" t="s">
        <v>44</v>
      </c>
      <c r="H48" s="46">
        <v>1000</v>
      </c>
      <c r="I48" s="45">
        <v>0.36</v>
      </c>
    </row>
    <row r="49" spans="1:9" ht="14.25" customHeight="1" x14ac:dyDescent="0.15">
      <c r="A49" s="47" t="s">
        <v>221</v>
      </c>
      <c r="B49" s="182" t="s">
        <v>1771</v>
      </c>
      <c r="C49" s="71" t="s">
        <v>224</v>
      </c>
      <c r="D49" s="72" t="s">
        <v>225</v>
      </c>
      <c r="E49" s="71">
        <v>522</v>
      </c>
      <c r="F49" s="73" t="s">
        <v>35</v>
      </c>
      <c r="G49" s="71" t="s">
        <v>119</v>
      </c>
      <c r="H49" s="46">
        <v>500</v>
      </c>
      <c r="I49" s="45">
        <v>1.04</v>
      </c>
    </row>
    <row r="50" spans="1:9" ht="14.25" customHeight="1" x14ac:dyDescent="0.15">
      <c r="A50" s="47" t="s">
        <v>226</v>
      </c>
      <c r="B50" s="182" t="s">
        <v>1771</v>
      </c>
      <c r="C50" s="71" t="s">
        <v>227</v>
      </c>
      <c r="D50" s="72" t="s">
        <v>216</v>
      </c>
      <c r="E50" s="71">
        <v>154</v>
      </c>
      <c r="F50" s="73" t="s">
        <v>35</v>
      </c>
      <c r="G50" s="71" t="s">
        <v>228</v>
      </c>
      <c r="H50" s="46">
        <v>90</v>
      </c>
      <c r="I50" s="45">
        <v>1.71</v>
      </c>
    </row>
    <row r="51" spans="1:9" ht="14.25" customHeight="1" x14ac:dyDescent="0.15">
      <c r="A51" s="60" t="s">
        <v>1772</v>
      </c>
      <c r="B51" s="20"/>
      <c r="C51" s="20"/>
      <c r="D51" s="20"/>
      <c r="E51" s="20"/>
      <c r="F51" s="20"/>
      <c r="G51" s="20"/>
      <c r="H51" s="20"/>
      <c r="I51" s="20"/>
    </row>
    <row r="52" spans="1:9" ht="14.25" customHeight="1" thickBot="1" x14ac:dyDescent="0.2">
      <c r="A52" s="56" t="s">
        <v>3</v>
      </c>
      <c r="B52" s="180" t="s">
        <v>5</v>
      </c>
      <c r="C52" s="65" t="s">
        <v>30</v>
      </c>
      <c r="D52" s="66" t="s">
        <v>9</v>
      </c>
      <c r="E52" s="67" t="s">
        <v>10</v>
      </c>
      <c r="F52" s="65" t="s">
        <v>11</v>
      </c>
      <c r="G52" s="65" t="s">
        <v>12</v>
      </c>
      <c r="H52" s="58" t="s">
        <v>13</v>
      </c>
      <c r="I52" s="57" t="s">
        <v>1729</v>
      </c>
    </row>
    <row r="53" spans="1:9" ht="14.25" customHeight="1" thickTop="1" x14ac:dyDescent="0.15">
      <c r="A53" s="55" t="s">
        <v>229</v>
      </c>
      <c r="B53" s="181" t="s">
        <v>1773</v>
      </c>
      <c r="C53" s="71" t="s">
        <v>231</v>
      </c>
      <c r="D53" s="72" t="s">
        <v>232</v>
      </c>
      <c r="E53" s="68">
        <v>335</v>
      </c>
      <c r="F53" s="73" t="s">
        <v>35</v>
      </c>
      <c r="G53" s="71" t="s">
        <v>119</v>
      </c>
      <c r="H53" s="53">
        <v>500</v>
      </c>
      <c r="I53" s="52">
        <v>0.67</v>
      </c>
    </row>
    <row r="54" spans="1:9" ht="14.25" customHeight="1" x14ac:dyDescent="0.15">
      <c r="A54" s="48" t="s">
        <v>233</v>
      </c>
      <c r="B54" s="182" t="s">
        <v>1774</v>
      </c>
      <c r="C54" s="71" t="s">
        <v>235</v>
      </c>
      <c r="D54" s="72" t="s">
        <v>236</v>
      </c>
      <c r="E54" s="71">
        <v>284</v>
      </c>
      <c r="F54" s="73" t="s">
        <v>35</v>
      </c>
      <c r="G54" s="71" t="s">
        <v>44</v>
      </c>
      <c r="H54" s="46">
        <v>1000</v>
      </c>
      <c r="I54" s="45">
        <v>0.28000000000000003</v>
      </c>
    </row>
    <row r="55" spans="1:9" ht="14.25" customHeight="1" x14ac:dyDescent="0.15">
      <c r="A55" s="48" t="s">
        <v>237</v>
      </c>
      <c r="B55" s="182" t="s">
        <v>1775</v>
      </c>
      <c r="C55" s="71" t="s">
        <v>239</v>
      </c>
      <c r="D55" s="72" t="s">
        <v>236</v>
      </c>
      <c r="E55" s="71">
        <v>295</v>
      </c>
      <c r="F55" s="73" t="s">
        <v>35</v>
      </c>
      <c r="G55" s="71" t="s">
        <v>44</v>
      </c>
      <c r="H55" s="46">
        <v>1000</v>
      </c>
      <c r="I55" s="45">
        <v>0.28999999999999998</v>
      </c>
    </row>
    <row r="56" spans="1:9" ht="14.25" customHeight="1" x14ac:dyDescent="0.15">
      <c r="A56" s="48" t="s">
        <v>240</v>
      </c>
      <c r="B56" s="182" t="s">
        <v>1776</v>
      </c>
      <c r="C56" s="71" t="s">
        <v>242</v>
      </c>
      <c r="D56" s="72" t="s">
        <v>236</v>
      </c>
      <c r="E56" s="71">
        <v>307</v>
      </c>
      <c r="F56" s="73" t="s">
        <v>35</v>
      </c>
      <c r="G56" s="71" t="s">
        <v>44</v>
      </c>
      <c r="H56" s="46">
        <v>1000</v>
      </c>
      <c r="I56" s="45">
        <v>0.3</v>
      </c>
    </row>
    <row r="57" spans="1:9" ht="14.25" customHeight="1" x14ac:dyDescent="0.15">
      <c r="A57" s="48" t="s">
        <v>243</v>
      </c>
      <c r="B57" s="182" t="s">
        <v>1777</v>
      </c>
      <c r="C57" s="71" t="s">
        <v>245</v>
      </c>
      <c r="D57" s="72" t="s">
        <v>236</v>
      </c>
      <c r="E57" s="71">
        <v>295</v>
      </c>
      <c r="F57" s="73" t="s">
        <v>35</v>
      </c>
      <c r="G57" s="71" t="s">
        <v>44</v>
      </c>
      <c r="H57" s="46">
        <v>1000</v>
      </c>
      <c r="I57" s="45">
        <v>0.28999999999999998</v>
      </c>
    </row>
    <row r="58" spans="1:9" ht="14.25" customHeight="1" x14ac:dyDescent="0.15">
      <c r="A58" s="48" t="s">
        <v>246</v>
      </c>
      <c r="B58" s="182" t="s">
        <v>1778</v>
      </c>
      <c r="C58" s="71" t="s">
        <v>248</v>
      </c>
      <c r="D58" s="72" t="s">
        <v>249</v>
      </c>
      <c r="E58" s="71">
        <v>163</v>
      </c>
      <c r="F58" s="73" t="s">
        <v>35</v>
      </c>
      <c r="G58" s="71" t="s">
        <v>77</v>
      </c>
      <c r="H58" s="46">
        <v>200</v>
      </c>
      <c r="I58" s="45">
        <v>0.81</v>
      </c>
    </row>
    <row r="59" spans="1:9" ht="14.25" customHeight="1" x14ac:dyDescent="0.15">
      <c r="A59" s="48" t="s">
        <v>250</v>
      </c>
      <c r="B59" s="182" t="s">
        <v>251</v>
      </c>
      <c r="C59" s="71" t="s">
        <v>252</v>
      </c>
      <c r="D59" s="72" t="s">
        <v>253</v>
      </c>
      <c r="E59" s="71">
        <v>896</v>
      </c>
      <c r="F59" s="73" t="s">
        <v>106</v>
      </c>
      <c r="G59" s="71" t="s">
        <v>119</v>
      </c>
      <c r="H59" s="46">
        <v>500</v>
      </c>
      <c r="I59" s="45">
        <v>1.79</v>
      </c>
    </row>
    <row r="60" spans="1:9" ht="14.25" customHeight="1" x14ac:dyDescent="0.15">
      <c r="A60" s="48" t="s">
        <v>254</v>
      </c>
      <c r="B60" s="182" t="s">
        <v>255</v>
      </c>
      <c r="C60" s="71" t="s">
        <v>255</v>
      </c>
      <c r="D60" s="72" t="s">
        <v>256</v>
      </c>
      <c r="E60" s="71">
        <v>540</v>
      </c>
      <c r="F60" s="73" t="s">
        <v>106</v>
      </c>
      <c r="G60" s="71" t="s">
        <v>257</v>
      </c>
      <c r="H60" s="46">
        <v>1000</v>
      </c>
      <c r="I60" s="45">
        <v>0.54</v>
      </c>
    </row>
    <row r="61" spans="1:9" ht="14.25" customHeight="1" x14ac:dyDescent="0.15">
      <c r="A61" s="59" t="s">
        <v>1779</v>
      </c>
      <c r="B61" s="20"/>
      <c r="C61" s="20"/>
      <c r="D61" s="20"/>
      <c r="E61" s="20"/>
      <c r="F61" s="20"/>
      <c r="G61" s="20"/>
      <c r="H61" s="20"/>
      <c r="I61" s="20"/>
    </row>
    <row r="62" spans="1:9" ht="14.25" customHeight="1" thickBot="1" x14ac:dyDescent="0.2">
      <c r="A62" s="56" t="s">
        <v>3</v>
      </c>
      <c r="B62" s="180" t="s">
        <v>5</v>
      </c>
      <c r="C62" s="65" t="s">
        <v>30</v>
      </c>
      <c r="D62" s="66" t="s">
        <v>9</v>
      </c>
      <c r="E62" s="67" t="s">
        <v>10</v>
      </c>
      <c r="F62" s="65" t="s">
        <v>11</v>
      </c>
      <c r="G62" s="65" t="s">
        <v>12</v>
      </c>
      <c r="H62" s="58" t="s">
        <v>13</v>
      </c>
      <c r="I62" s="57" t="s">
        <v>1729</v>
      </c>
    </row>
    <row r="63" spans="1:9" ht="14.25" customHeight="1" thickTop="1" x14ac:dyDescent="0.15">
      <c r="A63" s="55" t="s">
        <v>258</v>
      </c>
      <c r="B63" s="181" t="s">
        <v>1780</v>
      </c>
      <c r="C63" s="71" t="s">
        <v>260</v>
      </c>
      <c r="D63" s="72" t="s">
        <v>261</v>
      </c>
      <c r="E63" s="68">
        <v>497</v>
      </c>
      <c r="F63" s="73" t="s">
        <v>35</v>
      </c>
      <c r="G63" s="71" t="s">
        <v>82</v>
      </c>
      <c r="H63" s="53">
        <v>250</v>
      </c>
      <c r="I63" s="52">
        <v>1.98</v>
      </c>
    </row>
    <row r="64" spans="1:9" ht="14.25" customHeight="1" x14ac:dyDescent="0.15">
      <c r="A64" s="48" t="s">
        <v>262</v>
      </c>
      <c r="B64" s="182" t="s">
        <v>1781</v>
      </c>
      <c r="C64" s="71" t="s">
        <v>264</v>
      </c>
      <c r="D64" s="72" t="s">
        <v>265</v>
      </c>
      <c r="E64" s="71">
        <v>159</v>
      </c>
      <c r="F64" s="73" t="s">
        <v>266</v>
      </c>
      <c r="G64" s="71" t="s">
        <v>267</v>
      </c>
      <c r="H64" s="46">
        <v>165</v>
      </c>
      <c r="I64" s="45">
        <v>0.96</v>
      </c>
    </row>
    <row r="65" spans="1:10" ht="14.25" customHeight="1" x14ac:dyDescent="0.15">
      <c r="A65" s="48" t="s">
        <v>268</v>
      </c>
      <c r="B65" s="182" t="s">
        <v>269</v>
      </c>
      <c r="C65" s="71" t="s">
        <v>270</v>
      </c>
      <c r="D65" s="72" t="s">
        <v>271</v>
      </c>
      <c r="E65" s="71">
        <v>511</v>
      </c>
      <c r="F65" s="73" t="s">
        <v>35</v>
      </c>
      <c r="G65" s="71" t="s">
        <v>44</v>
      </c>
      <c r="H65" s="46">
        <v>1000</v>
      </c>
      <c r="I65" s="45">
        <v>0.51</v>
      </c>
    </row>
    <row r="66" spans="1:10" ht="14.25" customHeight="1" x14ac:dyDescent="0.15">
      <c r="A66" s="48" t="s">
        <v>272</v>
      </c>
      <c r="B66" s="182" t="s">
        <v>1782</v>
      </c>
      <c r="C66" s="71" t="s">
        <v>274</v>
      </c>
      <c r="D66" s="72" t="s">
        <v>275</v>
      </c>
      <c r="E66" s="71">
        <v>658</v>
      </c>
      <c r="F66" s="73" t="s">
        <v>35</v>
      </c>
      <c r="G66" s="71" t="s">
        <v>44</v>
      </c>
      <c r="H66" s="46">
        <v>1000</v>
      </c>
      <c r="I66" s="45">
        <v>0.65</v>
      </c>
    </row>
    <row r="67" spans="1:10" ht="14.25" customHeight="1" x14ac:dyDescent="0.15">
      <c r="A67" s="48" t="s">
        <v>276</v>
      </c>
      <c r="B67" s="182" t="s">
        <v>1783</v>
      </c>
      <c r="C67" s="71" t="s">
        <v>278</v>
      </c>
      <c r="D67" s="72" t="s">
        <v>275</v>
      </c>
      <c r="E67" s="71">
        <v>579</v>
      </c>
      <c r="F67" s="73" t="s">
        <v>35</v>
      </c>
      <c r="G67" s="71" t="s">
        <v>44</v>
      </c>
      <c r="H67" s="46">
        <v>1000</v>
      </c>
      <c r="I67" s="45">
        <v>0.56999999999999995</v>
      </c>
    </row>
    <row r="68" spans="1:10" ht="14.25" customHeight="1" x14ac:dyDescent="0.15">
      <c r="A68" s="48" t="s">
        <v>279</v>
      </c>
      <c r="B68" s="182" t="s">
        <v>1784</v>
      </c>
      <c r="C68" s="71" t="s">
        <v>281</v>
      </c>
      <c r="D68" s="72" t="s">
        <v>282</v>
      </c>
      <c r="E68" s="71">
        <v>181</v>
      </c>
      <c r="F68" s="73" t="s">
        <v>35</v>
      </c>
      <c r="G68" s="71" t="s">
        <v>82</v>
      </c>
      <c r="H68" s="46">
        <v>250</v>
      </c>
      <c r="I68" s="45">
        <v>0.72</v>
      </c>
    </row>
    <row r="69" spans="1:10" ht="14.25" customHeight="1" x14ac:dyDescent="0.15">
      <c r="A69" s="48" t="s">
        <v>283</v>
      </c>
      <c r="B69" s="182" t="s">
        <v>1785</v>
      </c>
      <c r="C69" s="71" t="s">
        <v>285</v>
      </c>
      <c r="D69" s="72" t="s">
        <v>151</v>
      </c>
      <c r="E69" s="71">
        <v>238</v>
      </c>
      <c r="F69" s="73" t="s">
        <v>35</v>
      </c>
      <c r="G69" s="71" t="s">
        <v>82</v>
      </c>
      <c r="H69" s="46">
        <v>250</v>
      </c>
      <c r="I69" s="45">
        <v>0.95</v>
      </c>
    </row>
    <row r="70" spans="1:10" ht="14.25" customHeight="1" x14ac:dyDescent="0.15">
      <c r="A70" s="48" t="s">
        <v>286</v>
      </c>
      <c r="B70" s="182" t="s">
        <v>1786</v>
      </c>
      <c r="C70" s="71" t="s">
        <v>288</v>
      </c>
      <c r="D70" s="72" t="s">
        <v>289</v>
      </c>
      <c r="E70" s="71">
        <v>90</v>
      </c>
      <c r="F70" s="73" t="s">
        <v>35</v>
      </c>
      <c r="G70" s="71" t="s">
        <v>290</v>
      </c>
      <c r="H70" s="46">
        <v>350</v>
      </c>
      <c r="I70" s="45">
        <v>0.25</v>
      </c>
    </row>
    <row r="71" spans="1:10" ht="14.25" customHeight="1" x14ac:dyDescent="0.15">
      <c r="A71" s="48" t="s">
        <v>291</v>
      </c>
      <c r="B71" s="182" t="s">
        <v>1787</v>
      </c>
      <c r="C71" s="71" t="s">
        <v>293</v>
      </c>
      <c r="D71" s="72" t="s">
        <v>289</v>
      </c>
      <c r="E71" s="71">
        <v>84</v>
      </c>
      <c r="F71" s="73" t="s">
        <v>35</v>
      </c>
      <c r="G71" s="71" t="s">
        <v>294</v>
      </c>
      <c r="H71" s="46">
        <v>340</v>
      </c>
      <c r="I71" s="45">
        <v>0.24</v>
      </c>
    </row>
    <row r="72" spans="1:10" ht="14.25" customHeight="1" x14ac:dyDescent="0.15">
      <c r="A72" s="48" t="s">
        <v>295</v>
      </c>
      <c r="B72" s="182" t="s">
        <v>1788</v>
      </c>
      <c r="C72" s="71" t="s">
        <v>297</v>
      </c>
      <c r="D72" s="72" t="s">
        <v>289</v>
      </c>
      <c r="E72" s="71">
        <v>90</v>
      </c>
      <c r="F72" s="73" t="s">
        <v>35</v>
      </c>
      <c r="G72" s="71" t="s">
        <v>290</v>
      </c>
      <c r="H72" s="46">
        <v>350</v>
      </c>
      <c r="I72" s="45">
        <v>0.25</v>
      </c>
    </row>
    <row r="73" spans="1:10" ht="14.25" customHeight="1" x14ac:dyDescent="0.15">
      <c r="A73" s="48" t="s">
        <v>298</v>
      </c>
      <c r="B73" s="182" t="s">
        <v>1789</v>
      </c>
      <c r="C73" s="71" t="s">
        <v>301</v>
      </c>
      <c r="D73" s="72" t="s">
        <v>289</v>
      </c>
      <c r="E73" s="71">
        <v>39</v>
      </c>
      <c r="F73" s="73" t="s">
        <v>302</v>
      </c>
      <c r="G73" s="71" t="s">
        <v>303</v>
      </c>
      <c r="H73" s="46">
        <v>70</v>
      </c>
      <c r="I73" s="45">
        <v>0.55000000000000004</v>
      </c>
    </row>
    <row r="74" spans="1:10" ht="14.25" customHeight="1" x14ac:dyDescent="0.15">
      <c r="A74" s="48" t="s">
        <v>304</v>
      </c>
      <c r="B74" s="182" t="s">
        <v>1790</v>
      </c>
      <c r="C74" s="71" t="s">
        <v>307</v>
      </c>
      <c r="D74" s="72" t="s">
        <v>289</v>
      </c>
      <c r="E74" s="71">
        <v>39</v>
      </c>
      <c r="F74" s="73" t="s">
        <v>58</v>
      </c>
      <c r="G74" s="71" t="s">
        <v>113</v>
      </c>
      <c r="H74" s="46">
        <v>30</v>
      </c>
      <c r="I74" s="45">
        <v>1.3</v>
      </c>
    </row>
    <row r="75" spans="1:10" ht="14.25" customHeight="1" x14ac:dyDescent="0.15">
      <c r="A75" s="48" t="s">
        <v>308</v>
      </c>
      <c r="B75" s="182" t="s">
        <v>1790</v>
      </c>
      <c r="C75" s="71" t="s">
        <v>309</v>
      </c>
      <c r="D75" s="72" t="s">
        <v>289</v>
      </c>
      <c r="E75" s="71">
        <v>24</v>
      </c>
      <c r="F75" s="73" t="s">
        <v>58</v>
      </c>
      <c r="G75" s="71" t="s">
        <v>310</v>
      </c>
      <c r="H75" s="46">
        <v>10</v>
      </c>
      <c r="I75" s="45">
        <v>2.4</v>
      </c>
      <c r="J75" s="64"/>
    </row>
    <row r="76" spans="1:10" ht="14.25" customHeight="1" x14ac:dyDescent="0.15">
      <c r="A76" s="48" t="s">
        <v>311</v>
      </c>
      <c r="B76" s="182" t="s">
        <v>312</v>
      </c>
      <c r="C76" s="71" t="s">
        <v>313</v>
      </c>
      <c r="D76" s="72" t="s">
        <v>289</v>
      </c>
      <c r="E76" s="71">
        <v>23</v>
      </c>
      <c r="F76" s="73" t="s">
        <v>302</v>
      </c>
      <c r="G76" s="71" t="s">
        <v>314</v>
      </c>
      <c r="H76" s="46">
        <v>15</v>
      </c>
      <c r="I76" s="45">
        <v>1.53</v>
      </c>
    </row>
    <row r="77" spans="1:10" ht="14.25" customHeight="1" x14ac:dyDescent="0.15">
      <c r="A77" s="48" t="s">
        <v>315</v>
      </c>
      <c r="B77" s="182" t="s">
        <v>1791</v>
      </c>
      <c r="C77" s="71" t="s">
        <v>317</v>
      </c>
      <c r="D77" s="72" t="s">
        <v>318</v>
      </c>
      <c r="E77" s="71">
        <v>270</v>
      </c>
      <c r="F77" s="73" t="s">
        <v>35</v>
      </c>
      <c r="G77" s="71" t="s">
        <v>319</v>
      </c>
      <c r="H77" s="46">
        <v>198</v>
      </c>
      <c r="I77" s="45">
        <v>1.36</v>
      </c>
    </row>
    <row r="78" spans="1:10" ht="14.25" customHeight="1" x14ac:dyDescent="0.15">
      <c r="A78" s="48" t="s">
        <v>320</v>
      </c>
      <c r="B78" s="182" t="s">
        <v>1792</v>
      </c>
      <c r="C78" s="71" t="s">
        <v>322</v>
      </c>
      <c r="D78" s="72" t="s">
        <v>323</v>
      </c>
      <c r="E78" s="71">
        <v>65</v>
      </c>
      <c r="F78" s="73" t="s">
        <v>35</v>
      </c>
      <c r="G78" s="71" t="s">
        <v>324</v>
      </c>
      <c r="H78" s="46">
        <v>100</v>
      </c>
      <c r="I78" s="45">
        <v>0.65</v>
      </c>
    </row>
    <row r="79" spans="1:10" ht="14.25" customHeight="1" x14ac:dyDescent="0.15">
      <c r="A79" s="48" t="s">
        <v>325</v>
      </c>
      <c r="B79" s="183" t="s">
        <v>326</v>
      </c>
      <c r="C79" s="71" t="s">
        <v>327</v>
      </c>
      <c r="D79" s="72" t="s">
        <v>328</v>
      </c>
      <c r="E79" s="71">
        <v>261</v>
      </c>
      <c r="F79" s="73" t="s">
        <v>35</v>
      </c>
      <c r="G79" s="71" t="s">
        <v>156</v>
      </c>
      <c r="H79" s="46">
        <v>300</v>
      </c>
      <c r="I79" s="45">
        <v>0.87</v>
      </c>
    </row>
    <row r="80" spans="1:10" ht="14.25" customHeight="1" x14ac:dyDescent="0.15">
      <c r="A80" s="48" t="s">
        <v>329</v>
      </c>
      <c r="B80" s="182" t="s">
        <v>1793</v>
      </c>
      <c r="C80" s="71" t="s">
        <v>331</v>
      </c>
      <c r="D80" s="72" t="s">
        <v>332</v>
      </c>
      <c r="E80" s="71">
        <v>292</v>
      </c>
      <c r="F80" s="73" t="s">
        <v>106</v>
      </c>
      <c r="G80" s="71" t="s">
        <v>257</v>
      </c>
      <c r="H80" s="46">
        <v>1000</v>
      </c>
      <c r="I80" s="45">
        <v>0.28999999999999998</v>
      </c>
    </row>
    <row r="81" spans="1:9" ht="14.25" customHeight="1" x14ac:dyDescent="0.15">
      <c r="A81" s="59" t="s">
        <v>1794</v>
      </c>
      <c r="B81" s="20"/>
      <c r="C81" s="36"/>
      <c r="D81" s="36"/>
      <c r="E81" s="36"/>
      <c r="F81" s="36"/>
      <c r="G81" s="36"/>
      <c r="H81" s="36"/>
    </row>
    <row r="82" spans="1:9" ht="14.25" customHeight="1" thickBot="1" x14ac:dyDescent="0.2">
      <c r="A82" s="56" t="s">
        <v>3</v>
      </c>
      <c r="B82" s="180" t="s">
        <v>5</v>
      </c>
      <c r="C82" s="65" t="s">
        <v>30</v>
      </c>
      <c r="D82" s="66" t="s">
        <v>9</v>
      </c>
      <c r="E82" s="67" t="s">
        <v>10</v>
      </c>
      <c r="F82" s="65" t="s">
        <v>11</v>
      </c>
      <c r="G82" s="65" t="s">
        <v>12</v>
      </c>
      <c r="H82" s="58" t="s">
        <v>13</v>
      </c>
      <c r="I82" s="57" t="s">
        <v>1729</v>
      </c>
    </row>
    <row r="83" spans="1:9" ht="14.25" customHeight="1" thickTop="1" x14ac:dyDescent="0.15">
      <c r="A83" s="55" t="s">
        <v>333</v>
      </c>
      <c r="B83" s="182" t="s">
        <v>334</v>
      </c>
      <c r="C83" s="71" t="s">
        <v>335</v>
      </c>
      <c r="D83" s="72" t="s">
        <v>336</v>
      </c>
      <c r="E83" s="68">
        <v>1814</v>
      </c>
      <c r="F83" s="73" t="s">
        <v>35</v>
      </c>
      <c r="G83" s="71" t="s">
        <v>119</v>
      </c>
      <c r="H83" s="52">
        <v>500</v>
      </c>
      <c r="I83" s="52">
        <v>3.62</v>
      </c>
    </row>
    <row r="84" spans="1:9" ht="14.25" customHeight="1" x14ac:dyDescent="0.15">
      <c r="A84" s="48" t="s">
        <v>337</v>
      </c>
      <c r="B84" s="182" t="s">
        <v>338</v>
      </c>
      <c r="C84" s="71" t="s">
        <v>339</v>
      </c>
      <c r="D84" s="72" t="s">
        <v>336</v>
      </c>
      <c r="E84" s="71">
        <v>1701</v>
      </c>
      <c r="F84" s="73" t="s">
        <v>35</v>
      </c>
      <c r="G84" s="71" t="s">
        <v>119</v>
      </c>
      <c r="H84" s="45">
        <v>500</v>
      </c>
      <c r="I84" s="45">
        <v>3.4</v>
      </c>
    </row>
    <row r="85" spans="1:9" ht="14.25" customHeight="1" x14ac:dyDescent="0.15">
      <c r="A85" s="48" t="s">
        <v>340</v>
      </c>
      <c r="B85" s="182" t="s">
        <v>341</v>
      </c>
      <c r="C85" s="71" t="s">
        <v>342</v>
      </c>
      <c r="D85" s="72" t="s">
        <v>336</v>
      </c>
      <c r="E85" s="71">
        <v>2098</v>
      </c>
      <c r="F85" s="73" t="s">
        <v>35</v>
      </c>
      <c r="G85" s="71" t="s">
        <v>119</v>
      </c>
      <c r="H85" s="45">
        <v>500</v>
      </c>
      <c r="I85" s="45">
        <v>4.1900000000000004</v>
      </c>
    </row>
    <row r="86" spans="1:9" ht="14.25" customHeight="1" x14ac:dyDescent="0.15">
      <c r="A86" s="48" t="s">
        <v>343</v>
      </c>
      <c r="B86" s="183" t="s">
        <v>344</v>
      </c>
      <c r="C86" s="71" t="s">
        <v>345</v>
      </c>
      <c r="D86" s="72" t="s">
        <v>328</v>
      </c>
      <c r="E86" s="71">
        <v>238</v>
      </c>
      <c r="F86" s="73" t="s">
        <v>266</v>
      </c>
      <c r="G86" s="71" t="s">
        <v>346</v>
      </c>
      <c r="H86" s="46">
        <v>180</v>
      </c>
      <c r="I86" s="45">
        <v>1.32</v>
      </c>
    </row>
    <row r="87" spans="1:9" ht="14.25" customHeight="1" x14ac:dyDescent="0.15">
      <c r="A87" s="48" t="s">
        <v>347</v>
      </c>
      <c r="B87" s="182" t="s">
        <v>1795</v>
      </c>
      <c r="C87" s="71" t="s">
        <v>349</v>
      </c>
      <c r="D87" s="72" t="s">
        <v>350</v>
      </c>
      <c r="E87" s="71">
        <v>1080</v>
      </c>
      <c r="F87" s="73" t="s">
        <v>35</v>
      </c>
      <c r="G87" s="71" t="s">
        <v>119</v>
      </c>
      <c r="H87" s="46">
        <v>500</v>
      </c>
      <c r="I87" s="45">
        <v>2.16</v>
      </c>
    </row>
    <row r="88" spans="1:9" ht="14.25" customHeight="1" x14ac:dyDescent="0.15">
      <c r="A88" s="48" t="s">
        <v>351</v>
      </c>
      <c r="B88" s="182" t="s">
        <v>1796</v>
      </c>
      <c r="C88" s="71" t="s">
        <v>353</v>
      </c>
      <c r="D88" s="72" t="s">
        <v>354</v>
      </c>
      <c r="E88" s="71">
        <v>1928</v>
      </c>
      <c r="F88" s="73" t="s">
        <v>355</v>
      </c>
      <c r="G88" s="71" t="s">
        <v>356</v>
      </c>
      <c r="H88" s="46">
        <v>650</v>
      </c>
      <c r="I88" s="45">
        <v>2.96</v>
      </c>
    </row>
    <row r="89" spans="1:9" ht="14.25" customHeight="1" x14ac:dyDescent="0.15">
      <c r="A89" s="49" t="s">
        <v>357</v>
      </c>
      <c r="B89" s="182" t="s">
        <v>359</v>
      </c>
      <c r="C89" s="71" t="s">
        <v>360</v>
      </c>
      <c r="D89" s="72" t="s">
        <v>361</v>
      </c>
      <c r="E89" s="71">
        <v>135</v>
      </c>
      <c r="F89" s="73" t="s">
        <v>35</v>
      </c>
      <c r="G89" s="71" t="s">
        <v>362</v>
      </c>
      <c r="H89" s="46">
        <v>60</v>
      </c>
      <c r="I89" s="45">
        <v>2.25</v>
      </c>
    </row>
    <row r="90" spans="1:9" ht="14.25" customHeight="1" x14ac:dyDescent="0.15">
      <c r="A90" s="49" t="s">
        <v>363</v>
      </c>
      <c r="B90" s="182" t="s">
        <v>359</v>
      </c>
      <c r="C90" s="71" t="s">
        <v>364</v>
      </c>
      <c r="D90" s="72" t="s">
        <v>361</v>
      </c>
      <c r="E90" s="71">
        <v>141</v>
      </c>
      <c r="F90" s="73" t="s">
        <v>35</v>
      </c>
      <c r="G90" s="71" t="s">
        <v>362</v>
      </c>
      <c r="H90" s="46">
        <v>60</v>
      </c>
      <c r="I90" s="45">
        <v>2.35</v>
      </c>
    </row>
    <row r="91" spans="1:9" ht="14.25" customHeight="1" x14ac:dyDescent="0.15">
      <c r="A91" s="49" t="s">
        <v>365</v>
      </c>
      <c r="B91" s="182" t="s">
        <v>366</v>
      </c>
      <c r="C91" s="71" t="s">
        <v>367</v>
      </c>
      <c r="D91" s="72" t="s">
        <v>368</v>
      </c>
      <c r="E91" s="71">
        <v>907</v>
      </c>
      <c r="F91" s="73" t="s">
        <v>35</v>
      </c>
      <c r="G91" s="71" t="s">
        <v>44</v>
      </c>
      <c r="H91" s="46">
        <v>1000</v>
      </c>
      <c r="I91" s="45">
        <v>0.9</v>
      </c>
    </row>
    <row r="92" spans="1:9" ht="14.25" customHeight="1" x14ac:dyDescent="0.15">
      <c r="A92" s="49" t="s">
        <v>369</v>
      </c>
      <c r="B92" s="182" t="s">
        <v>366</v>
      </c>
      <c r="C92" s="71" t="s">
        <v>370</v>
      </c>
      <c r="D92" s="72" t="s">
        <v>328</v>
      </c>
      <c r="E92" s="71">
        <v>583</v>
      </c>
      <c r="F92" s="73" t="s">
        <v>35</v>
      </c>
      <c r="G92" s="71" t="s">
        <v>119</v>
      </c>
      <c r="H92" s="46">
        <v>500</v>
      </c>
      <c r="I92" s="45">
        <v>1.1599999999999999</v>
      </c>
    </row>
    <row r="93" spans="1:9" ht="14.25" customHeight="1" x14ac:dyDescent="0.15">
      <c r="A93" s="49" t="s">
        <v>371</v>
      </c>
      <c r="B93" s="182" t="s">
        <v>372</v>
      </c>
      <c r="C93" s="71" t="s">
        <v>373</v>
      </c>
      <c r="D93" s="72" t="s">
        <v>374</v>
      </c>
      <c r="E93" s="71">
        <v>680</v>
      </c>
      <c r="F93" s="73" t="s">
        <v>35</v>
      </c>
      <c r="G93" s="71" t="s">
        <v>156</v>
      </c>
      <c r="H93" s="46">
        <v>300</v>
      </c>
      <c r="I93" s="45">
        <v>2.2599999999999998</v>
      </c>
    </row>
    <row r="94" spans="1:9" ht="14.25" customHeight="1" x14ac:dyDescent="0.15">
      <c r="A94" s="61" t="s">
        <v>1797</v>
      </c>
      <c r="B94" s="20"/>
      <c r="C94" s="36"/>
      <c r="D94" s="36"/>
      <c r="E94" s="36"/>
      <c r="F94" s="36"/>
      <c r="G94" s="36"/>
      <c r="H94" s="36"/>
    </row>
    <row r="95" spans="1:9" ht="14.25" customHeight="1" thickBot="1" x14ac:dyDescent="0.2">
      <c r="A95" s="56" t="s">
        <v>3</v>
      </c>
      <c r="B95" s="180" t="s">
        <v>5</v>
      </c>
      <c r="C95" s="65" t="s">
        <v>30</v>
      </c>
      <c r="D95" s="66" t="s">
        <v>9</v>
      </c>
      <c r="E95" s="67" t="s">
        <v>10</v>
      </c>
      <c r="F95" s="65" t="s">
        <v>11</v>
      </c>
      <c r="G95" s="65" t="s">
        <v>12</v>
      </c>
      <c r="H95" s="58" t="s">
        <v>13</v>
      </c>
      <c r="I95" s="57" t="s">
        <v>1729</v>
      </c>
    </row>
    <row r="96" spans="1:9" ht="14.25" customHeight="1" thickTop="1" x14ac:dyDescent="0.15">
      <c r="A96" s="55" t="s">
        <v>375</v>
      </c>
      <c r="B96" s="182" t="s">
        <v>1798</v>
      </c>
      <c r="C96" s="71" t="s">
        <v>377</v>
      </c>
      <c r="D96" s="72"/>
      <c r="E96" s="68">
        <v>194</v>
      </c>
      <c r="F96" s="73" t="s">
        <v>378</v>
      </c>
      <c r="G96" s="71" t="s">
        <v>379</v>
      </c>
      <c r="H96" s="53">
        <v>100</v>
      </c>
      <c r="I96" s="52">
        <v>1.94</v>
      </c>
    </row>
    <row r="97" spans="1:9" ht="14.25" customHeight="1" x14ac:dyDescent="0.15">
      <c r="A97" s="48" t="s">
        <v>380</v>
      </c>
      <c r="B97" s="182" t="s">
        <v>1799</v>
      </c>
      <c r="C97" s="71" t="s">
        <v>382</v>
      </c>
      <c r="D97" s="72" t="s">
        <v>383</v>
      </c>
      <c r="E97" s="71">
        <v>397</v>
      </c>
      <c r="F97" s="73" t="s">
        <v>266</v>
      </c>
      <c r="G97" s="71" t="s">
        <v>1800</v>
      </c>
      <c r="H97" s="46">
        <v>160</v>
      </c>
      <c r="I97" s="45">
        <v>2.48</v>
      </c>
    </row>
    <row r="98" spans="1:9" ht="14.25" customHeight="1" x14ac:dyDescent="0.15">
      <c r="A98" s="48" t="s">
        <v>385</v>
      </c>
      <c r="B98" s="182" t="s">
        <v>1801</v>
      </c>
      <c r="C98" s="71" t="s">
        <v>387</v>
      </c>
      <c r="D98" s="72"/>
      <c r="E98" s="71">
        <v>1620</v>
      </c>
      <c r="F98" s="73" t="s">
        <v>142</v>
      </c>
      <c r="G98" s="71" t="s">
        <v>212</v>
      </c>
      <c r="H98" s="46">
        <v>1000</v>
      </c>
      <c r="I98" s="45">
        <v>1.62</v>
      </c>
    </row>
    <row r="99" spans="1:9" ht="14.25" customHeight="1" x14ac:dyDescent="0.15">
      <c r="A99" s="48" t="s">
        <v>388</v>
      </c>
      <c r="B99" s="182" t="s">
        <v>1802</v>
      </c>
      <c r="C99" s="71" t="s">
        <v>390</v>
      </c>
      <c r="D99" s="72" t="s">
        <v>191</v>
      </c>
      <c r="E99" s="71">
        <v>194</v>
      </c>
      <c r="F99" s="73" t="s">
        <v>35</v>
      </c>
      <c r="G99" s="71" t="s">
        <v>119</v>
      </c>
      <c r="H99" s="46">
        <v>500</v>
      </c>
      <c r="I99" s="45">
        <v>0.38</v>
      </c>
    </row>
    <row r="100" spans="1:9" ht="14.25" customHeight="1" x14ac:dyDescent="0.15">
      <c r="A100" s="48" t="s">
        <v>391</v>
      </c>
      <c r="B100" s="182" t="s">
        <v>1803</v>
      </c>
      <c r="C100" s="71" t="s">
        <v>393</v>
      </c>
      <c r="D100" s="72" t="s">
        <v>394</v>
      </c>
      <c r="E100" s="71">
        <v>400</v>
      </c>
      <c r="F100" s="73" t="s">
        <v>35</v>
      </c>
      <c r="G100" s="71" t="s">
        <v>119</v>
      </c>
      <c r="H100" s="46">
        <v>500</v>
      </c>
      <c r="I100" s="45">
        <v>0.8</v>
      </c>
    </row>
    <row r="101" spans="1:9" ht="14.25" customHeight="1" x14ac:dyDescent="0.15">
      <c r="A101" s="48" t="s">
        <v>395</v>
      </c>
      <c r="B101" s="182" t="s">
        <v>1804</v>
      </c>
      <c r="C101" s="71" t="s">
        <v>397</v>
      </c>
      <c r="D101" s="72"/>
      <c r="E101" s="71">
        <v>2700</v>
      </c>
      <c r="F101" s="73" t="s">
        <v>142</v>
      </c>
      <c r="G101" s="71" t="s">
        <v>212</v>
      </c>
      <c r="H101" s="46">
        <v>1000</v>
      </c>
      <c r="I101" s="45">
        <v>2.7</v>
      </c>
    </row>
    <row r="102" spans="1:9" ht="14.25" customHeight="1" x14ac:dyDescent="0.15">
      <c r="A102" s="48" t="s">
        <v>398</v>
      </c>
      <c r="B102" s="182" t="s">
        <v>1805</v>
      </c>
      <c r="C102" s="71" t="s">
        <v>400</v>
      </c>
      <c r="D102" s="72" t="s">
        <v>191</v>
      </c>
      <c r="E102" s="71">
        <v>378</v>
      </c>
      <c r="F102" s="73" t="s">
        <v>35</v>
      </c>
      <c r="G102" s="71" t="s">
        <v>119</v>
      </c>
      <c r="H102" s="46">
        <v>500</v>
      </c>
      <c r="I102" s="45">
        <v>0.75</v>
      </c>
    </row>
    <row r="103" spans="1:9" ht="14.25" customHeight="1" x14ac:dyDescent="0.15">
      <c r="A103" s="48" t="s">
        <v>401</v>
      </c>
      <c r="B103" s="182" t="s">
        <v>1806</v>
      </c>
      <c r="C103" s="71" t="s">
        <v>403</v>
      </c>
      <c r="D103" s="72" t="s">
        <v>404</v>
      </c>
      <c r="E103" s="71">
        <v>410</v>
      </c>
      <c r="F103" s="73" t="s">
        <v>35</v>
      </c>
      <c r="G103" s="71" t="s">
        <v>44</v>
      </c>
      <c r="H103" s="46">
        <v>1000</v>
      </c>
      <c r="I103" s="45">
        <v>0.41</v>
      </c>
    </row>
    <row r="104" spans="1:9" ht="14.25" customHeight="1" x14ac:dyDescent="0.15">
      <c r="A104" s="48" t="s">
        <v>405</v>
      </c>
      <c r="B104" s="182" t="s">
        <v>1807</v>
      </c>
      <c r="C104" s="71" t="s">
        <v>407</v>
      </c>
      <c r="D104" s="72"/>
      <c r="E104" s="71">
        <v>194</v>
      </c>
      <c r="F104" s="73" t="s">
        <v>35</v>
      </c>
      <c r="G104" s="71" t="s">
        <v>408</v>
      </c>
      <c r="H104" s="46">
        <v>100</v>
      </c>
      <c r="I104" s="45">
        <v>1.94</v>
      </c>
    </row>
    <row r="105" spans="1:9" ht="14.25" customHeight="1" x14ac:dyDescent="0.15">
      <c r="A105" s="48" t="s">
        <v>409</v>
      </c>
      <c r="B105" s="183" t="s">
        <v>410</v>
      </c>
      <c r="C105" s="71" t="s">
        <v>411</v>
      </c>
      <c r="D105" s="72"/>
      <c r="E105" s="71">
        <v>756</v>
      </c>
      <c r="F105" s="73" t="s">
        <v>142</v>
      </c>
      <c r="G105" s="71" t="s">
        <v>412</v>
      </c>
      <c r="H105" s="46">
        <v>1000</v>
      </c>
      <c r="I105" s="45">
        <v>0.75</v>
      </c>
    </row>
    <row r="106" spans="1:9" ht="14.25" customHeight="1" x14ac:dyDescent="0.15">
      <c r="A106" s="48" t="s">
        <v>413</v>
      </c>
      <c r="B106" s="182" t="s">
        <v>1808</v>
      </c>
      <c r="C106" s="71" t="s">
        <v>415</v>
      </c>
      <c r="D106" s="72"/>
      <c r="E106" s="71">
        <v>378</v>
      </c>
      <c r="F106" s="73" t="s">
        <v>142</v>
      </c>
      <c r="G106" s="71" t="s">
        <v>416</v>
      </c>
      <c r="H106" s="46">
        <v>1000</v>
      </c>
      <c r="I106" s="45">
        <v>0.37</v>
      </c>
    </row>
    <row r="107" spans="1:9" ht="14.25" customHeight="1" x14ac:dyDescent="0.15">
      <c r="A107" s="48" t="s">
        <v>417</v>
      </c>
      <c r="B107" s="182" t="s">
        <v>1809</v>
      </c>
      <c r="C107" s="71" t="s">
        <v>419</v>
      </c>
      <c r="D107" s="72"/>
      <c r="E107" s="71">
        <v>508</v>
      </c>
      <c r="F107" s="73" t="s">
        <v>420</v>
      </c>
      <c r="G107" s="71" t="s">
        <v>1810</v>
      </c>
      <c r="H107" s="46">
        <v>500</v>
      </c>
      <c r="I107" s="45">
        <v>1.01</v>
      </c>
    </row>
    <row r="108" spans="1:9" ht="14.25" customHeight="1" x14ac:dyDescent="0.15">
      <c r="A108" s="48" t="s">
        <v>422</v>
      </c>
      <c r="B108" s="182" t="s">
        <v>1811</v>
      </c>
      <c r="C108" s="71" t="s">
        <v>424</v>
      </c>
      <c r="D108" s="72" t="s">
        <v>191</v>
      </c>
      <c r="E108" s="71">
        <v>194</v>
      </c>
      <c r="F108" s="73" t="s">
        <v>35</v>
      </c>
      <c r="G108" s="71" t="s">
        <v>119</v>
      </c>
      <c r="H108" s="46">
        <v>500</v>
      </c>
      <c r="I108" s="45">
        <v>0.38</v>
      </c>
    </row>
    <row r="109" spans="1:9" ht="14.25" customHeight="1" x14ac:dyDescent="0.15">
      <c r="A109" s="48" t="s">
        <v>425</v>
      </c>
      <c r="B109" s="182" t="s">
        <v>1812</v>
      </c>
      <c r="C109" s="71" t="s">
        <v>427</v>
      </c>
      <c r="D109" s="72" t="s">
        <v>428</v>
      </c>
      <c r="E109" s="71">
        <v>386</v>
      </c>
      <c r="F109" s="73" t="s">
        <v>35</v>
      </c>
      <c r="G109" s="71" t="s">
        <v>324</v>
      </c>
      <c r="H109" s="46">
        <v>100</v>
      </c>
      <c r="I109" s="45">
        <v>3.86</v>
      </c>
    </row>
    <row r="110" spans="1:9" ht="14.25" customHeight="1" x14ac:dyDescent="0.15">
      <c r="A110" s="48" t="s">
        <v>429</v>
      </c>
      <c r="B110" s="183" t="s">
        <v>430</v>
      </c>
      <c r="C110" s="71" t="s">
        <v>431</v>
      </c>
      <c r="D110" s="72"/>
      <c r="E110" s="71">
        <v>885</v>
      </c>
      <c r="F110" s="73" t="s">
        <v>35</v>
      </c>
      <c r="G110" s="71" t="s">
        <v>1813</v>
      </c>
      <c r="H110" s="45">
        <v>100</v>
      </c>
      <c r="I110" s="45">
        <v>8.85</v>
      </c>
    </row>
    <row r="111" spans="1:9" ht="14.25" customHeight="1" x14ac:dyDescent="0.15">
      <c r="A111" s="48" t="s">
        <v>433</v>
      </c>
      <c r="B111" s="182" t="s">
        <v>1814</v>
      </c>
      <c r="C111" s="71" t="s">
        <v>435</v>
      </c>
      <c r="D111" s="72"/>
      <c r="E111" s="71">
        <v>216</v>
      </c>
      <c r="F111" s="73" t="s">
        <v>142</v>
      </c>
      <c r="G111" s="71" t="s">
        <v>416</v>
      </c>
      <c r="H111" s="46">
        <v>1000</v>
      </c>
      <c r="I111" s="45">
        <v>0.21</v>
      </c>
    </row>
    <row r="112" spans="1:9" ht="14.25" customHeight="1" x14ac:dyDescent="0.15">
      <c r="A112" s="48" t="s">
        <v>436</v>
      </c>
      <c r="B112" s="182" t="s">
        <v>1815</v>
      </c>
      <c r="C112" s="71" t="s">
        <v>438</v>
      </c>
      <c r="D112" s="72"/>
      <c r="E112" s="71">
        <v>486</v>
      </c>
      <c r="F112" s="73" t="s">
        <v>142</v>
      </c>
      <c r="G112" s="71" t="s">
        <v>439</v>
      </c>
      <c r="H112" s="46">
        <v>1000</v>
      </c>
      <c r="I112" s="45">
        <v>0.48</v>
      </c>
    </row>
    <row r="113" spans="1:9" ht="14.25" customHeight="1" x14ac:dyDescent="0.15">
      <c r="A113" s="48" t="s">
        <v>440</v>
      </c>
      <c r="B113" s="182" t="s">
        <v>1816</v>
      </c>
      <c r="C113" s="71" t="s">
        <v>442</v>
      </c>
      <c r="D113" s="72"/>
      <c r="E113" s="71">
        <v>648</v>
      </c>
      <c r="F113" s="73" t="s">
        <v>142</v>
      </c>
      <c r="G113" s="71" t="s">
        <v>443</v>
      </c>
      <c r="H113" s="46">
        <v>1000</v>
      </c>
      <c r="I113" s="45">
        <v>0.64</v>
      </c>
    </row>
    <row r="114" spans="1:9" ht="14.25" customHeight="1" x14ac:dyDescent="0.15">
      <c r="A114" s="48" t="s">
        <v>444</v>
      </c>
      <c r="B114" s="182" t="s">
        <v>1817</v>
      </c>
      <c r="C114" s="71" t="s">
        <v>447</v>
      </c>
      <c r="D114" s="72" t="s">
        <v>448</v>
      </c>
      <c r="E114" s="71">
        <v>107</v>
      </c>
      <c r="F114" s="73" t="s">
        <v>35</v>
      </c>
      <c r="G114" s="71" t="s">
        <v>156</v>
      </c>
      <c r="H114" s="46">
        <v>300</v>
      </c>
      <c r="I114" s="45">
        <v>0.35</v>
      </c>
    </row>
    <row r="115" spans="1:9" ht="14.25" customHeight="1" x14ac:dyDescent="0.15">
      <c r="A115" s="48" t="s">
        <v>449</v>
      </c>
      <c r="B115" s="182" t="s">
        <v>1817</v>
      </c>
      <c r="C115" s="71" t="s">
        <v>450</v>
      </c>
      <c r="D115" s="72" t="s">
        <v>448</v>
      </c>
      <c r="E115" s="71">
        <v>113</v>
      </c>
      <c r="F115" s="73" t="s">
        <v>35</v>
      </c>
      <c r="G115" s="71" t="s">
        <v>451</v>
      </c>
      <c r="H115" s="46">
        <v>210</v>
      </c>
      <c r="I115" s="45">
        <v>0.53</v>
      </c>
    </row>
    <row r="116" spans="1:9" ht="14.25" customHeight="1" x14ac:dyDescent="0.15">
      <c r="A116" s="48" t="s">
        <v>452</v>
      </c>
      <c r="B116" s="182" t="s">
        <v>1818</v>
      </c>
      <c r="C116" s="71" t="s">
        <v>454</v>
      </c>
      <c r="D116" s="72"/>
      <c r="E116" s="71">
        <v>248</v>
      </c>
      <c r="F116" s="73" t="s">
        <v>35</v>
      </c>
      <c r="G116" s="71" t="s">
        <v>455</v>
      </c>
      <c r="H116" s="46">
        <v>200</v>
      </c>
      <c r="I116" s="45">
        <v>1.24</v>
      </c>
    </row>
    <row r="117" spans="1:9" ht="14.25" customHeight="1" x14ac:dyDescent="0.15">
      <c r="A117" s="48" t="s">
        <v>456</v>
      </c>
      <c r="B117" s="182" t="s">
        <v>1819</v>
      </c>
      <c r="C117" s="71" t="s">
        <v>458</v>
      </c>
      <c r="D117" s="72"/>
      <c r="E117" s="71">
        <v>204</v>
      </c>
      <c r="F117" s="73" t="s">
        <v>378</v>
      </c>
      <c r="G117" s="71" t="s">
        <v>459</v>
      </c>
      <c r="H117" s="46">
        <v>30</v>
      </c>
      <c r="I117" s="45">
        <v>6.8</v>
      </c>
    </row>
    <row r="118" spans="1:9" ht="14.25" customHeight="1" x14ac:dyDescent="0.15">
      <c r="A118" s="48" t="s">
        <v>460</v>
      </c>
      <c r="B118" s="182" t="s">
        <v>1820</v>
      </c>
      <c r="C118" s="71" t="s">
        <v>462</v>
      </c>
      <c r="D118" s="72"/>
      <c r="E118" s="71">
        <v>540</v>
      </c>
      <c r="F118" s="73" t="s">
        <v>142</v>
      </c>
      <c r="G118" s="71" t="s">
        <v>463</v>
      </c>
      <c r="H118" s="46">
        <v>1000</v>
      </c>
      <c r="I118" s="45">
        <v>0.54</v>
      </c>
    </row>
    <row r="119" spans="1:9" ht="14.25" customHeight="1" x14ac:dyDescent="0.15">
      <c r="A119" s="48" t="s">
        <v>464</v>
      </c>
      <c r="B119" s="182" t="s">
        <v>1821</v>
      </c>
      <c r="C119" s="71" t="s">
        <v>466</v>
      </c>
      <c r="D119" s="72"/>
      <c r="E119" s="71">
        <v>1134</v>
      </c>
      <c r="F119" s="73" t="s">
        <v>142</v>
      </c>
      <c r="G119" s="71" t="s">
        <v>467</v>
      </c>
      <c r="H119" s="46">
        <v>1000</v>
      </c>
      <c r="I119" s="45">
        <v>1.1299999999999999</v>
      </c>
    </row>
    <row r="120" spans="1:9" ht="14.25" customHeight="1" x14ac:dyDescent="0.15">
      <c r="A120" s="48" t="s">
        <v>468</v>
      </c>
      <c r="B120" s="182" t="s">
        <v>1822</v>
      </c>
      <c r="C120" s="71" t="s">
        <v>470</v>
      </c>
      <c r="D120" s="72"/>
      <c r="E120" s="71">
        <v>367</v>
      </c>
      <c r="F120" s="73" t="s">
        <v>35</v>
      </c>
      <c r="G120" s="71" t="s">
        <v>471</v>
      </c>
      <c r="H120" s="46">
        <v>100</v>
      </c>
      <c r="I120" s="45">
        <v>3.67</v>
      </c>
    </row>
    <row r="121" spans="1:9" ht="14.25" customHeight="1" x14ac:dyDescent="0.15">
      <c r="A121" s="48" t="s">
        <v>472</v>
      </c>
      <c r="B121" s="182" t="s">
        <v>1823</v>
      </c>
      <c r="C121" s="71" t="s">
        <v>475</v>
      </c>
      <c r="D121" s="72"/>
      <c r="E121" s="71">
        <v>80</v>
      </c>
      <c r="F121" s="73" t="s">
        <v>378</v>
      </c>
      <c r="G121" s="71" t="s">
        <v>476</v>
      </c>
      <c r="H121" s="46">
        <v>8</v>
      </c>
      <c r="I121" s="45">
        <v>10</v>
      </c>
    </row>
    <row r="122" spans="1:9" ht="14.25" customHeight="1" x14ac:dyDescent="0.15">
      <c r="A122" s="48" t="s">
        <v>477</v>
      </c>
      <c r="B122" s="183" t="s">
        <v>478</v>
      </c>
      <c r="C122" s="71" t="s">
        <v>479</v>
      </c>
      <c r="D122" s="72"/>
      <c r="E122" s="71">
        <v>454</v>
      </c>
      <c r="F122" s="73" t="s">
        <v>378</v>
      </c>
      <c r="G122" s="71" t="s">
        <v>455</v>
      </c>
      <c r="H122" s="46">
        <v>200</v>
      </c>
      <c r="I122" s="45">
        <v>2.27</v>
      </c>
    </row>
    <row r="123" spans="1:9" ht="14.25" customHeight="1" x14ac:dyDescent="0.15">
      <c r="A123" s="48" t="s">
        <v>480</v>
      </c>
      <c r="B123" s="182" t="s">
        <v>1824</v>
      </c>
      <c r="C123" s="71" t="s">
        <v>482</v>
      </c>
      <c r="D123" s="72"/>
      <c r="E123" s="71">
        <v>1361</v>
      </c>
      <c r="F123" s="73" t="s">
        <v>142</v>
      </c>
      <c r="G123" s="71" t="s">
        <v>483</v>
      </c>
      <c r="H123" s="46">
        <v>1000</v>
      </c>
      <c r="I123" s="45">
        <v>1.36</v>
      </c>
    </row>
    <row r="124" spans="1:9" ht="14.25" customHeight="1" x14ac:dyDescent="0.15">
      <c r="A124" s="48" t="s">
        <v>484</v>
      </c>
      <c r="B124" s="182" t="s">
        <v>1825</v>
      </c>
      <c r="C124" s="71" t="s">
        <v>486</v>
      </c>
      <c r="D124" s="72"/>
      <c r="E124" s="71">
        <v>890</v>
      </c>
      <c r="F124" s="73" t="s">
        <v>142</v>
      </c>
      <c r="G124" s="71" t="s">
        <v>212</v>
      </c>
      <c r="H124" s="46">
        <v>1000</v>
      </c>
      <c r="I124" s="45">
        <v>0.89</v>
      </c>
    </row>
    <row r="125" spans="1:9" ht="14.25" customHeight="1" x14ac:dyDescent="0.15">
      <c r="A125" s="48" t="s">
        <v>487</v>
      </c>
      <c r="B125" s="182" t="s">
        <v>1826</v>
      </c>
      <c r="C125" s="71" t="s">
        <v>490</v>
      </c>
      <c r="D125" s="72" t="s">
        <v>491</v>
      </c>
      <c r="E125" s="71">
        <v>942</v>
      </c>
      <c r="F125" s="73" t="s">
        <v>35</v>
      </c>
      <c r="G125" s="71" t="s">
        <v>492</v>
      </c>
      <c r="H125" s="46">
        <v>210</v>
      </c>
      <c r="I125" s="45">
        <v>4.4800000000000004</v>
      </c>
    </row>
    <row r="126" spans="1:9" ht="14.25" customHeight="1" x14ac:dyDescent="0.15">
      <c r="A126" s="48" t="s">
        <v>493</v>
      </c>
      <c r="B126" s="183" t="s">
        <v>494</v>
      </c>
      <c r="C126" s="71" t="s">
        <v>495</v>
      </c>
      <c r="D126" s="72" t="s">
        <v>496</v>
      </c>
      <c r="E126" s="71">
        <v>544</v>
      </c>
      <c r="F126" s="73" t="s">
        <v>35</v>
      </c>
      <c r="G126" s="71" t="s">
        <v>44</v>
      </c>
      <c r="H126" s="46">
        <v>1000</v>
      </c>
      <c r="I126" s="45">
        <v>0.54</v>
      </c>
    </row>
    <row r="127" spans="1:9" ht="14.25" customHeight="1" x14ac:dyDescent="0.15">
      <c r="A127" s="48" t="s">
        <v>497</v>
      </c>
      <c r="B127" s="182" t="s">
        <v>1827</v>
      </c>
      <c r="C127" s="71" t="s">
        <v>499</v>
      </c>
      <c r="D127" s="72" t="s">
        <v>496</v>
      </c>
      <c r="E127" s="71">
        <v>624</v>
      </c>
      <c r="F127" s="73" t="s">
        <v>35</v>
      </c>
      <c r="G127" s="71" t="s">
        <v>44</v>
      </c>
      <c r="H127" s="46">
        <v>1000</v>
      </c>
      <c r="I127" s="45">
        <v>0.62</v>
      </c>
    </row>
    <row r="128" spans="1:9" ht="14.25" customHeight="1" x14ac:dyDescent="0.15">
      <c r="A128" s="48" t="s">
        <v>500</v>
      </c>
      <c r="B128" s="182" t="s">
        <v>1828</v>
      </c>
      <c r="C128" s="71" t="s">
        <v>502</v>
      </c>
      <c r="D128" s="72"/>
      <c r="E128" s="71">
        <v>284</v>
      </c>
      <c r="F128" s="73" t="s">
        <v>106</v>
      </c>
      <c r="G128" s="71" t="s">
        <v>503</v>
      </c>
      <c r="H128" s="46">
        <v>160</v>
      </c>
      <c r="I128" s="45">
        <v>1.77</v>
      </c>
    </row>
    <row r="129" spans="1:9" ht="14.25" customHeight="1" x14ac:dyDescent="0.15">
      <c r="A129" s="48" t="s">
        <v>504</v>
      </c>
      <c r="B129" s="182" t="s">
        <v>1829</v>
      </c>
      <c r="C129" s="71" t="s">
        <v>506</v>
      </c>
      <c r="D129" s="72"/>
      <c r="E129" s="71">
        <v>864</v>
      </c>
      <c r="F129" s="73" t="s">
        <v>142</v>
      </c>
      <c r="G129" s="71" t="s">
        <v>507</v>
      </c>
      <c r="H129" s="46">
        <v>1000</v>
      </c>
      <c r="I129" s="45">
        <v>0.86</v>
      </c>
    </row>
    <row r="130" spans="1:9" ht="14.25" customHeight="1" x14ac:dyDescent="0.15">
      <c r="A130" s="48" t="s">
        <v>508</v>
      </c>
      <c r="B130" s="182" t="s">
        <v>1830</v>
      </c>
      <c r="C130" s="71" t="s">
        <v>510</v>
      </c>
      <c r="D130" s="72" t="s">
        <v>511</v>
      </c>
      <c r="E130" s="71">
        <v>1015</v>
      </c>
      <c r="F130" s="73" t="s">
        <v>35</v>
      </c>
      <c r="G130" s="71" t="s">
        <v>1831</v>
      </c>
      <c r="H130" s="46">
        <v>1000</v>
      </c>
      <c r="I130" s="45">
        <v>1.01</v>
      </c>
    </row>
    <row r="131" spans="1:9" ht="14.25" customHeight="1" x14ac:dyDescent="0.15">
      <c r="A131" s="48" t="s">
        <v>513</v>
      </c>
      <c r="B131" s="182" t="s">
        <v>1832</v>
      </c>
      <c r="C131" s="71" t="s">
        <v>515</v>
      </c>
      <c r="D131" s="72" t="s">
        <v>394</v>
      </c>
      <c r="E131" s="71">
        <v>386</v>
      </c>
      <c r="F131" s="73" t="s">
        <v>35</v>
      </c>
      <c r="G131" s="71" t="s">
        <v>516</v>
      </c>
      <c r="H131" s="46">
        <v>500</v>
      </c>
      <c r="I131" s="45">
        <v>0.77</v>
      </c>
    </row>
    <row r="132" spans="1:9" ht="14.25" customHeight="1" x14ac:dyDescent="0.15">
      <c r="A132" s="48" t="s">
        <v>517</v>
      </c>
      <c r="B132" s="182" t="s">
        <v>1833</v>
      </c>
      <c r="C132" s="71" t="s">
        <v>519</v>
      </c>
      <c r="D132" s="72"/>
      <c r="E132" s="71">
        <v>1080</v>
      </c>
      <c r="F132" s="73" t="s">
        <v>142</v>
      </c>
      <c r="G132" s="71" t="s">
        <v>212</v>
      </c>
      <c r="H132" s="46">
        <v>1000</v>
      </c>
      <c r="I132" s="45">
        <v>1.08</v>
      </c>
    </row>
    <row r="133" spans="1:9" ht="14.25" customHeight="1" x14ac:dyDescent="0.15">
      <c r="A133" s="48" t="s">
        <v>520</v>
      </c>
      <c r="B133" s="183" t="s">
        <v>521</v>
      </c>
      <c r="C133" s="71" t="s">
        <v>522</v>
      </c>
      <c r="D133" s="72"/>
      <c r="E133" s="71">
        <v>51</v>
      </c>
      <c r="F133" s="73" t="s">
        <v>35</v>
      </c>
      <c r="G133" s="71" t="s">
        <v>523</v>
      </c>
      <c r="H133" s="46">
        <v>85</v>
      </c>
      <c r="I133" s="45">
        <v>0.6</v>
      </c>
    </row>
    <row r="134" spans="1:9" ht="14.25" customHeight="1" x14ac:dyDescent="0.15">
      <c r="A134" s="48" t="s">
        <v>524</v>
      </c>
      <c r="B134" s="182" t="s">
        <v>1834</v>
      </c>
      <c r="C134" s="71" t="s">
        <v>527</v>
      </c>
      <c r="D134" s="72"/>
      <c r="E134" s="71">
        <v>232</v>
      </c>
      <c r="F134" s="73" t="s">
        <v>142</v>
      </c>
      <c r="G134" s="71" t="s">
        <v>528</v>
      </c>
      <c r="H134" s="46">
        <v>1000</v>
      </c>
      <c r="I134" s="45">
        <v>0.23</v>
      </c>
    </row>
    <row r="135" spans="1:9" ht="14.25" customHeight="1" x14ac:dyDescent="0.15">
      <c r="A135" s="48" t="s">
        <v>529</v>
      </c>
      <c r="B135" s="182" t="s">
        <v>1834</v>
      </c>
      <c r="C135" s="71" t="s">
        <v>530</v>
      </c>
      <c r="D135" s="72"/>
      <c r="E135" s="71">
        <v>405</v>
      </c>
      <c r="F135" s="73" t="s">
        <v>302</v>
      </c>
      <c r="G135" s="71" t="s">
        <v>531</v>
      </c>
      <c r="H135" s="46">
        <v>400</v>
      </c>
      <c r="I135" s="45">
        <v>1.01</v>
      </c>
    </row>
    <row r="136" spans="1:9" ht="14.25" customHeight="1" x14ac:dyDescent="0.15">
      <c r="A136" s="48" t="s">
        <v>532</v>
      </c>
      <c r="B136" s="182" t="s">
        <v>1835</v>
      </c>
      <c r="C136" s="71" t="s">
        <v>534</v>
      </c>
      <c r="D136" s="72" t="s">
        <v>535</v>
      </c>
      <c r="E136" s="71">
        <v>680</v>
      </c>
      <c r="F136" s="73" t="s">
        <v>35</v>
      </c>
      <c r="G136" s="71" t="s">
        <v>119</v>
      </c>
      <c r="H136" s="46">
        <v>500</v>
      </c>
      <c r="I136" s="45">
        <v>1.36</v>
      </c>
    </row>
    <row r="137" spans="1:9" ht="14.25" customHeight="1" x14ac:dyDescent="0.15">
      <c r="A137" s="48" t="s">
        <v>536</v>
      </c>
      <c r="B137" s="182" t="s">
        <v>1836</v>
      </c>
      <c r="C137" s="71" t="s">
        <v>538</v>
      </c>
      <c r="D137" s="72" t="s">
        <v>539</v>
      </c>
      <c r="E137" s="71">
        <v>261</v>
      </c>
      <c r="F137" s="73" t="s">
        <v>106</v>
      </c>
      <c r="G137" s="71" t="s">
        <v>540</v>
      </c>
      <c r="H137" s="46">
        <v>500</v>
      </c>
      <c r="I137" s="45">
        <v>0.52</v>
      </c>
    </row>
    <row r="138" spans="1:9" ht="14.25" customHeight="1" x14ac:dyDescent="0.15">
      <c r="A138" s="48" t="s">
        <v>541</v>
      </c>
      <c r="B138" s="182" t="s">
        <v>1837</v>
      </c>
      <c r="C138" s="71" t="s">
        <v>544</v>
      </c>
      <c r="D138" s="72" t="s">
        <v>448</v>
      </c>
      <c r="E138" s="71">
        <v>113</v>
      </c>
      <c r="F138" s="73" t="s">
        <v>35</v>
      </c>
      <c r="G138" s="71" t="s">
        <v>451</v>
      </c>
      <c r="H138" s="46">
        <v>210</v>
      </c>
      <c r="I138" s="45">
        <v>0.53</v>
      </c>
    </row>
    <row r="139" spans="1:9" ht="14.25" customHeight="1" x14ac:dyDescent="0.15">
      <c r="A139" s="48" t="s">
        <v>545</v>
      </c>
      <c r="B139" s="182" t="s">
        <v>1837</v>
      </c>
      <c r="C139" s="71" t="s">
        <v>546</v>
      </c>
      <c r="D139" s="72" t="s">
        <v>496</v>
      </c>
      <c r="E139" s="71">
        <v>375</v>
      </c>
      <c r="F139" s="73" t="s">
        <v>35</v>
      </c>
      <c r="G139" s="71" t="s">
        <v>44</v>
      </c>
      <c r="H139" s="46">
        <v>1000</v>
      </c>
      <c r="I139" s="45">
        <v>0.37</v>
      </c>
    </row>
    <row r="140" spans="1:9" ht="14.25" customHeight="1" x14ac:dyDescent="0.15">
      <c r="A140" s="48" t="s">
        <v>547</v>
      </c>
      <c r="B140" s="182" t="s">
        <v>548</v>
      </c>
      <c r="C140" s="71" t="s">
        <v>549</v>
      </c>
      <c r="D140" s="72" t="s">
        <v>550</v>
      </c>
      <c r="E140" s="71">
        <v>420</v>
      </c>
      <c r="F140" s="73" t="s">
        <v>35</v>
      </c>
      <c r="G140" s="71" t="s">
        <v>551</v>
      </c>
      <c r="H140" s="46">
        <v>450</v>
      </c>
      <c r="I140" s="45">
        <v>0.93</v>
      </c>
    </row>
    <row r="141" spans="1:9" ht="14.25" customHeight="1" x14ac:dyDescent="0.15">
      <c r="A141" s="48" t="s">
        <v>552</v>
      </c>
      <c r="B141" s="182" t="s">
        <v>1838</v>
      </c>
      <c r="C141" s="71" t="s">
        <v>554</v>
      </c>
      <c r="D141" s="72"/>
      <c r="E141" s="71">
        <v>216</v>
      </c>
      <c r="F141" s="73" t="s">
        <v>142</v>
      </c>
      <c r="G141" s="71" t="s">
        <v>555</v>
      </c>
      <c r="H141" s="46">
        <v>1000</v>
      </c>
      <c r="I141" s="45">
        <v>0.21</v>
      </c>
    </row>
    <row r="142" spans="1:9" ht="14.25" customHeight="1" x14ac:dyDescent="0.15">
      <c r="A142" s="48" t="s">
        <v>556</v>
      </c>
      <c r="B142" s="182" t="s">
        <v>1839</v>
      </c>
      <c r="C142" s="71" t="s">
        <v>558</v>
      </c>
      <c r="D142" s="72"/>
      <c r="E142" s="71">
        <v>270</v>
      </c>
      <c r="F142" s="73" t="s">
        <v>142</v>
      </c>
      <c r="G142" s="71" t="s">
        <v>559</v>
      </c>
      <c r="H142" s="46">
        <v>1000</v>
      </c>
      <c r="I142" s="45">
        <v>0.27</v>
      </c>
    </row>
    <row r="143" spans="1:9" ht="14.25" customHeight="1" x14ac:dyDescent="0.15">
      <c r="A143" s="48" t="s">
        <v>560</v>
      </c>
      <c r="B143" s="182" t="s">
        <v>1840</v>
      </c>
      <c r="C143" s="71" t="s">
        <v>562</v>
      </c>
      <c r="D143" s="72"/>
      <c r="E143" s="71">
        <v>1134</v>
      </c>
      <c r="F143" s="73" t="s">
        <v>142</v>
      </c>
      <c r="G143" s="71" t="s">
        <v>467</v>
      </c>
      <c r="H143" s="46">
        <v>1000</v>
      </c>
      <c r="I143" s="45">
        <v>1.1299999999999999</v>
      </c>
    </row>
    <row r="144" spans="1:9" ht="14.25" customHeight="1" x14ac:dyDescent="0.15">
      <c r="A144" s="48" t="s">
        <v>563</v>
      </c>
      <c r="B144" s="182" t="s">
        <v>1841</v>
      </c>
      <c r="C144" s="71" t="s">
        <v>565</v>
      </c>
      <c r="D144" s="72"/>
      <c r="E144" s="71">
        <v>794</v>
      </c>
      <c r="F144" s="73" t="s">
        <v>142</v>
      </c>
      <c r="G144" s="71" t="s">
        <v>566</v>
      </c>
      <c r="H144" s="46">
        <v>1000</v>
      </c>
      <c r="I144" s="45">
        <v>0.79</v>
      </c>
    </row>
    <row r="145" spans="1:9" ht="14.25" customHeight="1" x14ac:dyDescent="0.15">
      <c r="A145" s="48" t="s">
        <v>567</v>
      </c>
      <c r="B145" s="182" t="s">
        <v>1842</v>
      </c>
      <c r="C145" s="71" t="s">
        <v>569</v>
      </c>
      <c r="D145" s="72"/>
      <c r="E145" s="71">
        <v>216</v>
      </c>
      <c r="F145" s="73" t="s">
        <v>106</v>
      </c>
      <c r="G145" s="71" t="s">
        <v>455</v>
      </c>
      <c r="H145" s="46">
        <v>200</v>
      </c>
      <c r="I145" s="45">
        <v>1.08</v>
      </c>
    </row>
    <row r="146" spans="1:9" ht="14.25" customHeight="1" x14ac:dyDescent="0.15">
      <c r="A146" s="49" t="s">
        <v>570</v>
      </c>
      <c r="B146" s="182" t="s">
        <v>1843</v>
      </c>
      <c r="C146" s="71" t="s">
        <v>572</v>
      </c>
      <c r="D146" s="72" t="s">
        <v>404</v>
      </c>
      <c r="E146" s="71">
        <v>432</v>
      </c>
      <c r="F146" s="73" t="s">
        <v>35</v>
      </c>
      <c r="G146" s="71" t="s">
        <v>44</v>
      </c>
      <c r="H146" s="46">
        <v>1000</v>
      </c>
      <c r="I146" s="45">
        <v>0.43</v>
      </c>
    </row>
    <row r="147" spans="1:9" ht="14.25" customHeight="1" x14ac:dyDescent="0.15">
      <c r="A147" s="48" t="s">
        <v>573</v>
      </c>
      <c r="B147" s="182" t="s">
        <v>1844</v>
      </c>
      <c r="C147" s="71" t="s">
        <v>575</v>
      </c>
      <c r="D147" s="72" t="s">
        <v>271</v>
      </c>
      <c r="E147" s="71">
        <v>194</v>
      </c>
      <c r="F147" s="73" t="s">
        <v>266</v>
      </c>
      <c r="G147" s="71" t="s">
        <v>576</v>
      </c>
      <c r="H147" s="46">
        <v>410</v>
      </c>
      <c r="I147" s="45">
        <v>0.47</v>
      </c>
    </row>
    <row r="148" spans="1:9" ht="14.25" customHeight="1" x14ac:dyDescent="0.15">
      <c r="A148" s="48" t="s">
        <v>577</v>
      </c>
      <c r="B148" s="182" t="s">
        <v>1845</v>
      </c>
      <c r="C148" s="71" t="s">
        <v>579</v>
      </c>
      <c r="D148" s="72"/>
      <c r="E148" s="71">
        <v>130</v>
      </c>
      <c r="F148" s="73" t="s">
        <v>302</v>
      </c>
      <c r="G148" s="71" t="s">
        <v>580</v>
      </c>
      <c r="H148" s="46">
        <v>125</v>
      </c>
      <c r="I148" s="45">
        <v>1.04</v>
      </c>
    </row>
    <row r="149" spans="1:9" ht="14.25" customHeight="1" x14ac:dyDescent="0.15">
      <c r="A149" s="48" t="s">
        <v>581</v>
      </c>
      <c r="B149" s="182" t="s">
        <v>1846</v>
      </c>
      <c r="C149" s="71" t="s">
        <v>583</v>
      </c>
      <c r="D149" s="72"/>
      <c r="E149" s="71">
        <v>270</v>
      </c>
      <c r="F149" s="73" t="s">
        <v>35</v>
      </c>
      <c r="G149" s="71" t="s">
        <v>584</v>
      </c>
      <c r="H149" s="46">
        <v>200</v>
      </c>
      <c r="I149" s="45">
        <v>1.35</v>
      </c>
    </row>
    <row r="150" spans="1:9" ht="14.25" customHeight="1" x14ac:dyDescent="0.15">
      <c r="A150" s="48" t="s">
        <v>585</v>
      </c>
      <c r="B150" s="182" t="s">
        <v>1847</v>
      </c>
      <c r="C150" s="71" t="s">
        <v>1848</v>
      </c>
      <c r="D150" s="72" t="s">
        <v>588</v>
      </c>
      <c r="E150" s="71">
        <v>152</v>
      </c>
      <c r="F150" s="73" t="s">
        <v>1849</v>
      </c>
      <c r="G150" s="71" t="s">
        <v>590</v>
      </c>
      <c r="H150" s="46">
        <v>400</v>
      </c>
      <c r="I150" s="45">
        <v>0.38</v>
      </c>
    </row>
    <row r="151" spans="1:9" ht="14.25" customHeight="1" x14ac:dyDescent="0.25">
      <c r="A151" s="48" t="s">
        <v>591</v>
      </c>
      <c r="B151" s="183" t="s">
        <v>592</v>
      </c>
      <c r="C151" s="76" t="s">
        <v>593</v>
      </c>
      <c r="D151" s="77"/>
      <c r="E151" s="76">
        <v>1361</v>
      </c>
      <c r="F151" s="78" t="s">
        <v>142</v>
      </c>
      <c r="G151" s="76" t="s">
        <v>594</v>
      </c>
      <c r="H151" s="46">
        <v>1000</v>
      </c>
      <c r="I151" s="45">
        <v>1.36</v>
      </c>
    </row>
    <row r="152" spans="1:9" ht="14.25" customHeight="1" x14ac:dyDescent="0.15">
      <c r="A152" s="49" t="s">
        <v>595</v>
      </c>
      <c r="B152" s="182" t="s">
        <v>1850</v>
      </c>
      <c r="C152" s="71" t="s">
        <v>597</v>
      </c>
      <c r="D152" s="72"/>
      <c r="E152" s="71">
        <v>864</v>
      </c>
      <c r="F152" s="73" t="s">
        <v>142</v>
      </c>
      <c r="G152" s="71" t="s">
        <v>598</v>
      </c>
      <c r="H152" s="46">
        <v>1000</v>
      </c>
      <c r="I152" s="45">
        <v>0.86</v>
      </c>
    </row>
    <row r="153" spans="1:9" ht="14.25" customHeight="1" x14ac:dyDescent="0.15">
      <c r="A153" s="48" t="s">
        <v>599</v>
      </c>
      <c r="B153" s="183" t="s">
        <v>600</v>
      </c>
      <c r="C153" s="71" t="s">
        <v>601</v>
      </c>
      <c r="D153" s="72" t="s">
        <v>191</v>
      </c>
      <c r="E153" s="71">
        <v>270</v>
      </c>
      <c r="F153" s="73" t="s">
        <v>35</v>
      </c>
      <c r="G153" s="71" t="s">
        <v>119</v>
      </c>
      <c r="H153" s="46">
        <v>500</v>
      </c>
      <c r="I153" s="45">
        <v>0.54</v>
      </c>
    </row>
    <row r="154" spans="1:9" ht="14.25" customHeight="1" x14ac:dyDescent="0.15">
      <c r="A154" s="48" t="s">
        <v>602</v>
      </c>
      <c r="B154" s="182" t="s">
        <v>1851</v>
      </c>
      <c r="C154" s="71" t="s">
        <v>604</v>
      </c>
      <c r="D154" s="72"/>
      <c r="E154" s="71">
        <v>1588</v>
      </c>
      <c r="F154" s="73" t="s">
        <v>142</v>
      </c>
      <c r="G154" s="71" t="s">
        <v>605</v>
      </c>
      <c r="H154" s="46">
        <v>1000</v>
      </c>
      <c r="I154" s="45">
        <v>1.58</v>
      </c>
    </row>
    <row r="155" spans="1:9" ht="14.25" customHeight="1" x14ac:dyDescent="0.15">
      <c r="A155" s="48" t="s">
        <v>606</v>
      </c>
      <c r="B155" s="182" t="s">
        <v>1852</v>
      </c>
      <c r="C155" s="71" t="s">
        <v>608</v>
      </c>
      <c r="D155" s="72"/>
      <c r="E155" s="71">
        <v>181</v>
      </c>
      <c r="F155" s="73" t="s">
        <v>378</v>
      </c>
      <c r="G155" s="71" t="s">
        <v>609</v>
      </c>
      <c r="H155" s="46">
        <v>100</v>
      </c>
      <c r="I155" s="45">
        <v>1.81</v>
      </c>
    </row>
    <row r="156" spans="1:9" ht="14.25" customHeight="1" x14ac:dyDescent="0.15">
      <c r="A156" s="48" t="s">
        <v>610</v>
      </c>
      <c r="B156" s="182" t="s">
        <v>1853</v>
      </c>
      <c r="C156" s="71" t="s">
        <v>612</v>
      </c>
      <c r="D156" s="72"/>
      <c r="E156" s="71">
        <v>270</v>
      </c>
      <c r="F156" s="73" t="s">
        <v>142</v>
      </c>
      <c r="G156" s="71" t="s">
        <v>613</v>
      </c>
      <c r="H156" s="46">
        <v>1000</v>
      </c>
      <c r="I156" s="45">
        <v>0.27</v>
      </c>
    </row>
    <row r="157" spans="1:9" ht="14.25" customHeight="1" x14ac:dyDescent="0.15">
      <c r="A157" s="48" t="s">
        <v>614</v>
      </c>
      <c r="B157" s="182" t="s">
        <v>1854</v>
      </c>
      <c r="C157" s="71" t="s">
        <v>616</v>
      </c>
      <c r="D157" s="72"/>
      <c r="E157" s="71">
        <v>44</v>
      </c>
      <c r="F157" s="73" t="s">
        <v>302</v>
      </c>
      <c r="G157" s="71" t="s">
        <v>617</v>
      </c>
      <c r="H157" s="46">
        <v>80</v>
      </c>
      <c r="I157" s="45">
        <v>0.55000000000000004</v>
      </c>
    </row>
    <row r="158" spans="1:9" ht="14.25" customHeight="1" x14ac:dyDescent="0.15">
      <c r="A158" s="48" t="s">
        <v>618</v>
      </c>
      <c r="B158" s="182" t="s">
        <v>1855</v>
      </c>
      <c r="C158" s="71" t="s">
        <v>620</v>
      </c>
      <c r="D158" s="72" t="s">
        <v>191</v>
      </c>
      <c r="E158" s="71">
        <v>324</v>
      </c>
      <c r="F158" s="73" t="s">
        <v>35</v>
      </c>
      <c r="G158" s="71" t="s">
        <v>1856</v>
      </c>
      <c r="H158" s="46">
        <v>500</v>
      </c>
      <c r="I158" s="45">
        <v>0.64</v>
      </c>
    </row>
    <row r="159" spans="1:9" ht="14.25" customHeight="1" x14ac:dyDescent="0.15">
      <c r="A159" s="48" t="s">
        <v>622</v>
      </c>
      <c r="B159" s="182" t="s">
        <v>1857</v>
      </c>
      <c r="C159" s="71" t="s">
        <v>624</v>
      </c>
      <c r="D159" s="72"/>
      <c r="E159" s="71">
        <v>864</v>
      </c>
      <c r="F159" s="73" t="s">
        <v>142</v>
      </c>
      <c r="G159" s="71" t="s">
        <v>443</v>
      </c>
      <c r="H159" s="46">
        <v>1000</v>
      </c>
      <c r="I159" s="45">
        <v>0.86</v>
      </c>
    </row>
    <row r="160" spans="1:9" ht="14.25" customHeight="1" x14ac:dyDescent="0.15">
      <c r="A160" s="48" t="s">
        <v>625</v>
      </c>
      <c r="B160" s="182" t="s">
        <v>1858</v>
      </c>
      <c r="C160" s="71" t="s">
        <v>627</v>
      </c>
      <c r="D160" s="72"/>
      <c r="E160" s="71">
        <v>159</v>
      </c>
      <c r="F160" s="73" t="s">
        <v>378</v>
      </c>
      <c r="G160" s="71" t="s">
        <v>609</v>
      </c>
      <c r="H160" s="46">
        <v>100</v>
      </c>
      <c r="I160" s="45">
        <v>1.59</v>
      </c>
    </row>
    <row r="161" spans="1:9" ht="14.25" customHeight="1" x14ac:dyDescent="0.15">
      <c r="A161" s="48" t="s">
        <v>628</v>
      </c>
      <c r="B161" s="182" t="s">
        <v>1859</v>
      </c>
      <c r="C161" s="71" t="s">
        <v>630</v>
      </c>
      <c r="D161" s="72"/>
      <c r="E161" s="71">
        <v>248</v>
      </c>
      <c r="F161" s="73" t="s">
        <v>142</v>
      </c>
      <c r="G161" s="71" t="s">
        <v>631</v>
      </c>
      <c r="H161" s="46">
        <v>1000</v>
      </c>
      <c r="I161" s="45">
        <v>0.24</v>
      </c>
    </row>
    <row r="162" spans="1:9" ht="14.25" customHeight="1" x14ac:dyDescent="0.15">
      <c r="A162" s="48" t="s">
        <v>632</v>
      </c>
      <c r="B162" s="183" t="s">
        <v>633</v>
      </c>
      <c r="C162" s="71" t="s">
        <v>634</v>
      </c>
      <c r="D162" s="72" t="s">
        <v>635</v>
      </c>
      <c r="E162" s="71">
        <v>213</v>
      </c>
      <c r="F162" s="73" t="s">
        <v>35</v>
      </c>
      <c r="G162" s="71" t="s">
        <v>636</v>
      </c>
      <c r="H162" s="45">
        <v>180</v>
      </c>
      <c r="I162" s="45">
        <v>1.18</v>
      </c>
    </row>
    <row r="163" spans="1:9" ht="14.25" customHeight="1" x14ac:dyDescent="0.15">
      <c r="A163" s="48" t="s">
        <v>637</v>
      </c>
      <c r="B163" s="182" t="s">
        <v>638</v>
      </c>
      <c r="C163" s="71" t="s">
        <v>638</v>
      </c>
      <c r="D163" s="72"/>
      <c r="E163" s="71">
        <v>284</v>
      </c>
      <c r="F163" s="73" t="s">
        <v>35</v>
      </c>
      <c r="G163" s="71" t="s">
        <v>639</v>
      </c>
      <c r="H163" s="46">
        <v>10</v>
      </c>
      <c r="I163" s="45">
        <v>28.4</v>
      </c>
    </row>
    <row r="164" spans="1:9" ht="14.25" customHeight="1" x14ac:dyDescent="0.15">
      <c r="A164" s="48" t="s">
        <v>640</v>
      </c>
      <c r="B164" s="182" t="s">
        <v>1860</v>
      </c>
      <c r="C164" s="71" t="s">
        <v>642</v>
      </c>
      <c r="D164" s="72"/>
      <c r="E164" s="71">
        <v>162</v>
      </c>
      <c r="F164" s="73" t="s">
        <v>378</v>
      </c>
      <c r="G164" s="71" t="s">
        <v>643</v>
      </c>
      <c r="H164" s="46">
        <v>40</v>
      </c>
      <c r="I164" s="45">
        <v>4.05</v>
      </c>
    </row>
    <row r="165" spans="1:9" ht="14.25" customHeight="1" x14ac:dyDescent="0.15">
      <c r="A165" s="48" t="s">
        <v>644</v>
      </c>
      <c r="B165" s="182" t="s">
        <v>1861</v>
      </c>
      <c r="C165" s="71" t="s">
        <v>646</v>
      </c>
      <c r="D165" s="72"/>
      <c r="E165" s="71">
        <v>162</v>
      </c>
      <c r="F165" s="73" t="s">
        <v>378</v>
      </c>
      <c r="G165" s="71" t="s">
        <v>647</v>
      </c>
      <c r="H165" s="46">
        <v>200</v>
      </c>
      <c r="I165" s="45">
        <v>0.81</v>
      </c>
    </row>
    <row r="166" spans="1:9" ht="14.25" customHeight="1" x14ac:dyDescent="0.25">
      <c r="A166" s="48" t="s">
        <v>648</v>
      </c>
      <c r="B166" s="183" t="s">
        <v>649</v>
      </c>
      <c r="C166" s="76" t="s">
        <v>650</v>
      </c>
      <c r="D166" s="77"/>
      <c r="E166" s="76">
        <v>1620</v>
      </c>
      <c r="F166" s="78" t="s">
        <v>142</v>
      </c>
      <c r="G166" s="76" t="s">
        <v>212</v>
      </c>
      <c r="H166" s="46">
        <v>1000</v>
      </c>
      <c r="I166" s="45">
        <v>1.62</v>
      </c>
    </row>
    <row r="167" spans="1:9" ht="14.25" customHeight="1" x14ac:dyDescent="0.15">
      <c r="A167" s="48" t="s">
        <v>651</v>
      </c>
      <c r="B167" s="182" t="s">
        <v>1862</v>
      </c>
      <c r="C167" s="71" t="s">
        <v>653</v>
      </c>
      <c r="D167" s="72"/>
      <c r="E167" s="71">
        <v>194</v>
      </c>
      <c r="F167" s="73" t="s">
        <v>35</v>
      </c>
      <c r="G167" s="71" t="s">
        <v>654</v>
      </c>
      <c r="H167" s="46">
        <v>150</v>
      </c>
      <c r="I167" s="45">
        <v>1.29</v>
      </c>
    </row>
    <row r="168" spans="1:9" ht="14.25" customHeight="1" x14ac:dyDescent="0.15">
      <c r="A168" s="48" t="s">
        <v>655</v>
      </c>
      <c r="B168" s="182" t="s">
        <v>1863</v>
      </c>
      <c r="C168" s="71" t="s">
        <v>657</v>
      </c>
      <c r="D168" s="72"/>
      <c r="E168" s="71">
        <v>216</v>
      </c>
      <c r="F168" s="73" t="s">
        <v>302</v>
      </c>
      <c r="G168" s="71" t="s">
        <v>658</v>
      </c>
      <c r="H168" s="46">
        <v>175</v>
      </c>
      <c r="I168" s="45">
        <v>1.23</v>
      </c>
    </row>
    <row r="169" spans="1:9" ht="14.25" customHeight="1" x14ac:dyDescent="0.15">
      <c r="A169" s="48" t="s">
        <v>659</v>
      </c>
      <c r="B169" s="182" t="s">
        <v>1864</v>
      </c>
      <c r="C169" s="71" t="s">
        <v>661</v>
      </c>
      <c r="D169" s="72"/>
      <c r="E169" s="71">
        <v>216</v>
      </c>
      <c r="F169" s="73" t="s">
        <v>302</v>
      </c>
      <c r="G169" s="71" t="s">
        <v>658</v>
      </c>
      <c r="H169" s="46">
        <v>175</v>
      </c>
      <c r="I169" s="45">
        <v>1.23</v>
      </c>
    </row>
    <row r="170" spans="1:9" ht="14.25" customHeight="1" x14ac:dyDescent="0.15">
      <c r="A170" s="48" t="s">
        <v>662</v>
      </c>
      <c r="B170" s="182" t="s">
        <v>1865</v>
      </c>
      <c r="C170" s="71" t="s">
        <v>664</v>
      </c>
      <c r="D170" s="72" t="s">
        <v>665</v>
      </c>
      <c r="E170" s="71">
        <v>511</v>
      </c>
      <c r="F170" s="73" t="s">
        <v>266</v>
      </c>
      <c r="G170" s="71" t="s">
        <v>666</v>
      </c>
      <c r="H170" s="46">
        <v>530</v>
      </c>
      <c r="I170" s="45">
        <v>0.96</v>
      </c>
    </row>
    <row r="171" spans="1:9" ht="14.25" customHeight="1" x14ac:dyDescent="0.15">
      <c r="A171" s="48" t="s">
        <v>667</v>
      </c>
      <c r="B171" s="182" t="s">
        <v>1866</v>
      </c>
      <c r="C171" s="71" t="s">
        <v>669</v>
      </c>
      <c r="D171" s="72"/>
      <c r="E171" s="71">
        <v>1080</v>
      </c>
      <c r="F171" s="73" t="s">
        <v>142</v>
      </c>
      <c r="G171" s="71" t="s">
        <v>670</v>
      </c>
      <c r="H171" s="46">
        <v>1000</v>
      </c>
      <c r="I171" s="45">
        <v>1.08</v>
      </c>
    </row>
    <row r="172" spans="1:9" ht="14.25" customHeight="1" x14ac:dyDescent="0.15">
      <c r="A172" s="48" t="s">
        <v>671</v>
      </c>
      <c r="B172" s="182" t="s">
        <v>1867</v>
      </c>
      <c r="C172" s="71" t="s">
        <v>673</v>
      </c>
      <c r="D172" s="72" t="s">
        <v>394</v>
      </c>
      <c r="E172" s="71">
        <v>248</v>
      </c>
      <c r="F172" s="73" t="s">
        <v>35</v>
      </c>
      <c r="G172" s="71" t="s">
        <v>119</v>
      </c>
      <c r="H172" s="46">
        <v>500</v>
      </c>
      <c r="I172" s="45">
        <v>0.49</v>
      </c>
    </row>
    <row r="173" spans="1:9" ht="14.25" customHeight="1" x14ac:dyDescent="0.15">
      <c r="A173" s="48" t="s">
        <v>674</v>
      </c>
      <c r="B173" s="182" t="s">
        <v>1868</v>
      </c>
      <c r="C173" s="71" t="s">
        <v>676</v>
      </c>
      <c r="D173" s="72"/>
      <c r="E173" s="71">
        <v>961</v>
      </c>
      <c r="F173" s="73" t="s">
        <v>142</v>
      </c>
      <c r="G173" s="71" t="s">
        <v>677</v>
      </c>
      <c r="H173" s="46">
        <v>1000</v>
      </c>
      <c r="I173" s="45">
        <v>0.96</v>
      </c>
    </row>
    <row r="174" spans="1:9" ht="14.25" customHeight="1" x14ac:dyDescent="0.15">
      <c r="A174" s="48" t="s">
        <v>678</v>
      </c>
      <c r="B174" s="182" t="s">
        <v>1869</v>
      </c>
      <c r="C174" s="71" t="s">
        <v>680</v>
      </c>
      <c r="D174" s="72"/>
      <c r="E174" s="71">
        <v>130</v>
      </c>
      <c r="F174" s="73" t="s">
        <v>378</v>
      </c>
      <c r="G174" s="71" t="s">
        <v>681</v>
      </c>
      <c r="H174" s="46">
        <v>30</v>
      </c>
      <c r="I174" s="45">
        <v>4.33</v>
      </c>
    </row>
    <row r="175" spans="1:9" ht="14.25" customHeight="1" x14ac:dyDescent="0.15">
      <c r="A175" s="48" t="s">
        <v>682</v>
      </c>
      <c r="B175" s="182" t="s">
        <v>1870</v>
      </c>
      <c r="C175" s="71" t="s">
        <v>684</v>
      </c>
      <c r="D175" s="72"/>
      <c r="E175" s="71">
        <v>227</v>
      </c>
      <c r="F175" s="73" t="s">
        <v>35</v>
      </c>
      <c r="G175" s="71" t="s">
        <v>685</v>
      </c>
      <c r="H175" s="46">
        <v>50</v>
      </c>
      <c r="I175" s="45">
        <v>4.54</v>
      </c>
    </row>
    <row r="176" spans="1:9" ht="14.25" customHeight="1" x14ac:dyDescent="0.15">
      <c r="A176" s="48" t="s">
        <v>686</v>
      </c>
      <c r="B176" s="182" t="s">
        <v>1871</v>
      </c>
      <c r="C176" s="71" t="s">
        <v>688</v>
      </c>
      <c r="D176" s="72"/>
      <c r="E176" s="71">
        <v>76</v>
      </c>
      <c r="F176" s="73" t="s">
        <v>35</v>
      </c>
      <c r="G176" s="71" t="s">
        <v>77</v>
      </c>
      <c r="H176" s="46">
        <v>200</v>
      </c>
      <c r="I176" s="45">
        <v>0.38</v>
      </c>
    </row>
    <row r="177" spans="1:9" ht="14.25" customHeight="1" x14ac:dyDescent="0.15">
      <c r="A177" s="48" t="s">
        <v>689</v>
      </c>
      <c r="B177" s="182" t="s">
        <v>1872</v>
      </c>
      <c r="C177" s="71" t="s">
        <v>691</v>
      </c>
      <c r="D177" s="72"/>
      <c r="E177" s="71">
        <v>324</v>
      </c>
      <c r="F177" s="73" t="s">
        <v>35</v>
      </c>
      <c r="G177" s="71" t="s">
        <v>692</v>
      </c>
      <c r="H177" s="46">
        <v>150</v>
      </c>
      <c r="I177" s="45">
        <v>2.16</v>
      </c>
    </row>
    <row r="178" spans="1:9" ht="14.25" customHeight="1" x14ac:dyDescent="0.25">
      <c r="A178" s="48" t="s">
        <v>693</v>
      </c>
      <c r="B178" s="182" t="s">
        <v>694</v>
      </c>
      <c r="C178" s="76" t="s">
        <v>694</v>
      </c>
      <c r="D178" s="77"/>
      <c r="E178" s="76">
        <v>216</v>
      </c>
      <c r="F178" s="78" t="s">
        <v>35</v>
      </c>
      <c r="G178" s="76" t="s">
        <v>695</v>
      </c>
      <c r="H178" s="46">
        <v>50</v>
      </c>
      <c r="I178" s="45">
        <v>4.32</v>
      </c>
    </row>
    <row r="179" spans="1:9" ht="14.25" customHeight="1" x14ac:dyDescent="0.15">
      <c r="A179" s="48" t="s">
        <v>696</v>
      </c>
      <c r="B179" s="182" t="s">
        <v>1873</v>
      </c>
      <c r="C179" s="71" t="s">
        <v>698</v>
      </c>
      <c r="D179" s="72"/>
      <c r="E179" s="71">
        <v>188</v>
      </c>
      <c r="F179" s="73" t="s">
        <v>76</v>
      </c>
      <c r="G179" s="71" t="s">
        <v>699</v>
      </c>
      <c r="H179" s="46">
        <v>300</v>
      </c>
      <c r="I179" s="45">
        <v>0.62</v>
      </c>
    </row>
    <row r="180" spans="1:9" ht="14.25" customHeight="1" x14ac:dyDescent="0.15">
      <c r="A180" s="48" t="s">
        <v>700</v>
      </c>
      <c r="B180" s="182" t="s">
        <v>1874</v>
      </c>
      <c r="C180" s="71" t="s">
        <v>702</v>
      </c>
      <c r="D180" s="72"/>
      <c r="E180" s="71">
        <v>173</v>
      </c>
      <c r="F180" s="73" t="s">
        <v>378</v>
      </c>
      <c r="G180" s="71" t="s">
        <v>703</v>
      </c>
      <c r="H180" s="46">
        <v>75</v>
      </c>
      <c r="I180" s="45">
        <v>2.2999999999999998</v>
      </c>
    </row>
    <row r="181" spans="1:9" ht="14.25" customHeight="1" x14ac:dyDescent="0.15">
      <c r="A181" s="48" t="s">
        <v>704</v>
      </c>
      <c r="B181" s="182" t="s">
        <v>1875</v>
      </c>
      <c r="C181" s="71" t="s">
        <v>706</v>
      </c>
      <c r="D181" s="72"/>
      <c r="E181" s="71">
        <v>188</v>
      </c>
      <c r="F181" s="73" t="s">
        <v>378</v>
      </c>
      <c r="G181" s="71" t="s">
        <v>455</v>
      </c>
      <c r="H181" s="46">
        <v>200</v>
      </c>
      <c r="I181" s="45">
        <v>0.94</v>
      </c>
    </row>
    <row r="182" spans="1:9" ht="14.25" customHeight="1" x14ac:dyDescent="0.15">
      <c r="A182" s="48" t="s">
        <v>707</v>
      </c>
      <c r="B182" s="182" t="s">
        <v>1876</v>
      </c>
      <c r="C182" s="71" t="s">
        <v>709</v>
      </c>
      <c r="D182" s="72"/>
      <c r="E182" s="71">
        <v>626</v>
      </c>
      <c r="F182" s="73" t="s">
        <v>142</v>
      </c>
      <c r="G182" s="71" t="s">
        <v>710</v>
      </c>
      <c r="H182" s="46">
        <v>1000</v>
      </c>
      <c r="I182" s="45">
        <v>0.62</v>
      </c>
    </row>
    <row r="183" spans="1:9" ht="14.25" customHeight="1" x14ac:dyDescent="0.15">
      <c r="A183" s="48" t="s">
        <v>711</v>
      </c>
      <c r="B183" s="182" t="s">
        <v>1877</v>
      </c>
      <c r="C183" s="71" t="s">
        <v>713</v>
      </c>
      <c r="D183" s="72"/>
      <c r="E183" s="71">
        <v>1701</v>
      </c>
      <c r="F183" s="73" t="s">
        <v>142</v>
      </c>
      <c r="G183" s="71" t="s">
        <v>212</v>
      </c>
      <c r="H183" s="46">
        <v>1000</v>
      </c>
      <c r="I183" s="45">
        <v>1.7</v>
      </c>
    </row>
    <row r="184" spans="1:9" ht="14.25" customHeight="1" x14ac:dyDescent="0.15">
      <c r="A184" s="48" t="s">
        <v>714</v>
      </c>
      <c r="B184" s="183" t="s">
        <v>715</v>
      </c>
      <c r="C184" s="71" t="s">
        <v>716</v>
      </c>
      <c r="D184" s="72" t="s">
        <v>717</v>
      </c>
      <c r="E184" s="71">
        <v>454</v>
      </c>
      <c r="F184" s="73" t="s">
        <v>35</v>
      </c>
      <c r="G184" s="71" t="s">
        <v>718</v>
      </c>
      <c r="H184" s="46">
        <v>500</v>
      </c>
      <c r="I184" s="45">
        <v>0.9</v>
      </c>
    </row>
    <row r="185" spans="1:9" ht="14.25" customHeight="1" x14ac:dyDescent="0.15">
      <c r="A185" s="49" t="s">
        <v>1878</v>
      </c>
      <c r="B185" s="182" t="s">
        <v>1879</v>
      </c>
      <c r="C185" s="71" t="s">
        <v>721</v>
      </c>
      <c r="D185" s="72" t="s">
        <v>404</v>
      </c>
      <c r="E185" s="71">
        <v>476</v>
      </c>
      <c r="F185" s="73" t="s">
        <v>35</v>
      </c>
      <c r="G185" s="71" t="s">
        <v>44</v>
      </c>
      <c r="H185" s="46">
        <v>1000</v>
      </c>
      <c r="I185" s="45">
        <v>0.47</v>
      </c>
    </row>
    <row r="186" spans="1:9" ht="14.25" customHeight="1" x14ac:dyDescent="0.15">
      <c r="A186" s="48" t="s">
        <v>723</v>
      </c>
      <c r="B186" s="182" t="s">
        <v>1880</v>
      </c>
      <c r="C186" s="71" t="s">
        <v>725</v>
      </c>
      <c r="D186" s="72"/>
      <c r="E186" s="71">
        <v>324</v>
      </c>
      <c r="F186" s="73" t="s">
        <v>35</v>
      </c>
      <c r="G186" s="71" t="s">
        <v>726</v>
      </c>
      <c r="H186" s="46">
        <v>3</v>
      </c>
      <c r="I186" s="45">
        <v>108</v>
      </c>
    </row>
    <row r="187" spans="1:9" ht="14.25" customHeight="1" x14ac:dyDescent="0.15">
      <c r="A187" s="48" t="s">
        <v>727</v>
      </c>
      <c r="B187" s="182" t="s">
        <v>728</v>
      </c>
      <c r="C187" s="71" t="s">
        <v>728</v>
      </c>
      <c r="D187" s="72"/>
      <c r="E187" s="71">
        <v>270</v>
      </c>
      <c r="F187" s="73" t="s">
        <v>35</v>
      </c>
      <c r="G187" s="71" t="s">
        <v>729</v>
      </c>
      <c r="H187" s="46">
        <v>20</v>
      </c>
      <c r="I187" s="45">
        <v>13.5</v>
      </c>
    </row>
    <row r="188" spans="1:9" ht="14.25" customHeight="1" x14ac:dyDescent="0.15">
      <c r="A188" s="59" t="s">
        <v>1881</v>
      </c>
      <c r="B188" s="184"/>
      <c r="C188" s="36"/>
      <c r="D188" s="36"/>
      <c r="E188" s="36"/>
      <c r="F188" s="36"/>
      <c r="G188" s="36"/>
      <c r="H188" s="36"/>
    </row>
    <row r="189" spans="1:9" ht="14.25" customHeight="1" thickBot="1" x14ac:dyDescent="0.2">
      <c r="A189" s="56" t="s">
        <v>3</v>
      </c>
      <c r="B189" s="180" t="s">
        <v>5</v>
      </c>
      <c r="C189" s="65" t="s">
        <v>30</v>
      </c>
      <c r="D189" s="66" t="s">
        <v>9</v>
      </c>
      <c r="E189" s="67" t="s">
        <v>10</v>
      </c>
      <c r="F189" s="65" t="s">
        <v>11</v>
      </c>
      <c r="G189" s="65" t="s">
        <v>12</v>
      </c>
      <c r="H189" s="58" t="s">
        <v>13</v>
      </c>
      <c r="I189" s="57" t="s">
        <v>1729</v>
      </c>
    </row>
    <row r="190" spans="1:9" ht="14.25" customHeight="1" thickTop="1" x14ac:dyDescent="0.15">
      <c r="A190" s="48" t="s">
        <v>730</v>
      </c>
      <c r="B190" s="182" t="s">
        <v>1882</v>
      </c>
      <c r="C190" s="71" t="s">
        <v>732</v>
      </c>
      <c r="D190" s="72"/>
      <c r="E190" s="68">
        <v>284</v>
      </c>
      <c r="F190" s="73" t="s">
        <v>302</v>
      </c>
      <c r="G190" s="71" t="s">
        <v>733</v>
      </c>
      <c r="H190" s="53">
        <v>130</v>
      </c>
      <c r="I190" s="52">
        <v>2.1800000000000002</v>
      </c>
    </row>
    <row r="191" spans="1:9" ht="14.25" customHeight="1" x14ac:dyDescent="0.25">
      <c r="A191" s="48" t="s">
        <v>734</v>
      </c>
      <c r="B191" s="183" t="s">
        <v>736</v>
      </c>
      <c r="C191" s="76" t="s">
        <v>737</v>
      </c>
      <c r="D191" s="77"/>
      <c r="E191" s="76">
        <v>864</v>
      </c>
      <c r="F191" s="78" t="s">
        <v>35</v>
      </c>
      <c r="G191" s="76" t="s">
        <v>738</v>
      </c>
      <c r="H191" s="46">
        <v>250</v>
      </c>
      <c r="I191" s="45">
        <v>3.45</v>
      </c>
    </row>
    <row r="192" spans="1:9" ht="14.25" customHeight="1" x14ac:dyDescent="0.15">
      <c r="A192" s="48" t="s">
        <v>739</v>
      </c>
      <c r="B192" s="183" t="s">
        <v>736</v>
      </c>
      <c r="C192" s="71" t="s">
        <v>740</v>
      </c>
      <c r="D192" s="72" t="s">
        <v>741</v>
      </c>
      <c r="E192" s="71">
        <v>713</v>
      </c>
      <c r="F192" s="73" t="s">
        <v>35</v>
      </c>
      <c r="G192" s="71" t="s">
        <v>119</v>
      </c>
      <c r="H192" s="46">
        <v>500</v>
      </c>
      <c r="I192" s="45">
        <v>1.42</v>
      </c>
    </row>
    <row r="193" spans="1:9" ht="14.25" customHeight="1" x14ac:dyDescent="0.15">
      <c r="A193" s="48" t="s">
        <v>742</v>
      </c>
      <c r="B193" s="182" t="s">
        <v>1883</v>
      </c>
      <c r="C193" s="71" t="s">
        <v>1884</v>
      </c>
      <c r="D193" s="72" t="s">
        <v>741</v>
      </c>
      <c r="E193" s="71">
        <v>375</v>
      </c>
      <c r="F193" s="73" t="s">
        <v>302</v>
      </c>
      <c r="G193" s="71" t="s">
        <v>82</v>
      </c>
      <c r="H193" s="46">
        <v>250</v>
      </c>
      <c r="I193" s="45">
        <v>1.5</v>
      </c>
    </row>
    <row r="194" spans="1:9" ht="14.25" customHeight="1" x14ac:dyDescent="0.25">
      <c r="A194" s="48" t="s">
        <v>745</v>
      </c>
      <c r="B194" s="182" t="s">
        <v>746</v>
      </c>
      <c r="C194" s="76" t="s">
        <v>747</v>
      </c>
      <c r="D194" s="77" t="s">
        <v>748</v>
      </c>
      <c r="E194" s="76">
        <v>594</v>
      </c>
      <c r="F194" s="78" t="s">
        <v>35</v>
      </c>
      <c r="G194" s="76" t="s">
        <v>119</v>
      </c>
      <c r="H194" s="46">
        <v>500</v>
      </c>
      <c r="I194" s="45">
        <v>1.18</v>
      </c>
    </row>
    <row r="195" spans="1:9" ht="14.25" customHeight="1" x14ac:dyDescent="0.15">
      <c r="A195" s="48" t="s">
        <v>749</v>
      </c>
      <c r="B195" s="182" t="s">
        <v>751</v>
      </c>
      <c r="C195" s="71" t="s">
        <v>752</v>
      </c>
      <c r="D195" s="72" t="s">
        <v>496</v>
      </c>
      <c r="E195" s="71">
        <v>1188</v>
      </c>
      <c r="F195" s="73" t="s">
        <v>35</v>
      </c>
      <c r="G195" s="71" t="s">
        <v>753</v>
      </c>
      <c r="H195" s="46">
        <v>700</v>
      </c>
      <c r="I195" s="45">
        <v>1.69</v>
      </c>
    </row>
    <row r="196" spans="1:9" ht="14.25" customHeight="1" x14ac:dyDescent="0.15">
      <c r="A196" s="48" t="s">
        <v>754</v>
      </c>
      <c r="B196" s="182" t="s">
        <v>751</v>
      </c>
      <c r="C196" s="71" t="s">
        <v>755</v>
      </c>
      <c r="D196" s="72" t="s">
        <v>496</v>
      </c>
      <c r="E196" s="71">
        <v>907</v>
      </c>
      <c r="F196" s="73" t="s">
        <v>35</v>
      </c>
      <c r="G196" s="71" t="s">
        <v>756</v>
      </c>
      <c r="H196" s="46">
        <v>1000</v>
      </c>
      <c r="I196" s="45">
        <v>0.9</v>
      </c>
    </row>
    <row r="197" spans="1:9" ht="14.25" customHeight="1" x14ac:dyDescent="0.15">
      <c r="A197" s="48" t="s">
        <v>757</v>
      </c>
      <c r="B197" s="183" t="s">
        <v>758</v>
      </c>
      <c r="C197" s="71" t="s">
        <v>759</v>
      </c>
      <c r="D197" s="72" t="s">
        <v>760</v>
      </c>
      <c r="E197" s="71">
        <v>810</v>
      </c>
      <c r="F197" s="73" t="s">
        <v>106</v>
      </c>
      <c r="G197" s="71" t="s">
        <v>761</v>
      </c>
      <c r="H197" s="46">
        <v>480</v>
      </c>
      <c r="I197" s="45">
        <v>1.68</v>
      </c>
    </row>
    <row r="198" spans="1:9" ht="14.25" customHeight="1" x14ac:dyDescent="0.15">
      <c r="A198" s="48" t="s">
        <v>762</v>
      </c>
      <c r="B198" s="182" t="s">
        <v>1885</v>
      </c>
      <c r="C198" s="71" t="s">
        <v>764</v>
      </c>
      <c r="D198" s="72" t="s">
        <v>765</v>
      </c>
      <c r="E198" s="71">
        <v>150</v>
      </c>
      <c r="F198" s="73" t="s">
        <v>266</v>
      </c>
      <c r="G198" s="71" t="s">
        <v>766</v>
      </c>
      <c r="H198" s="46">
        <v>235</v>
      </c>
      <c r="I198" s="45">
        <v>0.63</v>
      </c>
    </row>
    <row r="199" spans="1:9" ht="14.25" customHeight="1" x14ac:dyDescent="0.15">
      <c r="A199" s="48" t="s">
        <v>767</v>
      </c>
      <c r="B199" s="182" t="s">
        <v>1886</v>
      </c>
      <c r="C199" s="71" t="s">
        <v>769</v>
      </c>
      <c r="D199" s="72"/>
      <c r="E199" s="71">
        <v>119</v>
      </c>
      <c r="F199" s="73" t="s">
        <v>302</v>
      </c>
      <c r="G199" s="71" t="s">
        <v>770</v>
      </c>
      <c r="H199" s="46">
        <v>180</v>
      </c>
      <c r="I199" s="45">
        <v>0.66</v>
      </c>
    </row>
    <row r="200" spans="1:9" ht="14.25" customHeight="1" x14ac:dyDescent="0.15">
      <c r="A200" s="48" t="s">
        <v>771</v>
      </c>
      <c r="B200" s="182" t="s">
        <v>1887</v>
      </c>
      <c r="C200" s="71" t="s">
        <v>773</v>
      </c>
      <c r="D200" s="72" t="s">
        <v>774</v>
      </c>
      <c r="E200" s="71">
        <v>278</v>
      </c>
      <c r="F200" s="73" t="s">
        <v>106</v>
      </c>
      <c r="G200" s="71" t="s">
        <v>257</v>
      </c>
      <c r="H200" s="46">
        <v>1000</v>
      </c>
      <c r="I200" s="45">
        <v>0.27</v>
      </c>
    </row>
    <row r="201" spans="1:9" ht="14.25" customHeight="1" x14ac:dyDescent="0.15">
      <c r="A201" s="48" t="s">
        <v>775</v>
      </c>
      <c r="B201" s="182" t="s">
        <v>1888</v>
      </c>
      <c r="C201" s="71" t="s">
        <v>777</v>
      </c>
      <c r="D201" s="72" t="s">
        <v>778</v>
      </c>
      <c r="E201" s="71">
        <v>734</v>
      </c>
      <c r="F201" s="73" t="s">
        <v>779</v>
      </c>
      <c r="G201" s="71" t="s">
        <v>780</v>
      </c>
      <c r="H201" s="46">
        <v>455</v>
      </c>
      <c r="I201" s="45">
        <v>1.61</v>
      </c>
    </row>
    <row r="202" spans="1:9" ht="14.25" customHeight="1" x14ac:dyDescent="0.15">
      <c r="A202" s="48" t="s">
        <v>781</v>
      </c>
      <c r="B202" s="182" t="s">
        <v>1889</v>
      </c>
      <c r="C202" s="71" t="s">
        <v>783</v>
      </c>
      <c r="D202" s="72"/>
      <c r="E202" s="71">
        <v>97</v>
      </c>
      <c r="F202" s="73" t="s">
        <v>302</v>
      </c>
      <c r="G202" s="71" t="s">
        <v>784</v>
      </c>
      <c r="H202" s="46">
        <v>110</v>
      </c>
      <c r="I202" s="45">
        <v>0.88</v>
      </c>
    </row>
    <row r="203" spans="1:9" ht="14.25" customHeight="1" x14ac:dyDescent="0.15">
      <c r="A203" s="49" t="s">
        <v>785</v>
      </c>
      <c r="B203" s="182" t="s">
        <v>1890</v>
      </c>
      <c r="C203" s="71" t="s">
        <v>787</v>
      </c>
      <c r="D203" s="72"/>
      <c r="E203" s="71">
        <v>151</v>
      </c>
      <c r="F203" s="73" t="s">
        <v>302</v>
      </c>
      <c r="G203" s="71" t="s">
        <v>788</v>
      </c>
      <c r="H203" s="46">
        <v>330</v>
      </c>
      <c r="I203" s="45">
        <v>0.45</v>
      </c>
    </row>
    <row r="204" spans="1:9" ht="14.25" customHeight="1" x14ac:dyDescent="0.15">
      <c r="A204" s="49" t="s">
        <v>789</v>
      </c>
      <c r="B204" s="182" t="s">
        <v>1891</v>
      </c>
      <c r="C204" s="71" t="s">
        <v>791</v>
      </c>
      <c r="D204" s="72"/>
      <c r="E204" s="71">
        <v>151</v>
      </c>
      <c r="F204" s="73" t="s">
        <v>302</v>
      </c>
      <c r="G204" s="71" t="s">
        <v>788</v>
      </c>
      <c r="H204" s="46">
        <v>330</v>
      </c>
      <c r="I204" s="45">
        <v>0.45</v>
      </c>
    </row>
    <row r="205" spans="1:9" ht="14.25" customHeight="1" x14ac:dyDescent="0.15">
      <c r="A205" s="48" t="s">
        <v>792</v>
      </c>
      <c r="B205" s="182" t="s">
        <v>1892</v>
      </c>
      <c r="C205" s="71" t="s">
        <v>794</v>
      </c>
      <c r="D205" s="72" t="s">
        <v>774</v>
      </c>
      <c r="E205" s="71">
        <v>307</v>
      </c>
      <c r="F205" s="73" t="s">
        <v>106</v>
      </c>
      <c r="G205" s="71" t="s">
        <v>257</v>
      </c>
      <c r="H205" s="46">
        <v>1000</v>
      </c>
      <c r="I205" s="45">
        <v>0.3</v>
      </c>
    </row>
    <row r="206" spans="1:9" ht="14.25" customHeight="1" x14ac:dyDescent="0.15">
      <c r="A206" s="48" t="s">
        <v>795</v>
      </c>
      <c r="B206" s="182" t="s">
        <v>1893</v>
      </c>
      <c r="C206" s="71" t="s">
        <v>797</v>
      </c>
      <c r="D206" s="72" t="s">
        <v>798</v>
      </c>
      <c r="E206" s="71">
        <v>340</v>
      </c>
      <c r="F206" s="73" t="s">
        <v>266</v>
      </c>
      <c r="G206" s="71" t="s">
        <v>799</v>
      </c>
      <c r="H206" s="46">
        <v>230</v>
      </c>
      <c r="I206" s="45">
        <v>1.47</v>
      </c>
    </row>
    <row r="207" spans="1:9" ht="14.25" customHeight="1" x14ac:dyDescent="0.25">
      <c r="A207" s="48" t="s">
        <v>800</v>
      </c>
      <c r="B207" s="182" t="s">
        <v>1894</v>
      </c>
      <c r="C207" s="76" t="s">
        <v>1895</v>
      </c>
      <c r="D207" s="77"/>
      <c r="E207" s="76">
        <v>1836</v>
      </c>
      <c r="F207" s="78" t="s">
        <v>76</v>
      </c>
      <c r="G207" s="76" t="s">
        <v>1896</v>
      </c>
      <c r="H207" s="46">
        <v>1800</v>
      </c>
      <c r="I207" s="45">
        <v>1.02</v>
      </c>
    </row>
    <row r="208" spans="1:9" ht="14.25" customHeight="1" x14ac:dyDescent="0.15">
      <c r="A208" s="49" t="s">
        <v>804</v>
      </c>
      <c r="B208" s="182" t="s">
        <v>1897</v>
      </c>
      <c r="C208" s="71" t="s">
        <v>806</v>
      </c>
      <c r="D208" s="72" t="s">
        <v>798</v>
      </c>
      <c r="E208" s="71">
        <v>464</v>
      </c>
      <c r="F208" s="73" t="s">
        <v>266</v>
      </c>
      <c r="G208" s="71" t="s">
        <v>807</v>
      </c>
      <c r="H208" s="46">
        <v>460</v>
      </c>
      <c r="I208" s="45">
        <v>1</v>
      </c>
    </row>
    <row r="209" spans="1:9" ht="14.25" customHeight="1" x14ac:dyDescent="0.15">
      <c r="A209" s="48" t="s">
        <v>808</v>
      </c>
      <c r="B209" s="182" t="s">
        <v>1898</v>
      </c>
      <c r="C209" s="71" t="s">
        <v>810</v>
      </c>
      <c r="D209" s="72"/>
      <c r="E209" s="71">
        <v>540</v>
      </c>
      <c r="F209" s="73" t="s">
        <v>302</v>
      </c>
      <c r="G209" s="71" t="s">
        <v>811</v>
      </c>
      <c r="H209" s="46">
        <v>1500</v>
      </c>
      <c r="I209" s="45">
        <v>0.36</v>
      </c>
    </row>
    <row r="210" spans="1:9" ht="14.25" customHeight="1" x14ac:dyDescent="0.15">
      <c r="A210" s="48" t="s">
        <v>812</v>
      </c>
      <c r="B210" s="182" t="s">
        <v>1899</v>
      </c>
      <c r="C210" s="71" t="s">
        <v>814</v>
      </c>
      <c r="D210" s="72" t="s">
        <v>265</v>
      </c>
      <c r="E210" s="71">
        <v>193</v>
      </c>
      <c r="F210" s="73" t="s">
        <v>266</v>
      </c>
      <c r="G210" s="71" t="s">
        <v>815</v>
      </c>
      <c r="H210" s="46">
        <v>340</v>
      </c>
      <c r="I210" s="45">
        <v>0.56000000000000005</v>
      </c>
    </row>
    <row r="211" spans="1:9" ht="14.25" customHeight="1" x14ac:dyDescent="0.15">
      <c r="A211" s="48" t="s">
        <v>816</v>
      </c>
      <c r="B211" s="182" t="s">
        <v>1900</v>
      </c>
      <c r="C211" s="71" t="s">
        <v>818</v>
      </c>
      <c r="D211" s="72"/>
      <c r="E211" s="71">
        <v>70</v>
      </c>
      <c r="F211" s="73" t="s">
        <v>106</v>
      </c>
      <c r="G211" s="71" t="s">
        <v>819</v>
      </c>
      <c r="H211" s="46">
        <v>110</v>
      </c>
      <c r="I211" s="45">
        <v>0.63</v>
      </c>
    </row>
    <row r="212" spans="1:9" ht="14.25" customHeight="1" x14ac:dyDescent="0.25">
      <c r="A212" s="48" t="s">
        <v>820</v>
      </c>
      <c r="B212" s="182" t="s">
        <v>1901</v>
      </c>
      <c r="C212" s="76" t="s">
        <v>822</v>
      </c>
      <c r="D212" s="77"/>
      <c r="E212" s="76">
        <v>648</v>
      </c>
      <c r="F212" s="78" t="s">
        <v>35</v>
      </c>
      <c r="G212" s="76" t="s">
        <v>823</v>
      </c>
      <c r="H212" s="46">
        <v>300</v>
      </c>
      <c r="I212" s="45">
        <v>2.16</v>
      </c>
    </row>
    <row r="213" spans="1:9" ht="14.25" customHeight="1" x14ac:dyDescent="0.15">
      <c r="A213" s="48" t="s">
        <v>824</v>
      </c>
      <c r="B213" s="182" t="s">
        <v>1902</v>
      </c>
      <c r="C213" s="71" t="s">
        <v>826</v>
      </c>
      <c r="D213" s="72" t="s">
        <v>827</v>
      </c>
      <c r="E213" s="71">
        <v>153</v>
      </c>
      <c r="F213" s="73" t="s">
        <v>35</v>
      </c>
      <c r="G213" s="71" t="s">
        <v>324</v>
      </c>
      <c r="H213" s="46">
        <v>100</v>
      </c>
      <c r="I213" s="45">
        <v>1.53</v>
      </c>
    </row>
    <row r="214" spans="1:9" ht="14.25" customHeight="1" x14ac:dyDescent="0.15">
      <c r="A214" s="48" t="s">
        <v>828</v>
      </c>
      <c r="B214" s="183" t="s">
        <v>829</v>
      </c>
      <c r="C214" s="71" t="s">
        <v>830</v>
      </c>
      <c r="D214" s="72" t="s">
        <v>271</v>
      </c>
      <c r="E214" s="71">
        <v>184</v>
      </c>
      <c r="F214" s="73" t="s">
        <v>266</v>
      </c>
      <c r="G214" s="71" t="s">
        <v>831</v>
      </c>
      <c r="H214" s="46">
        <v>140</v>
      </c>
      <c r="I214" s="45">
        <v>1.31</v>
      </c>
    </row>
    <row r="215" spans="1:9" ht="14.25" customHeight="1" x14ac:dyDescent="0.25">
      <c r="A215" s="48" t="s">
        <v>832</v>
      </c>
      <c r="B215" s="183" t="s">
        <v>833</v>
      </c>
      <c r="C215" s="76" t="s">
        <v>1903</v>
      </c>
      <c r="D215" s="77"/>
      <c r="E215" s="76">
        <v>1728</v>
      </c>
      <c r="F215" s="78" t="s">
        <v>76</v>
      </c>
      <c r="G215" s="76" t="s">
        <v>835</v>
      </c>
      <c r="H215" s="46">
        <v>1200</v>
      </c>
      <c r="I215" s="45">
        <v>1.44</v>
      </c>
    </row>
    <row r="216" spans="1:9" ht="14.25" customHeight="1" x14ac:dyDescent="0.25">
      <c r="A216" s="48" t="s">
        <v>836</v>
      </c>
      <c r="B216" s="183" t="s">
        <v>837</v>
      </c>
      <c r="C216" s="76" t="s">
        <v>838</v>
      </c>
      <c r="D216" s="77"/>
      <c r="E216" s="76">
        <v>1080</v>
      </c>
      <c r="F216" s="78" t="s">
        <v>76</v>
      </c>
      <c r="G216" s="76" t="s">
        <v>839</v>
      </c>
      <c r="H216" s="46">
        <v>1000</v>
      </c>
      <c r="I216" s="45">
        <v>1.08</v>
      </c>
    </row>
    <row r="217" spans="1:9" ht="14.25" customHeight="1" x14ac:dyDescent="0.15">
      <c r="A217" s="49" t="s">
        <v>840</v>
      </c>
      <c r="B217" s="182" t="s">
        <v>1904</v>
      </c>
      <c r="C217" s="71" t="s">
        <v>842</v>
      </c>
      <c r="D217" s="72" t="s">
        <v>843</v>
      </c>
      <c r="E217" s="71">
        <v>227</v>
      </c>
      <c r="F217" s="73" t="s">
        <v>266</v>
      </c>
      <c r="G217" s="71" t="s">
        <v>844</v>
      </c>
      <c r="H217" s="46">
        <v>250</v>
      </c>
      <c r="I217" s="45">
        <v>0.9</v>
      </c>
    </row>
    <row r="218" spans="1:9" ht="14.25" customHeight="1" x14ac:dyDescent="0.15">
      <c r="A218" s="49" t="s">
        <v>845</v>
      </c>
      <c r="B218" s="182" t="s">
        <v>1905</v>
      </c>
      <c r="C218" s="71" t="s">
        <v>847</v>
      </c>
      <c r="D218" s="72" t="s">
        <v>843</v>
      </c>
      <c r="E218" s="71">
        <v>227</v>
      </c>
      <c r="F218" s="73" t="s">
        <v>266</v>
      </c>
      <c r="G218" s="71" t="s">
        <v>766</v>
      </c>
      <c r="H218" s="46">
        <v>235</v>
      </c>
      <c r="I218" s="45">
        <v>0.96</v>
      </c>
    </row>
    <row r="219" spans="1:9" ht="14.25" customHeight="1" x14ac:dyDescent="0.25">
      <c r="A219" s="49" t="s">
        <v>848</v>
      </c>
      <c r="B219" s="182" t="s">
        <v>1906</v>
      </c>
      <c r="C219" s="76" t="s">
        <v>851</v>
      </c>
      <c r="D219" s="77"/>
      <c r="E219" s="76">
        <v>249</v>
      </c>
      <c r="F219" s="78" t="s">
        <v>302</v>
      </c>
      <c r="G219" s="76" t="s">
        <v>695</v>
      </c>
      <c r="H219" s="46">
        <v>50</v>
      </c>
      <c r="I219" s="45">
        <v>4.9800000000000004</v>
      </c>
    </row>
    <row r="220" spans="1:9" ht="14.25" customHeight="1" x14ac:dyDescent="0.15">
      <c r="A220" s="49" t="s">
        <v>852</v>
      </c>
      <c r="B220" s="182" t="s">
        <v>1906</v>
      </c>
      <c r="C220" s="71" t="s">
        <v>853</v>
      </c>
      <c r="D220" s="72" t="s">
        <v>854</v>
      </c>
      <c r="E220" s="71">
        <v>617</v>
      </c>
      <c r="F220" s="73" t="s">
        <v>35</v>
      </c>
      <c r="G220" s="71" t="s">
        <v>324</v>
      </c>
      <c r="H220" s="46">
        <v>100</v>
      </c>
      <c r="I220" s="45">
        <v>6.17</v>
      </c>
    </row>
    <row r="221" spans="1:9" ht="14.25" customHeight="1" x14ac:dyDescent="0.15">
      <c r="A221" s="48" t="s">
        <v>855</v>
      </c>
      <c r="B221" s="182" t="s">
        <v>1907</v>
      </c>
      <c r="C221" s="71" t="s">
        <v>857</v>
      </c>
      <c r="D221" s="72"/>
      <c r="E221" s="71">
        <v>162</v>
      </c>
      <c r="F221" s="73" t="s">
        <v>302</v>
      </c>
      <c r="G221" s="71" t="s">
        <v>455</v>
      </c>
      <c r="H221" s="46">
        <v>200</v>
      </c>
      <c r="I221" s="45">
        <v>0.81</v>
      </c>
    </row>
    <row r="222" spans="1:9" ht="14.25" customHeight="1" x14ac:dyDescent="0.15">
      <c r="A222" s="48" t="s">
        <v>858</v>
      </c>
      <c r="B222" s="182" t="s">
        <v>1908</v>
      </c>
      <c r="C222" s="71" t="s">
        <v>860</v>
      </c>
      <c r="D222" s="72" t="s">
        <v>774</v>
      </c>
      <c r="E222" s="71">
        <v>278</v>
      </c>
      <c r="F222" s="73" t="s">
        <v>106</v>
      </c>
      <c r="G222" s="71" t="s">
        <v>257</v>
      </c>
      <c r="H222" s="46">
        <v>1000</v>
      </c>
      <c r="I222" s="45">
        <v>0.27</v>
      </c>
    </row>
    <row r="223" spans="1:9" ht="14.25" customHeight="1" x14ac:dyDescent="0.15">
      <c r="A223" s="48" t="s">
        <v>861</v>
      </c>
      <c r="B223" s="183" t="s">
        <v>862</v>
      </c>
      <c r="C223" s="71" t="s">
        <v>863</v>
      </c>
      <c r="D223" s="72" t="s">
        <v>383</v>
      </c>
      <c r="E223" s="71">
        <v>386</v>
      </c>
      <c r="F223" s="73" t="s">
        <v>266</v>
      </c>
      <c r="G223" s="71" t="s">
        <v>844</v>
      </c>
      <c r="H223" s="46">
        <v>250</v>
      </c>
      <c r="I223" s="45">
        <v>1.54</v>
      </c>
    </row>
    <row r="224" spans="1:9" ht="14.25" customHeight="1" x14ac:dyDescent="0.15">
      <c r="A224" s="48" t="s">
        <v>864</v>
      </c>
      <c r="B224" s="182" t="s">
        <v>1909</v>
      </c>
      <c r="C224" s="71" t="s">
        <v>866</v>
      </c>
      <c r="D224" s="72"/>
      <c r="E224" s="71">
        <v>70</v>
      </c>
      <c r="F224" s="73" t="s">
        <v>302</v>
      </c>
      <c r="G224" s="71" t="s">
        <v>609</v>
      </c>
      <c r="H224" s="46">
        <v>100</v>
      </c>
      <c r="I224" s="45">
        <v>0.7</v>
      </c>
    </row>
    <row r="225" spans="1:9" ht="14.25" customHeight="1" x14ac:dyDescent="0.15">
      <c r="A225" s="48" t="s">
        <v>867</v>
      </c>
      <c r="B225" s="183" t="s">
        <v>868</v>
      </c>
      <c r="C225" s="71" t="s">
        <v>869</v>
      </c>
      <c r="D225" s="72" t="s">
        <v>870</v>
      </c>
      <c r="E225" s="71">
        <v>249</v>
      </c>
      <c r="F225" s="73" t="s">
        <v>106</v>
      </c>
      <c r="G225" s="71" t="s">
        <v>871</v>
      </c>
      <c r="H225" s="46">
        <v>120</v>
      </c>
      <c r="I225" s="45">
        <v>2.0699999999999998</v>
      </c>
    </row>
    <row r="226" spans="1:9" ht="14.25" customHeight="1" x14ac:dyDescent="0.15">
      <c r="A226" s="48" t="s">
        <v>872</v>
      </c>
      <c r="B226" s="182" t="s">
        <v>874</v>
      </c>
      <c r="C226" s="71" t="s">
        <v>875</v>
      </c>
      <c r="D226" s="72" t="s">
        <v>550</v>
      </c>
      <c r="E226" s="71">
        <v>363</v>
      </c>
      <c r="F226" s="73" t="s">
        <v>266</v>
      </c>
      <c r="G226" s="71" t="s">
        <v>876</v>
      </c>
      <c r="H226" s="46">
        <v>480</v>
      </c>
      <c r="I226" s="45">
        <v>0.75</v>
      </c>
    </row>
    <row r="227" spans="1:9" ht="14.25" customHeight="1" x14ac:dyDescent="0.15">
      <c r="A227" s="59" t="s">
        <v>1910</v>
      </c>
      <c r="B227" s="20"/>
      <c r="C227" s="36"/>
      <c r="D227" s="36"/>
      <c r="E227" s="36"/>
      <c r="F227" s="36"/>
      <c r="G227" s="36"/>
      <c r="H227" s="36"/>
    </row>
    <row r="228" spans="1:9" ht="14.25" customHeight="1" thickBot="1" x14ac:dyDescent="0.2">
      <c r="A228" s="56" t="s">
        <v>3</v>
      </c>
      <c r="B228" s="180" t="s">
        <v>5</v>
      </c>
      <c r="C228" s="65" t="s">
        <v>30</v>
      </c>
      <c r="D228" s="66" t="s">
        <v>9</v>
      </c>
      <c r="E228" s="67" t="s">
        <v>10</v>
      </c>
      <c r="F228" s="65" t="s">
        <v>11</v>
      </c>
      <c r="G228" s="65" t="s">
        <v>12</v>
      </c>
      <c r="H228" s="58" t="s">
        <v>13</v>
      </c>
      <c r="I228" s="57" t="s">
        <v>1729</v>
      </c>
    </row>
    <row r="229" spans="1:9" ht="14.25" customHeight="1" thickTop="1" x14ac:dyDescent="0.15">
      <c r="A229" s="48" t="s">
        <v>877</v>
      </c>
      <c r="B229" s="182" t="s">
        <v>1911</v>
      </c>
      <c r="C229" s="71" t="s">
        <v>879</v>
      </c>
      <c r="D229" s="72"/>
      <c r="E229" s="68">
        <v>76</v>
      </c>
      <c r="F229" s="73" t="s">
        <v>35</v>
      </c>
      <c r="G229" s="71" t="s">
        <v>609</v>
      </c>
      <c r="H229" s="53">
        <v>100</v>
      </c>
      <c r="I229" s="52">
        <v>0.76</v>
      </c>
    </row>
    <row r="230" spans="1:9" ht="14.25" customHeight="1" x14ac:dyDescent="0.15">
      <c r="A230" s="48" t="s">
        <v>880</v>
      </c>
      <c r="B230" s="183" t="s">
        <v>881</v>
      </c>
      <c r="C230" s="71" t="s">
        <v>882</v>
      </c>
      <c r="D230" s="72" t="s">
        <v>883</v>
      </c>
      <c r="E230" s="71">
        <v>375</v>
      </c>
      <c r="F230" s="73" t="s">
        <v>355</v>
      </c>
      <c r="G230" s="71" t="s">
        <v>590</v>
      </c>
      <c r="H230" s="46">
        <v>400</v>
      </c>
      <c r="I230" s="45">
        <v>0.93</v>
      </c>
    </row>
    <row r="231" spans="1:9" ht="14.25" customHeight="1" x14ac:dyDescent="0.15">
      <c r="A231" s="48" t="s">
        <v>884</v>
      </c>
      <c r="B231" s="182" t="s">
        <v>1912</v>
      </c>
      <c r="C231" s="71" t="s">
        <v>886</v>
      </c>
      <c r="D231" s="72" t="s">
        <v>887</v>
      </c>
      <c r="E231" s="71">
        <v>175</v>
      </c>
      <c r="F231" s="73" t="s">
        <v>35</v>
      </c>
      <c r="G231" s="71" t="s">
        <v>888</v>
      </c>
      <c r="H231" s="46">
        <v>20</v>
      </c>
      <c r="I231" s="45">
        <v>8.75</v>
      </c>
    </row>
    <row r="232" spans="1:9" ht="14.25" customHeight="1" x14ac:dyDescent="0.15">
      <c r="A232" s="48" t="s">
        <v>889</v>
      </c>
      <c r="B232" s="182" t="s">
        <v>1913</v>
      </c>
      <c r="C232" s="71" t="s">
        <v>891</v>
      </c>
      <c r="D232" s="72"/>
      <c r="E232" s="71">
        <v>194</v>
      </c>
      <c r="F232" s="73" t="s">
        <v>35</v>
      </c>
      <c r="G232" s="71" t="s">
        <v>892</v>
      </c>
      <c r="H232" s="46">
        <v>100</v>
      </c>
      <c r="I232" s="45">
        <v>1.94</v>
      </c>
    </row>
    <row r="233" spans="1:9" ht="14.25" customHeight="1" x14ac:dyDescent="0.15">
      <c r="A233" s="48" t="s">
        <v>893</v>
      </c>
      <c r="B233" s="182" t="s">
        <v>1914</v>
      </c>
      <c r="C233" s="71" t="s">
        <v>1915</v>
      </c>
      <c r="D233" s="72" t="s">
        <v>896</v>
      </c>
      <c r="E233" s="71">
        <v>2041</v>
      </c>
      <c r="F233" s="73" t="s">
        <v>35</v>
      </c>
      <c r="G233" s="71" t="s">
        <v>119</v>
      </c>
      <c r="H233" s="46">
        <v>500</v>
      </c>
      <c r="I233" s="45">
        <v>4.08</v>
      </c>
    </row>
    <row r="234" spans="1:9" ht="14.25" customHeight="1" x14ac:dyDescent="0.15">
      <c r="A234" s="48" t="s">
        <v>897</v>
      </c>
      <c r="B234" s="182" t="s">
        <v>1916</v>
      </c>
      <c r="C234" s="71" t="s">
        <v>899</v>
      </c>
      <c r="D234" s="72"/>
      <c r="E234" s="71">
        <v>113</v>
      </c>
      <c r="F234" s="73" t="s">
        <v>35</v>
      </c>
      <c r="G234" s="71" t="s">
        <v>609</v>
      </c>
      <c r="H234" s="46">
        <v>100</v>
      </c>
      <c r="I234" s="45">
        <v>1.1299999999999999</v>
      </c>
    </row>
    <row r="235" spans="1:9" ht="14.25" customHeight="1" x14ac:dyDescent="0.15">
      <c r="A235" s="48" t="s">
        <v>900</v>
      </c>
      <c r="B235" s="183" t="s">
        <v>901</v>
      </c>
      <c r="C235" s="71" t="s">
        <v>902</v>
      </c>
      <c r="D235" s="72"/>
      <c r="E235" s="71">
        <v>108</v>
      </c>
      <c r="F235" s="73" t="s">
        <v>35</v>
      </c>
      <c r="G235" s="71" t="s">
        <v>609</v>
      </c>
      <c r="H235" s="46">
        <v>100</v>
      </c>
      <c r="I235" s="45">
        <v>1.08</v>
      </c>
    </row>
    <row r="236" spans="1:9" ht="14.25" customHeight="1" x14ac:dyDescent="0.15">
      <c r="A236" s="48" t="s">
        <v>903</v>
      </c>
      <c r="B236" s="182" t="s">
        <v>1917</v>
      </c>
      <c r="C236" s="71" t="s">
        <v>905</v>
      </c>
      <c r="D236" s="72"/>
      <c r="E236" s="71">
        <v>130</v>
      </c>
      <c r="F236" s="73" t="s">
        <v>35</v>
      </c>
      <c r="G236" s="71" t="s">
        <v>609</v>
      </c>
      <c r="H236" s="46">
        <v>100</v>
      </c>
      <c r="I236" s="45">
        <v>1.3</v>
      </c>
    </row>
    <row r="237" spans="1:9" ht="14.25" customHeight="1" x14ac:dyDescent="0.15">
      <c r="A237" s="48" t="s">
        <v>906</v>
      </c>
      <c r="B237" s="182" t="s">
        <v>1918</v>
      </c>
      <c r="C237" s="71" t="s">
        <v>908</v>
      </c>
      <c r="D237" s="72"/>
      <c r="E237" s="71">
        <v>130</v>
      </c>
      <c r="F237" s="73" t="s">
        <v>35</v>
      </c>
      <c r="G237" s="71" t="s">
        <v>609</v>
      </c>
      <c r="H237" s="46">
        <v>100</v>
      </c>
      <c r="I237" s="45">
        <v>1.3</v>
      </c>
    </row>
    <row r="238" spans="1:9" ht="14.25" customHeight="1" x14ac:dyDescent="0.15">
      <c r="A238" s="48" t="s">
        <v>909</v>
      </c>
      <c r="B238" s="182" t="s">
        <v>1919</v>
      </c>
      <c r="C238" s="71" t="s">
        <v>911</v>
      </c>
      <c r="D238" s="72" t="s">
        <v>550</v>
      </c>
      <c r="E238" s="71">
        <v>410</v>
      </c>
      <c r="F238" s="73" t="s">
        <v>266</v>
      </c>
      <c r="G238" s="71" t="s">
        <v>912</v>
      </c>
      <c r="H238" s="46">
        <v>454</v>
      </c>
      <c r="I238" s="45">
        <v>0.9</v>
      </c>
    </row>
    <row r="239" spans="1:9" ht="14.25" customHeight="1" x14ac:dyDescent="0.15">
      <c r="A239" s="59" t="s">
        <v>1920</v>
      </c>
      <c r="B239" s="20"/>
      <c r="C239" s="36"/>
      <c r="D239" s="36"/>
      <c r="E239" s="36"/>
      <c r="F239" s="36"/>
      <c r="G239" s="36"/>
      <c r="H239" s="36"/>
    </row>
    <row r="240" spans="1:9" ht="14.25" customHeight="1" thickBot="1" x14ac:dyDescent="0.2">
      <c r="A240" s="56" t="s">
        <v>3</v>
      </c>
      <c r="B240" s="180" t="s">
        <v>5</v>
      </c>
      <c r="C240" s="65" t="s">
        <v>30</v>
      </c>
      <c r="D240" s="66" t="s">
        <v>9</v>
      </c>
      <c r="E240" s="67" t="s">
        <v>10</v>
      </c>
      <c r="F240" s="65" t="s">
        <v>11</v>
      </c>
      <c r="G240" s="65" t="s">
        <v>12</v>
      </c>
      <c r="H240" s="58" t="s">
        <v>13</v>
      </c>
      <c r="I240" s="57" t="s">
        <v>1729</v>
      </c>
    </row>
    <row r="241" spans="1:10" ht="14.25" customHeight="1" thickTop="1" x14ac:dyDescent="0.15">
      <c r="A241" s="79" t="s">
        <v>913</v>
      </c>
      <c r="B241" s="182" t="s">
        <v>1921</v>
      </c>
      <c r="C241" s="71" t="s">
        <v>915</v>
      </c>
      <c r="D241" s="72" t="s">
        <v>916</v>
      </c>
      <c r="E241" s="68">
        <v>136</v>
      </c>
      <c r="F241" s="73" t="s">
        <v>35</v>
      </c>
      <c r="G241" s="71" t="s">
        <v>917</v>
      </c>
      <c r="H241" s="53">
        <v>12</v>
      </c>
      <c r="I241" s="52">
        <v>11.33</v>
      </c>
    </row>
    <row r="242" spans="1:10" ht="14.25" customHeight="1" x14ac:dyDescent="0.15">
      <c r="A242" s="49" t="s">
        <v>918</v>
      </c>
      <c r="B242" s="182" t="s">
        <v>1922</v>
      </c>
      <c r="C242" s="71" t="s">
        <v>921</v>
      </c>
      <c r="D242" s="72" t="s">
        <v>922</v>
      </c>
      <c r="E242" s="71">
        <v>680</v>
      </c>
      <c r="F242" s="73" t="s">
        <v>35</v>
      </c>
      <c r="G242" s="71" t="s">
        <v>324</v>
      </c>
      <c r="H242" s="46">
        <v>100</v>
      </c>
      <c r="I242" s="45">
        <v>6.8</v>
      </c>
    </row>
    <row r="243" spans="1:10" ht="14.25" customHeight="1" x14ac:dyDescent="0.15">
      <c r="A243" s="49" t="s">
        <v>923</v>
      </c>
      <c r="B243" s="182" t="s">
        <v>1922</v>
      </c>
      <c r="C243" s="71" t="s">
        <v>924</v>
      </c>
      <c r="D243" s="72" t="s">
        <v>922</v>
      </c>
      <c r="E243" s="71">
        <v>307</v>
      </c>
      <c r="F243" s="73" t="s">
        <v>378</v>
      </c>
      <c r="G243" s="71" t="s">
        <v>925</v>
      </c>
      <c r="H243" s="46">
        <v>30</v>
      </c>
      <c r="I243" s="45">
        <v>10.23</v>
      </c>
    </row>
    <row r="244" spans="1:10" ht="14.25" customHeight="1" x14ac:dyDescent="0.15">
      <c r="A244" s="48" t="s">
        <v>926</v>
      </c>
      <c r="B244" s="182" t="s">
        <v>1923</v>
      </c>
      <c r="C244" s="71" t="s">
        <v>928</v>
      </c>
      <c r="D244" s="72" t="s">
        <v>922</v>
      </c>
      <c r="E244" s="71">
        <v>499</v>
      </c>
      <c r="F244" s="73" t="s">
        <v>35</v>
      </c>
      <c r="G244" s="71" t="s">
        <v>929</v>
      </c>
      <c r="H244" s="46">
        <v>80</v>
      </c>
      <c r="I244" s="45">
        <v>6.23</v>
      </c>
    </row>
    <row r="245" spans="1:10" ht="14.25" customHeight="1" x14ac:dyDescent="0.15">
      <c r="A245" s="48" t="s">
        <v>930</v>
      </c>
      <c r="B245" s="182" t="s">
        <v>931</v>
      </c>
      <c r="C245" s="71" t="s">
        <v>932</v>
      </c>
      <c r="D245" s="72" t="s">
        <v>933</v>
      </c>
      <c r="E245" s="71">
        <v>1429</v>
      </c>
      <c r="F245" s="73" t="s">
        <v>35</v>
      </c>
      <c r="G245" s="71" t="s">
        <v>156</v>
      </c>
      <c r="H245" s="46">
        <v>300</v>
      </c>
      <c r="I245" s="45">
        <v>4.76</v>
      </c>
    </row>
    <row r="246" spans="1:10" ht="14.25" customHeight="1" x14ac:dyDescent="0.15">
      <c r="A246" s="48" t="s">
        <v>934</v>
      </c>
      <c r="B246" s="183" t="s">
        <v>935</v>
      </c>
      <c r="C246" s="71" t="s">
        <v>936</v>
      </c>
      <c r="D246" s="72" t="s">
        <v>937</v>
      </c>
      <c r="E246" s="71">
        <v>248</v>
      </c>
      <c r="F246" s="73" t="s">
        <v>35</v>
      </c>
      <c r="G246" s="71" t="s">
        <v>938</v>
      </c>
      <c r="H246" s="46">
        <v>28</v>
      </c>
      <c r="I246" s="45">
        <v>8.85</v>
      </c>
    </row>
    <row r="247" spans="1:10" ht="14.25" customHeight="1" x14ac:dyDescent="0.15">
      <c r="A247" s="48" t="s">
        <v>939</v>
      </c>
      <c r="B247" s="182" t="s">
        <v>1924</v>
      </c>
      <c r="C247" s="71" t="s">
        <v>941</v>
      </c>
      <c r="D247" s="72" t="s">
        <v>942</v>
      </c>
      <c r="E247" s="71">
        <v>652</v>
      </c>
      <c r="F247" s="73" t="s">
        <v>35</v>
      </c>
      <c r="G247" s="71" t="s">
        <v>943</v>
      </c>
      <c r="H247" s="46">
        <v>103</v>
      </c>
      <c r="I247" s="45">
        <v>6.33</v>
      </c>
    </row>
    <row r="248" spans="1:10" ht="14.25" customHeight="1" x14ac:dyDescent="0.15">
      <c r="A248" s="48" t="s">
        <v>944</v>
      </c>
      <c r="B248" s="183" t="s">
        <v>945</v>
      </c>
      <c r="C248" s="71" t="s">
        <v>946</v>
      </c>
      <c r="D248" s="72" t="s">
        <v>947</v>
      </c>
      <c r="E248" s="71">
        <v>272</v>
      </c>
      <c r="F248" s="73" t="s">
        <v>35</v>
      </c>
      <c r="G248" s="71" t="s">
        <v>948</v>
      </c>
      <c r="H248" s="46">
        <v>58</v>
      </c>
      <c r="I248" s="45">
        <v>4.68</v>
      </c>
    </row>
    <row r="249" spans="1:10" ht="14.25" customHeight="1" x14ac:dyDescent="0.15">
      <c r="A249" s="48" t="s">
        <v>949</v>
      </c>
      <c r="B249" s="182" t="s">
        <v>950</v>
      </c>
      <c r="C249" s="71" t="s">
        <v>951</v>
      </c>
      <c r="D249" s="72" t="s">
        <v>952</v>
      </c>
      <c r="E249" s="71">
        <v>86</v>
      </c>
      <c r="F249" s="73" t="s">
        <v>35</v>
      </c>
      <c r="G249" s="71" t="s">
        <v>953</v>
      </c>
      <c r="H249" s="46">
        <v>205</v>
      </c>
      <c r="I249" s="45">
        <v>0.41</v>
      </c>
    </row>
    <row r="250" spans="1:10" ht="14.25" customHeight="1" x14ac:dyDescent="0.15">
      <c r="A250" s="48" t="s">
        <v>954</v>
      </c>
      <c r="B250" s="182" t="s">
        <v>1925</v>
      </c>
      <c r="C250" s="71" t="s">
        <v>957</v>
      </c>
      <c r="D250" s="72" t="s">
        <v>958</v>
      </c>
      <c r="E250" s="71">
        <v>1026</v>
      </c>
      <c r="F250" s="73" t="s">
        <v>779</v>
      </c>
      <c r="G250" s="71" t="s">
        <v>959</v>
      </c>
      <c r="H250" s="46">
        <v>80</v>
      </c>
      <c r="I250" s="45">
        <v>12.82</v>
      </c>
    </row>
    <row r="251" spans="1:10" ht="14.25" customHeight="1" x14ac:dyDescent="0.15">
      <c r="A251" s="48" t="s">
        <v>960</v>
      </c>
      <c r="B251" s="183" t="s">
        <v>961</v>
      </c>
      <c r="C251" s="71" t="s">
        <v>962</v>
      </c>
      <c r="D251" s="72" t="s">
        <v>958</v>
      </c>
      <c r="E251" s="71">
        <v>1296</v>
      </c>
      <c r="F251" s="73" t="s">
        <v>35</v>
      </c>
      <c r="G251" s="71" t="s">
        <v>119</v>
      </c>
      <c r="H251" s="46">
        <v>500</v>
      </c>
      <c r="I251" s="45">
        <v>2.59</v>
      </c>
    </row>
    <row r="252" spans="1:10" ht="14.25" customHeight="1" x14ac:dyDescent="0.15">
      <c r="A252" s="48" t="s">
        <v>963</v>
      </c>
      <c r="B252" s="182" t="s">
        <v>964</v>
      </c>
      <c r="C252" s="71" t="s">
        <v>965</v>
      </c>
      <c r="D252" s="72" t="s">
        <v>966</v>
      </c>
      <c r="E252" s="71">
        <v>1188</v>
      </c>
      <c r="F252" s="73" t="s">
        <v>35</v>
      </c>
      <c r="G252" s="71" t="s">
        <v>77</v>
      </c>
      <c r="H252" s="46">
        <v>200</v>
      </c>
      <c r="I252" s="45">
        <v>5.94</v>
      </c>
    </row>
    <row r="253" spans="1:10" ht="14.25" customHeight="1" x14ac:dyDescent="0.15">
      <c r="A253" s="48" t="s">
        <v>967</v>
      </c>
      <c r="B253" s="183" t="s">
        <v>968</v>
      </c>
      <c r="C253" s="71" t="s">
        <v>969</v>
      </c>
      <c r="D253" s="72" t="s">
        <v>760</v>
      </c>
      <c r="E253" s="71">
        <v>691</v>
      </c>
      <c r="F253" s="73" t="s">
        <v>106</v>
      </c>
      <c r="G253" s="71" t="s">
        <v>970</v>
      </c>
      <c r="H253" s="46">
        <v>520</v>
      </c>
      <c r="I253" s="45">
        <v>1.32</v>
      </c>
    </row>
    <row r="254" spans="1:10" ht="14.25" customHeight="1" x14ac:dyDescent="0.15">
      <c r="A254" s="48" t="s">
        <v>971</v>
      </c>
      <c r="B254" s="182" t="s">
        <v>1926</v>
      </c>
      <c r="C254" s="71" t="s">
        <v>973</v>
      </c>
      <c r="D254" s="72" t="s">
        <v>974</v>
      </c>
      <c r="E254" s="71">
        <v>3240</v>
      </c>
      <c r="F254" s="73" t="s">
        <v>35</v>
      </c>
      <c r="G254" s="71" t="s">
        <v>324</v>
      </c>
      <c r="H254" s="46">
        <v>100</v>
      </c>
      <c r="I254" s="45">
        <v>32.4</v>
      </c>
      <c r="J254" s="75" t="s">
        <v>1927</v>
      </c>
    </row>
    <row r="255" spans="1:10" ht="14.25" customHeight="1" x14ac:dyDescent="0.15">
      <c r="A255" s="48" t="s">
        <v>975</v>
      </c>
      <c r="B255" s="182" t="s">
        <v>1928</v>
      </c>
      <c r="C255" s="71" t="s">
        <v>977</v>
      </c>
      <c r="D255" s="72" t="s">
        <v>978</v>
      </c>
      <c r="E255" s="71">
        <v>1021</v>
      </c>
      <c r="F255" s="73" t="s">
        <v>35</v>
      </c>
      <c r="G255" s="71" t="s">
        <v>44</v>
      </c>
      <c r="H255" s="46">
        <v>1000</v>
      </c>
      <c r="I255" s="45">
        <v>1.02</v>
      </c>
    </row>
    <row r="256" spans="1:10" ht="14.25" customHeight="1" x14ac:dyDescent="0.15">
      <c r="A256" s="49" t="s">
        <v>979</v>
      </c>
      <c r="B256" s="182" t="s">
        <v>1929</v>
      </c>
      <c r="C256" s="71" t="s">
        <v>981</v>
      </c>
      <c r="D256" s="72" t="s">
        <v>982</v>
      </c>
      <c r="E256" s="71">
        <v>594</v>
      </c>
      <c r="F256" s="73" t="s">
        <v>35</v>
      </c>
      <c r="G256" s="71" t="s">
        <v>77</v>
      </c>
      <c r="H256" s="46">
        <v>200</v>
      </c>
      <c r="I256" s="45">
        <v>2.97</v>
      </c>
    </row>
    <row r="257" spans="1:10" ht="14.25" customHeight="1" x14ac:dyDescent="0.15">
      <c r="A257" s="48" t="s">
        <v>983</v>
      </c>
      <c r="B257" s="182" t="s">
        <v>1930</v>
      </c>
      <c r="C257" s="71" t="s">
        <v>986</v>
      </c>
      <c r="D257" s="72" t="s">
        <v>987</v>
      </c>
      <c r="E257" s="71">
        <v>1021</v>
      </c>
      <c r="F257" s="73" t="s">
        <v>35</v>
      </c>
      <c r="G257" s="71" t="s">
        <v>324</v>
      </c>
      <c r="H257" s="46">
        <v>100</v>
      </c>
      <c r="I257" s="45">
        <v>10.210000000000001</v>
      </c>
    </row>
    <row r="258" spans="1:10" ht="14.25" customHeight="1" x14ac:dyDescent="0.15">
      <c r="A258" s="48" t="s">
        <v>988</v>
      </c>
      <c r="B258" s="183" t="s">
        <v>989</v>
      </c>
      <c r="C258" s="71" t="s">
        <v>990</v>
      </c>
      <c r="D258" s="72" t="s">
        <v>991</v>
      </c>
      <c r="E258" s="71">
        <v>178</v>
      </c>
      <c r="F258" s="73" t="s">
        <v>35</v>
      </c>
      <c r="G258" s="71" t="s">
        <v>992</v>
      </c>
      <c r="H258" s="46">
        <v>120</v>
      </c>
      <c r="I258" s="45">
        <v>1.48</v>
      </c>
    </row>
    <row r="259" spans="1:10" ht="14.25" customHeight="1" x14ac:dyDescent="0.15">
      <c r="A259" s="59" t="s">
        <v>1931</v>
      </c>
      <c r="C259" s="36"/>
      <c r="D259" s="36"/>
      <c r="E259" s="36"/>
      <c r="F259" s="36"/>
      <c r="G259" s="36"/>
      <c r="H259" s="36"/>
    </row>
    <row r="260" spans="1:10" ht="14.25" customHeight="1" thickBot="1" x14ac:dyDescent="0.2">
      <c r="A260" s="56" t="s">
        <v>3</v>
      </c>
      <c r="B260" s="180" t="s">
        <v>5</v>
      </c>
      <c r="C260" s="65" t="s">
        <v>30</v>
      </c>
      <c r="D260" s="66" t="s">
        <v>9</v>
      </c>
      <c r="E260" s="67" t="s">
        <v>10</v>
      </c>
      <c r="F260" s="65" t="s">
        <v>11</v>
      </c>
      <c r="G260" s="65" t="s">
        <v>12</v>
      </c>
      <c r="H260" s="58" t="s">
        <v>13</v>
      </c>
      <c r="I260" s="57" t="s">
        <v>1729</v>
      </c>
    </row>
    <row r="261" spans="1:10" ht="14.25" customHeight="1" thickTop="1" x14ac:dyDescent="0.15">
      <c r="A261" s="48" t="s">
        <v>993</v>
      </c>
      <c r="B261" s="182" t="s">
        <v>1932</v>
      </c>
      <c r="C261" s="71" t="s">
        <v>1933</v>
      </c>
      <c r="D261" s="72" t="s">
        <v>996</v>
      </c>
      <c r="E261" s="68">
        <v>340</v>
      </c>
      <c r="F261" s="73" t="s">
        <v>58</v>
      </c>
      <c r="G261" s="71" t="s">
        <v>82</v>
      </c>
      <c r="H261" s="53">
        <v>250</v>
      </c>
      <c r="I261" s="52">
        <v>1.36</v>
      </c>
    </row>
    <row r="262" spans="1:10" ht="14.25" customHeight="1" x14ac:dyDescent="0.15">
      <c r="A262" s="48" t="s">
        <v>997</v>
      </c>
      <c r="B262" s="182" t="s">
        <v>1934</v>
      </c>
      <c r="C262" s="71" t="s">
        <v>999</v>
      </c>
      <c r="D262" s="72" t="s">
        <v>1000</v>
      </c>
      <c r="E262" s="71">
        <v>658</v>
      </c>
      <c r="F262" s="73" t="s">
        <v>1001</v>
      </c>
      <c r="G262" s="71" t="s">
        <v>1002</v>
      </c>
      <c r="H262" s="46">
        <v>125</v>
      </c>
      <c r="I262" s="45">
        <v>5.26</v>
      </c>
      <c r="J262" s="31"/>
    </row>
    <row r="263" spans="1:10" ht="14.25" customHeight="1" x14ac:dyDescent="0.15">
      <c r="A263" s="48" t="s">
        <v>1003</v>
      </c>
      <c r="B263" s="182" t="s">
        <v>1935</v>
      </c>
      <c r="C263" s="71" t="s">
        <v>1005</v>
      </c>
      <c r="D263" s="72" t="s">
        <v>1006</v>
      </c>
      <c r="E263" s="71">
        <v>1701</v>
      </c>
      <c r="F263" s="73" t="s">
        <v>142</v>
      </c>
      <c r="G263" s="71" t="s">
        <v>1007</v>
      </c>
      <c r="H263" s="46">
        <v>1000</v>
      </c>
      <c r="I263" s="45">
        <v>1.7</v>
      </c>
    </row>
    <row r="264" spans="1:10" ht="14.25" customHeight="1" x14ac:dyDescent="0.25">
      <c r="A264" s="48" t="s">
        <v>1008</v>
      </c>
      <c r="B264" s="182" t="s">
        <v>1936</v>
      </c>
      <c r="C264" s="76" t="s">
        <v>1010</v>
      </c>
      <c r="D264" s="77" t="s">
        <v>1011</v>
      </c>
      <c r="E264" s="76">
        <v>3024</v>
      </c>
      <c r="F264" s="78" t="s">
        <v>142</v>
      </c>
      <c r="G264" s="76" t="s">
        <v>212</v>
      </c>
      <c r="H264" s="46">
        <v>1000</v>
      </c>
      <c r="I264" s="45">
        <v>3.02</v>
      </c>
    </row>
    <row r="265" spans="1:10" ht="14.25" customHeight="1" x14ac:dyDescent="0.15">
      <c r="A265" s="48" t="s">
        <v>1012</v>
      </c>
      <c r="B265" s="182" t="s">
        <v>1937</v>
      </c>
      <c r="C265" s="71" t="s">
        <v>1014</v>
      </c>
      <c r="D265" s="72" t="s">
        <v>996</v>
      </c>
      <c r="E265" s="71">
        <v>454</v>
      </c>
      <c r="F265" s="73" t="s">
        <v>35</v>
      </c>
      <c r="G265" s="71" t="s">
        <v>1015</v>
      </c>
      <c r="H265" s="46">
        <v>400</v>
      </c>
      <c r="I265" s="45">
        <v>1.1299999999999999</v>
      </c>
    </row>
    <row r="266" spans="1:10" ht="14.25" customHeight="1" x14ac:dyDescent="0.15">
      <c r="A266" s="48" t="s">
        <v>1016</v>
      </c>
      <c r="B266" s="182" t="s">
        <v>1938</v>
      </c>
      <c r="C266" s="71" t="s">
        <v>1018</v>
      </c>
      <c r="D266" s="72" t="s">
        <v>1019</v>
      </c>
      <c r="E266" s="71">
        <v>594</v>
      </c>
      <c r="F266" s="73" t="s">
        <v>35</v>
      </c>
      <c r="G266" s="71" t="s">
        <v>82</v>
      </c>
      <c r="H266" s="46">
        <v>250</v>
      </c>
      <c r="I266" s="45">
        <v>2.37</v>
      </c>
    </row>
    <row r="267" spans="1:10" ht="14.25" customHeight="1" x14ac:dyDescent="0.15">
      <c r="A267" s="48" t="s">
        <v>1020</v>
      </c>
      <c r="B267" s="182" t="s">
        <v>1939</v>
      </c>
      <c r="C267" s="71" t="s">
        <v>1022</v>
      </c>
      <c r="D267" s="72" t="s">
        <v>1006</v>
      </c>
      <c r="E267" s="71">
        <v>1134</v>
      </c>
      <c r="F267" s="73" t="s">
        <v>1001</v>
      </c>
      <c r="G267" s="71" t="s">
        <v>1023</v>
      </c>
      <c r="H267" s="46">
        <v>285</v>
      </c>
      <c r="I267" s="45">
        <v>3.97</v>
      </c>
    </row>
    <row r="268" spans="1:10" ht="14.25" customHeight="1" x14ac:dyDescent="0.15">
      <c r="A268" s="48" t="s">
        <v>1024</v>
      </c>
      <c r="B268" s="182" t="s">
        <v>1025</v>
      </c>
      <c r="C268" s="71" t="s">
        <v>1026</v>
      </c>
      <c r="D268" s="72" t="s">
        <v>1027</v>
      </c>
      <c r="E268" s="71">
        <v>292</v>
      </c>
      <c r="F268" s="73" t="s">
        <v>35</v>
      </c>
      <c r="G268" s="71" t="s">
        <v>324</v>
      </c>
      <c r="H268" s="46">
        <v>100</v>
      </c>
      <c r="I268" s="45">
        <v>2.92</v>
      </c>
    </row>
    <row r="269" spans="1:10" ht="14.25" customHeight="1" x14ac:dyDescent="0.25">
      <c r="A269" s="48" t="s">
        <v>1028</v>
      </c>
      <c r="B269" s="182" t="s">
        <v>1940</v>
      </c>
      <c r="C269" s="76" t="s">
        <v>1031</v>
      </c>
      <c r="D269" s="77" t="s">
        <v>1032</v>
      </c>
      <c r="E269" s="76">
        <v>2268</v>
      </c>
      <c r="F269" s="78" t="s">
        <v>142</v>
      </c>
      <c r="G269" s="76" t="s">
        <v>1033</v>
      </c>
      <c r="H269" s="46">
        <v>1000</v>
      </c>
      <c r="I269" s="45">
        <v>2.2599999999999998</v>
      </c>
    </row>
    <row r="270" spans="1:10" ht="14.25" customHeight="1" x14ac:dyDescent="0.15">
      <c r="A270" s="48" t="s">
        <v>1034</v>
      </c>
      <c r="B270" s="183" t="s">
        <v>1035</v>
      </c>
      <c r="C270" s="71" t="s">
        <v>1036</v>
      </c>
      <c r="D270" s="72" t="s">
        <v>350</v>
      </c>
      <c r="E270" s="71">
        <v>540</v>
      </c>
      <c r="F270" s="73" t="s">
        <v>35</v>
      </c>
      <c r="G270" s="71" t="s">
        <v>1037</v>
      </c>
      <c r="H270" s="46">
        <v>300</v>
      </c>
      <c r="I270" s="45">
        <v>1.8</v>
      </c>
    </row>
    <row r="271" spans="1:10" ht="14.25" customHeight="1" x14ac:dyDescent="0.15">
      <c r="A271" s="48" t="s">
        <v>1038</v>
      </c>
      <c r="B271" s="182" t="s">
        <v>1941</v>
      </c>
      <c r="C271" s="71" t="s">
        <v>1040</v>
      </c>
      <c r="D271" s="72" t="s">
        <v>1041</v>
      </c>
      <c r="E271" s="71">
        <v>1134</v>
      </c>
      <c r="F271" s="73" t="s">
        <v>35</v>
      </c>
      <c r="G271" s="71" t="s">
        <v>1042</v>
      </c>
      <c r="H271" s="46">
        <v>550</v>
      </c>
      <c r="I271" s="45">
        <v>2.06</v>
      </c>
    </row>
    <row r="272" spans="1:10" ht="14.25" customHeight="1" x14ac:dyDescent="0.15">
      <c r="A272" s="48" t="s">
        <v>1043</v>
      </c>
      <c r="B272" s="182" t="s">
        <v>1942</v>
      </c>
      <c r="C272" s="71" t="s">
        <v>1943</v>
      </c>
      <c r="D272" s="72" t="s">
        <v>996</v>
      </c>
      <c r="E272" s="71">
        <v>1814</v>
      </c>
      <c r="F272" s="73" t="s">
        <v>142</v>
      </c>
      <c r="G272" s="71" t="s">
        <v>1944</v>
      </c>
      <c r="H272" s="46">
        <v>1000</v>
      </c>
      <c r="I272" s="45">
        <v>1.81</v>
      </c>
    </row>
    <row r="273" spans="1:9" ht="14.25" customHeight="1" x14ac:dyDescent="0.15">
      <c r="A273" s="48" t="s">
        <v>1047</v>
      </c>
      <c r="B273" s="182" t="s">
        <v>1945</v>
      </c>
      <c r="C273" s="71" t="s">
        <v>1049</v>
      </c>
      <c r="D273" s="72" t="s">
        <v>1050</v>
      </c>
      <c r="E273" s="71">
        <v>2268</v>
      </c>
      <c r="F273" s="73" t="s">
        <v>35</v>
      </c>
      <c r="G273" s="71" t="s">
        <v>1051</v>
      </c>
      <c r="H273" s="46">
        <v>500</v>
      </c>
      <c r="I273" s="45">
        <v>4.53</v>
      </c>
    </row>
    <row r="274" spans="1:9" ht="14.25" customHeight="1" x14ac:dyDescent="0.15">
      <c r="A274" s="48" t="s">
        <v>1052</v>
      </c>
      <c r="B274" s="182" t="s">
        <v>1053</v>
      </c>
      <c r="C274" s="71" t="s">
        <v>1054</v>
      </c>
      <c r="D274" s="72" t="s">
        <v>1055</v>
      </c>
      <c r="E274" s="71">
        <v>783</v>
      </c>
      <c r="F274" s="73" t="s">
        <v>35</v>
      </c>
      <c r="G274" s="71" t="s">
        <v>1056</v>
      </c>
      <c r="H274" s="46">
        <v>400</v>
      </c>
      <c r="I274" s="45">
        <v>1.95</v>
      </c>
    </row>
    <row r="275" spans="1:9" ht="14.25" customHeight="1" x14ac:dyDescent="0.15">
      <c r="A275" s="48" t="s">
        <v>1057</v>
      </c>
      <c r="B275" s="182" t="s">
        <v>1946</v>
      </c>
      <c r="C275" s="71" t="s">
        <v>1059</v>
      </c>
      <c r="D275" s="72" t="s">
        <v>199</v>
      </c>
      <c r="E275" s="71">
        <v>1814</v>
      </c>
      <c r="F275" s="73" t="s">
        <v>142</v>
      </c>
      <c r="G275" s="71" t="s">
        <v>212</v>
      </c>
      <c r="H275" s="46">
        <v>1000</v>
      </c>
      <c r="I275" s="45">
        <v>1.81</v>
      </c>
    </row>
    <row r="276" spans="1:9" ht="14.25" customHeight="1" x14ac:dyDescent="0.15">
      <c r="A276" s="48" t="s">
        <v>1060</v>
      </c>
      <c r="B276" s="182" t="s">
        <v>1947</v>
      </c>
      <c r="C276" s="71" t="s">
        <v>1062</v>
      </c>
      <c r="D276" s="72" t="s">
        <v>1032</v>
      </c>
      <c r="E276" s="71">
        <v>323</v>
      </c>
      <c r="F276" s="73" t="s">
        <v>35</v>
      </c>
      <c r="G276" s="71" t="s">
        <v>1948</v>
      </c>
      <c r="H276" s="46">
        <v>200</v>
      </c>
      <c r="I276" s="45">
        <v>1.61</v>
      </c>
    </row>
    <row r="277" spans="1:9" ht="14.25" customHeight="1" x14ac:dyDescent="0.15">
      <c r="A277" s="48" t="s">
        <v>1064</v>
      </c>
      <c r="B277" s="182" t="s">
        <v>1949</v>
      </c>
      <c r="C277" s="71" t="s">
        <v>1066</v>
      </c>
      <c r="D277" s="72" t="s">
        <v>1006</v>
      </c>
      <c r="E277" s="71">
        <v>5184</v>
      </c>
      <c r="F277" s="73" t="s">
        <v>142</v>
      </c>
      <c r="G277" s="71" t="s">
        <v>212</v>
      </c>
      <c r="H277" s="46">
        <v>1000</v>
      </c>
      <c r="I277" s="45">
        <v>5.18</v>
      </c>
    </row>
    <row r="278" spans="1:9" ht="14.25" customHeight="1" x14ac:dyDescent="0.15">
      <c r="A278" s="48" t="s">
        <v>1067</v>
      </c>
      <c r="B278" s="182" t="s">
        <v>1950</v>
      </c>
      <c r="C278" s="71" t="s">
        <v>1069</v>
      </c>
      <c r="D278" s="72" t="s">
        <v>1032</v>
      </c>
      <c r="E278" s="71">
        <v>1134</v>
      </c>
      <c r="F278" s="73" t="s">
        <v>142</v>
      </c>
      <c r="G278" s="71" t="s">
        <v>1951</v>
      </c>
      <c r="H278" s="46">
        <v>1000</v>
      </c>
      <c r="I278" s="45">
        <v>1.1299999999999999</v>
      </c>
    </row>
    <row r="279" spans="1:9" ht="14.25" customHeight="1" x14ac:dyDescent="0.15">
      <c r="A279" s="48" t="s">
        <v>1071</v>
      </c>
      <c r="B279" s="182" t="s">
        <v>1952</v>
      </c>
      <c r="C279" s="71" t="s">
        <v>1073</v>
      </c>
      <c r="D279" s="72" t="s">
        <v>1074</v>
      </c>
      <c r="E279" s="71">
        <v>1594</v>
      </c>
      <c r="F279" s="73" t="s">
        <v>35</v>
      </c>
      <c r="G279" s="71" t="s">
        <v>119</v>
      </c>
      <c r="H279" s="46">
        <v>500</v>
      </c>
      <c r="I279" s="45">
        <v>3.18</v>
      </c>
    </row>
    <row r="280" spans="1:9" ht="14.25" customHeight="1" x14ac:dyDescent="0.15">
      <c r="A280" s="48" t="s">
        <v>1075</v>
      </c>
      <c r="B280" s="182" t="s">
        <v>1953</v>
      </c>
      <c r="C280" s="71" t="s">
        <v>1077</v>
      </c>
      <c r="D280" s="72" t="s">
        <v>199</v>
      </c>
      <c r="E280" s="71">
        <v>3629</v>
      </c>
      <c r="F280" s="73" t="s">
        <v>142</v>
      </c>
      <c r="G280" s="71" t="s">
        <v>212</v>
      </c>
      <c r="H280" s="46">
        <v>1000</v>
      </c>
      <c r="I280" s="45">
        <v>3.62</v>
      </c>
    </row>
    <row r="281" spans="1:9" ht="14.25" customHeight="1" x14ac:dyDescent="0.15">
      <c r="A281" s="48" t="s">
        <v>1078</v>
      </c>
      <c r="B281" s="182" t="s">
        <v>1079</v>
      </c>
      <c r="C281" s="71" t="s">
        <v>1080</v>
      </c>
      <c r="D281" s="72" t="s">
        <v>1081</v>
      </c>
      <c r="E281" s="71">
        <v>794</v>
      </c>
      <c r="F281" s="73" t="s">
        <v>35</v>
      </c>
      <c r="G281" s="71" t="s">
        <v>303</v>
      </c>
      <c r="H281" s="46">
        <v>70</v>
      </c>
      <c r="I281" s="45">
        <v>11.34</v>
      </c>
    </row>
    <row r="282" spans="1:9" ht="14.25" customHeight="1" x14ac:dyDescent="0.15">
      <c r="A282" s="48" t="s">
        <v>1082</v>
      </c>
      <c r="B282" s="182" t="s">
        <v>1083</v>
      </c>
      <c r="C282" s="71" t="s">
        <v>1084</v>
      </c>
      <c r="D282" s="72" t="s">
        <v>1085</v>
      </c>
      <c r="E282" s="71">
        <v>91</v>
      </c>
      <c r="F282" s="73" t="s">
        <v>35</v>
      </c>
      <c r="G282" s="71" t="s">
        <v>113</v>
      </c>
      <c r="H282" s="46">
        <v>30</v>
      </c>
      <c r="I282" s="45">
        <v>3.03</v>
      </c>
    </row>
    <row r="283" spans="1:9" ht="14.25" customHeight="1" x14ac:dyDescent="0.15">
      <c r="A283" s="48" t="s">
        <v>1086</v>
      </c>
      <c r="B283" s="182" t="s">
        <v>1954</v>
      </c>
      <c r="C283" s="71" t="s">
        <v>1088</v>
      </c>
      <c r="D283" s="72" t="s">
        <v>199</v>
      </c>
      <c r="E283" s="71">
        <v>2095</v>
      </c>
      <c r="F283" s="73" t="s">
        <v>142</v>
      </c>
      <c r="G283" s="71" t="s">
        <v>212</v>
      </c>
      <c r="H283" s="46">
        <v>1000</v>
      </c>
      <c r="I283" s="45">
        <v>2.09</v>
      </c>
    </row>
    <row r="284" spans="1:9" ht="14.25" customHeight="1" x14ac:dyDescent="0.15">
      <c r="A284" s="48" t="s">
        <v>1089</v>
      </c>
      <c r="B284" s="182" t="s">
        <v>1955</v>
      </c>
      <c r="C284" s="71" t="s">
        <v>1091</v>
      </c>
      <c r="D284" s="72" t="s">
        <v>996</v>
      </c>
      <c r="E284" s="71">
        <v>1134</v>
      </c>
      <c r="F284" s="73" t="s">
        <v>142</v>
      </c>
      <c r="G284" s="71" t="s">
        <v>212</v>
      </c>
      <c r="H284" s="46">
        <v>1000</v>
      </c>
      <c r="I284" s="45">
        <v>1.1299999999999999</v>
      </c>
    </row>
    <row r="285" spans="1:9" ht="14.25" customHeight="1" x14ac:dyDescent="0.15">
      <c r="A285" s="48" t="s">
        <v>1092</v>
      </c>
      <c r="B285" s="182" t="s">
        <v>1956</v>
      </c>
      <c r="C285" s="71" t="s">
        <v>1094</v>
      </c>
      <c r="D285" s="72" t="s">
        <v>1095</v>
      </c>
      <c r="E285" s="71">
        <v>1296</v>
      </c>
      <c r="F285" s="73" t="s">
        <v>35</v>
      </c>
      <c r="G285" s="71" t="s">
        <v>44</v>
      </c>
      <c r="H285" s="46">
        <v>1000</v>
      </c>
      <c r="I285" s="45">
        <v>1.29</v>
      </c>
    </row>
    <row r="286" spans="1:9" ht="14.25" customHeight="1" x14ac:dyDescent="0.15">
      <c r="A286" s="48" t="s">
        <v>1096</v>
      </c>
      <c r="B286" s="182" t="s">
        <v>1097</v>
      </c>
      <c r="C286" s="71" t="s">
        <v>1098</v>
      </c>
      <c r="D286" s="72" t="s">
        <v>265</v>
      </c>
      <c r="E286" s="71">
        <v>1296</v>
      </c>
      <c r="F286" s="73" t="s">
        <v>35</v>
      </c>
      <c r="G286" s="71" t="s">
        <v>44</v>
      </c>
      <c r="H286" s="46">
        <v>1000</v>
      </c>
      <c r="I286" s="45">
        <v>1.29</v>
      </c>
    </row>
    <row r="287" spans="1:9" ht="14.25" customHeight="1" x14ac:dyDescent="0.15">
      <c r="A287" s="48" t="s">
        <v>1099</v>
      </c>
      <c r="B287" s="182" t="s">
        <v>1957</v>
      </c>
      <c r="C287" s="71" t="s">
        <v>1101</v>
      </c>
      <c r="D287" s="72" t="s">
        <v>1055</v>
      </c>
      <c r="E287" s="71">
        <v>745</v>
      </c>
      <c r="F287" s="73" t="s">
        <v>35</v>
      </c>
      <c r="G287" s="71" t="s">
        <v>1102</v>
      </c>
      <c r="H287" s="46">
        <v>350</v>
      </c>
      <c r="I287" s="45">
        <v>2.12</v>
      </c>
    </row>
    <row r="288" spans="1:9" ht="14.25" customHeight="1" x14ac:dyDescent="0.15">
      <c r="A288" s="48" t="s">
        <v>1103</v>
      </c>
      <c r="B288" s="183" t="s">
        <v>1104</v>
      </c>
      <c r="C288" s="71" t="s">
        <v>1105</v>
      </c>
      <c r="D288" s="72" t="s">
        <v>350</v>
      </c>
      <c r="E288" s="71">
        <v>839</v>
      </c>
      <c r="F288" s="73" t="s">
        <v>35</v>
      </c>
      <c r="G288" s="71" t="s">
        <v>1106</v>
      </c>
      <c r="H288" s="46">
        <v>500</v>
      </c>
      <c r="I288" s="45">
        <v>1.67</v>
      </c>
    </row>
    <row r="289" spans="1:9" ht="14.25" customHeight="1" x14ac:dyDescent="0.15">
      <c r="A289" s="48" t="s">
        <v>1107</v>
      </c>
      <c r="B289" s="182" t="s">
        <v>1958</v>
      </c>
      <c r="C289" s="71" t="s">
        <v>1110</v>
      </c>
      <c r="D289" s="72" t="s">
        <v>1032</v>
      </c>
      <c r="E289" s="71">
        <v>2722</v>
      </c>
      <c r="F289" s="73" t="s">
        <v>35</v>
      </c>
      <c r="G289" s="71" t="s">
        <v>1111</v>
      </c>
      <c r="H289" s="46">
        <v>1000</v>
      </c>
      <c r="I289" s="45">
        <v>2.72</v>
      </c>
    </row>
    <row r="290" spans="1:9" ht="14.25" customHeight="1" x14ac:dyDescent="0.25">
      <c r="A290" s="48" t="s">
        <v>1112</v>
      </c>
      <c r="B290" s="182" t="s">
        <v>1959</v>
      </c>
      <c r="C290" s="76" t="s">
        <v>1114</v>
      </c>
      <c r="D290" s="77" t="s">
        <v>1032</v>
      </c>
      <c r="E290" s="76">
        <v>4860</v>
      </c>
      <c r="F290" s="78" t="s">
        <v>35</v>
      </c>
      <c r="G290" s="76" t="s">
        <v>1115</v>
      </c>
      <c r="H290" s="46">
        <v>1000</v>
      </c>
      <c r="I290" s="45">
        <v>4.8600000000000003</v>
      </c>
    </row>
    <row r="291" spans="1:9" ht="14.25" customHeight="1" x14ac:dyDescent="0.15">
      <c r="A291" s="48" t="s">
        <v>1116</v>
      </c>
      <c r="B291" s="182" t="s">
        <v>1958</v>
      </c>
      <c r="C291" s="71" t="s">
        <v>1117</v>
      </c>
      <c r="D291" s="72" t="s">
        <v>1118</v>
      </c>
      <c r="E291" s="71">
        <v>2495</v>
      </c>
      <c r="F291" s="73" t="s">
        <v>35</v>
      </c>
      <c r="G291" s="71" t="s">
        <v>44</v>
      </c>
      <c r="H291" s="46">
        <v>1000</v>
      </c>
      <c r="I291" s="45">
        <v>2.4900000000000002</v>
      </c>
    </row>
    <row r="292" spans="1:9" ht="14.25" customHeight="1" x14ac:dyDescent="0.15">
      <c r="A292" s="48" t="s">
        <v>1119</v>
      </c>
      <c r="B292" s="182" t="s">
        <v>1960</v>
      </c>
      <c r="C292" s="71" t="s">
        <v>1121</v>
      </c>
      <c r="D292" s="72"/>
      <c r="E292" s="71">
        <v>3456</v>
      </c>
      <c r="F292" s="73" t="s">
        <v>779</v>
      </c>
      <c r="G292" s="71" t="s">
        <v>1122</v>
      </c>
      <c r="H292" s="46">
        <v>1300</v>
      </c>
      <c r="I292" s="45">
        <v>2.65</v>
      </c>
    </row>
    <row r="293" spans="1:9" ht="14.25" customHeight="1" x14ac:dyDescent="0.15">
      <c r="A293" s="48" t="s">
        <v>1123</v>
      </c>
      <c r="B293" s="182" t="s">
        <v>1124</v>
      </c>
      <c r="C293" s="71" t="s">
        <v>1125</v>
      </c>
      <c r="D293" s="72" t="s">
        <v>1126</v>
      </c>
      <c r="E293" s="71">
        <v>410</v>
      </c>
      <c r="F293" s="73" t="s">
        <v>35</v>
      </c>
      <c r="G293" s="71" t="s">
        <v>1127</v>
      </c>
      <c r="H293" s="46">
        <v>25</v>
      </c>
      <c r="I293" s="45">
        <v>16.399999999999999</v>
      </c>
    </row>
    <row r="294" spans="1:9" ht="14.25" customHeight="1" x14ac:dyDescent="0.15">
      <c r="A294" s="48" t="s">
        <v>1128</v>
      </c>
      <c r="B294" s="182" t="s">
        <v>1130</v>
      </c>
      <c r="C294" s="71" t="s">
        <v>1131</v>
      </c>
      <c r="D294" s="72" t="s">
        <v>1132</v>
      </c>
      <c r="E294" s="71">
        <v>756</v>
      </c>
      <c r="F294" s="73" t="s">
        <v>35</v>
      </c>
      <c r="G294" s="71" t="s">
        <v>1133</v>
      </c>
      <c r="H294" s="46">
        <v>205</v>
      </c>
      <c r="I294" s="45">
        <v>3.68</v>
      </c>
    </row>
    <row r="295" spans="1:9" ht="14.25" customHeight="1" x14ac:dyDescent="0.15">
      <c r="A295" s="48" t="s">
        <v>1134</v>
      </c>
      <c r="B295" s="182" t="s">
        <v>1130</v>
      </c>
      <c r="C295" s="71" t="s">
        <v>1135</v>
      </c>
      <c r="D295" s="72" t="s">
        <v>1132</v>
      </c>
      <c r="E295" s="71">
        <v>767</v>
      </c>
      <c r="F295" s="73" t="s">
        <v>35</v>
      </c>
      <c r="G295" s="71" t="s">
        <v>1136</v>
      </c>
      <c r="H295" s="46">
        <v>260</v>
      </c>
      <c r="I295" s="45">
        <v>2.95</v>
      </c>
    </row>
    <row r="296" spans="1:9" ht="14.25" customHeight="1" x14ac:dyDescent="0.15">
      <c r="A296" s="48" t="s">
        <v>1137</v>
      </c>
      <c r="B296" s="182" t="s">
        <v>1130</v>
      </c>
      <c r="C296" s="71" t="s">
        <v>1138</v>
      </c>
      <c r="D296" s="72" t="s">
        <v>1132</v>
      </c>
      <c r="E296" s="71">
        <v>853</v>
      </c>
      <c r="F296" s="73" t="s">
        <v>35</v>
      </c>
      <c r="G296" s="71" t="s">
        <v>1139</v>
      </c>
      <c r="H296" s="46">
        <v>262.5</v>
      </c>
      <c r="I296" s="45">
        <v>3.24</v>
      </c>
    </row>
    <row r="297" spans="1:9" ht="14.25" customHeight="1" x14ac:dyDescent="0.15">
      <c r="A297" s="48" t="s">
        <v>1140</v>
      </c>
      <c r="B297" s="182" t="s">
        <v>1130</v>
      </c>
      <c r="C297" s="71" t="s">
        <v>1141</v>
      </c>
      <c r="D297" s="72" t="s">
        <v>1132</v>
      </c>
      <c r="E297" s="71">
        <v>853</v>
      </c>
      <c r="F297" s="73" t="s">
        <v>35</v>
      </c>
      <c r="G297" s="71" t="s">
        <v>1142</v>
      </c>
      <c r="H297" s="46">
        <v>240</v>
      </c>
      <c r="I297" s="45">
        <v>3.55</v>
      </c>
    </row>
    <row r="298" spans="1:9" ht="14.25" customHeight="1" x14ac:dyDescent="0.25">
      <c r="A298" s="48" t="s">
        <v>1143</v>
      </c>
      <c r="B298" s="182" t="s">
        <v>1961</v>
      </c>
      <c r="C298" s="76" t="s">
        <v>1145</v>
      </c>
      <c r="D298" s="77" t="s">
        <v>1050</v>
      </c>
      <c r="E298" s="76">
        <v>648</v>
      </c>
      <c r="F298" s="78" t="s">
        <v>35</v>
      </c>
      <c r="G298" s="76" t="s">
        <v>1962</v>
      </c>
      <c r="H298" s="46">
        <v>120</v>
      </c>
      <c r="I298" s="45">
        <v>5.4</v>
      </c>
    </row>
    <row r="299" spans="1:9" ht="14.25" customHeight="1" x14ac:dyDescent="0.15">
      <c r="A299" s="48" t="s">
        <v>1147</v>
      </c>
      <c r="B299" s="182" t="s">
        <v>1148</v>
      </c>
      <c r="C299" s="71" t="s">
        <v>1149</v>
      </c>
      <c r="D299" s="72" t="s">
        <v>1055</v>
      </c>
      <c r="E299" s="71">
        <v>4082</v>
      </c>
      <c r="F299" s="73" t="s">
        <v>35</v>
      </c>
      <c r="G299" s="71" t="s">
        <v>44</v>
      </c>
      <c r="H299" s="46">
        <v>1000</v>
      </c>
      <c r="I299" s="45">
        <v>4.08</v>
      </c>
    </row>
    <row r="300" spans="1:9" ht="14.25" customHeight="1" x14ac:dyDescent="0.15">
      <c r="A300" s="48" t="s">
        <v>1150</v>
      </c>
      <c r="B300" s="182" t="s">
        <v>1963</v>
      </c>
      <c r="C300" s="71" t="s">
        <v>1152</v>
      </c>
      <c r="D300" s="72" t="s">
        <v>1153</v>
      </c>
      <c r="E300" s="71">
        <v>193</v>
      </c>
      <c r="F300" s="73" t="s">
        <v>1154</v>
      </c>
      <c r="G300" s="71" t="s">
        <v>1002</v>
      </c>
      <c r="H300" s="46">
        <v>125</v>
      </c>
      <c r="I300" s="45">
        <v>1.54</v>
      </c>
    </row>
    <row r="301" spans="1:9" ht="14.25" customHeight="1" x14ac:dyDescent="0.15">
      <c r="A301" s="48" t="s">
        <v>1155</v>
      </c>
      <c r="B301" s="183" t="s">
        <v>1156</v>
      </c>
      <c r="C301" s="71" t="s">
        <v>1157</v>
      </c>
      <c r="D301" s="72" t="s">
        <v>996</v>
      </c>
      <c r="E301" s="71">
        <v>1361</v>
      </c>
      <c r="F301" s="73" t="s">
        <v>142</v>
      </c>
      <c r="G301" s="71" t="s">
        <v>1158</v>
      </c>
      <c r="H301" s="46">
        <v>1000</v>
      </c>
      <c r="I301" s="45">
        <v>1.36</v>
      </c>
    </row>
    <row r="302" spans="1:9" ht="14.25" customHeight="1" x14ac:dyDescent="0.15">
      <c r="A302" s="48" t="s">
        <v>1159</v>
      </c>
      <c r="B302" s="182" t="s">
        <v>1964</v>
      </c>
      <c r="C302" s="71" t="s">
        <v>1161</v>
      </c>
      <c r="D302" s="72" t="s">
        <v>332</v>
      </c>
      <c r="E302" s="71">
        <v>204</v>
      </c>
      <c r="F302" s="73" t="s">
        <v>35</v>
      </c>
      <c r="G302" s="71" t="s">
        <v>1162</v>
      </c>
      <c r="H302" s="46">
        <v>120</v>
      </c>
      <c r="I302" s="45">
        <v>1.7</v>
      </c>
    </row>
    <row r="303" spans="1:9" ht="14.25" customHeight="1" x14ac:dyDescent="0.15">
      <c r="A303" s="48" t="s">
        <v>1163</v>
      </c>
      <c r="B303" s="182" t="s">
        <v>1965</v>
      </c>
      <c r="C303" s="71" t="s">
        <v>1165</v>
      </c>
      <c r="D303" s="72" t="s">
        <v>1166</v>
      </c>
      <c r="E303" s="71">
        <v>375</v>
      </c>
      <c r="F303" s="73" t="s">
        <v>58</v>
      </c>
      <c r="G303" s="71" t="s">
        <v>90</v>
      </c>
      <c r="H303" s="46">
        <v>110</v>
      </c>
      <c r="I303" s="45">
        <v>3.4</v>
      </c>
    </row>
    <row r="304" spans="1:9" ht="14.25" customHeight="1" x14ac:dyDescent="0.15">
      <c r="A304" s="48" t="s">
        <v>1167</v>
      </c>
      <c r="B304" s="182" t="s">
        <v>1966</v>
      </c>
      <c r="C304" s="71" t="s">
        <v>1169</v>
      </c>
      <c r="D304" s="72" t="s">
        <v>332</v>
      </c>
      <c r="E304" s="71">
        <v>248</v>
      </c>
      <c r="F304" s="73" t="s">
        <v>35</v>
      </c>
      <c r="G304" s="71" t="s">
        <v>1170</v>
      </c>
      <c r="H304" s="46">
        <v>250</v>
      </c>
      <c r="I304" s="45">
        <v>0.99</v>
      </c>
    </row>
    <row r="305" spans="1:9" ht="14.25" customHeight="1" x14ac:dyDescent="0.25">
      <c r="A305" s="48" t="s">
        <v>1171</v>
      </c>
      <c r="B305" s="182" t="s">
        <v>1172</v>
      </c>
      <c r="C305" s="76" t="s">
        <v>1967</v>
      </c>
      <c r="D305" s="77" t="s">
        <v>332</v>
      </c>
      <c r="E305" s="76">
        <v>454</v>
      </c>
      <c r="F305" s="78" t="s">
        <v>35</v>
      </c>
      <c r="G305" s="76" t="s">
        <v>1968</v>
      </c>
      <c r="H305" s="46">
        <v>500</v>
      </c>
      <c r="I305" s="45">
        <v>0.9</v>
      </c>
    </row>
    <row r="306" spans="1:9" ht="14.25" customHeight="1" x14ac:dyDescent="0.15">
      <c r="A306" s="48" t="s">
        <v>1175</v>
      </c>
      <c r="B306" s="182" t="s">
        <v>1176</v>
      </c>
      <c r="C306" s="71" t="s">
        <v>1177</v>
      </c>
      <c r="D306" s="72" t="s">
        <v>332</v>
      </c>
      <c r="E306" s="71">
        <v>176</v>
      </c>
      <c r="F306" s="73" t="s">
        <v>106</v>
      </c>
      <c r="G306" s="71" t="s">
        <v>1178</v>
      </c>
      <c r="H306" s="46">
        <v>160</v>
      </c>
      <c r="I306" s="45">
        <v>1.1000000000000001</v>
      </c>
    </row>
    <row r="307" spans="1:9" ht="14.25" customHeight="1" x14ac:dyDescent="0.15">
      <c r="A307" s="48" t="s">
        <v>1179</v>
      </c>
      <c r="B307" s="182" t="s">
        <v>1180</v>
      </c>
      <c r="C307" s="71" t="s">
        <v>1181</v>
      </c>
      <c r="D307" s="72" t="s">
        <v>332</v>
      </c>
      <c r="E307" s="71">
        <v>108</v>
      </c>
      <c r="F307" s="73" t="s">
        <v>58</v>
      </c>
      <c r="G307" s="71" t="s">
        <v>324</v>
      </c>
      <c r="H307" s="46">
        <v>100</v>
      </c>
      <c r="I307" s="45">
        <v>1.08</v>
      </c>
    </row>
    <row r="308" spans="1:9" ht="14.25" customHeight="1" x14ac:dyDescent="0.15">
      <c r="A308" s="48" t="s">
        <v>1182</v>
      </c>
      <c r="B308" s="182" t="s">
        <v>1969</v>
      </c>
      <c r="C308" s="71" t="s">
        <v>1184</v>
      </c>
      <c r="D308" s="72" t="s">
        <v>332</v>
      </c>
      <c r="E308" s="71">
        <v>454</v>
      </c>
      <c r="F308" s="73" t="s">
        <v>35</v>
      </c>
      <c r="G308" s="71" t="s">
        <v>1185</v>
      </c>
      <c r="H308" s="46">
        <v>550</v>
      </c>
      <c r="I308" s="45">
        <v>0.82</v>
      </c>
    </row>
    <row r="309" spans="1:9" ht="14.25" customHeight="1" x14ac:dyDescent="0.15">
      <c r="A309" s="48" t="s">
        <v>1186</v>
      </c>
      <c r="B309" s="182" t="s">
        <v>1970</v>
      </c>
      <c r="C309" s="71" t="s">
        <v>1188</v>
      </c>
      <c r="D309" s="72" t="s">
        <v>1189</v>
      </c>
      <c r="E309" s="71">
        <v>248</v>
      </c>
      <c r="F309" s="73" t="s">
        <v>378</v>
      </c>
      <c r="G309" s="71" t="s">
        <v>1190</v>
      </c>
      <c r="H309" s="46">
        <v>280</v>
      </c>
      <c r="I309" s="45">
        <v>0.88</v>
      </c>
    </row>
    <row r="310" spans="1:9" ht="14.25" customHeight="1" x14ac:dyDescent="0.15">
      <c r="A310" s="59" t="s">
        <v>1971</v>
      </c>
      <c r="B310" s="20"/>
      <c r="C310" s="36"/>
      <c r="D310" s="36"/>
      <c r="E310" s="36"/>
      <c r="F310" s="36"/>
      <c r="G310" s="36"/>
      <c r="H310" s="36"/>
    </row>
    <row r="311" spans="1:9" ht="14.25" customHeight="1" thickBot="1" x14ac:dyDescent="0.2">
      <c r="A311" s="56" t="s">
        <v>3</v>
      </c>
      <c r="B311" s="180" t="s">
        <v>5</v>
      </c>
      <c r="C311" s="65" t="s">
        <v>30</v>
      </c>
      <c r="D311" s="66" t="s">
        <v>9</v>
      </c>
      <c r="E311" s="67" t="s">
        <v>10</v>
      </c>
      <c r="F311" s="65" t="s">
        <v>11</v>
      </c>
      <c r="G311" s="65" t="s">
        <v>12</v>
      </c>
      <c r="H311" s="58" t="s">
        <v>13</v>
      </c>
      <c r="I311" s="57" t="s">
        <v>1729</v>
      </c>
    </row>
    <row r="312" spans="1:9" ht="14.25" customHeight="1" thickTop="1" x14ac:dyDescent="0.15">
      <c r="A312" s="48" t="s">
        <v>1191</v>
      </c>
      <c r="B312" s="182" t="s">
        <v>1192</v>
      </c>
      <c r="C312" s="71" t="s">
        <v>1193</v>
      </c>
      <c r="D312" s="72" t="s">
        <v>1194</v>
      </c>
      <c r="E312" s="68">
        <v>5443</v>
      </c>
      <c r="F312" s="73" t="s">
        <v>142</v>
      </c>
      <c r="G312" s="71" t="s">
        <v>1195</v>
      </c>
      <c r="H312" s="53">
        <v>1000</v>
      </c>
      <c r="I312" s="52">
        <v>5.44</v>
      </c>
    </row>
    <row r="313" spans="1:9" ht="14.25" customHeight="1" x14ac:dyDescent="0.15">
      <c r="A313" s="48" t="s">
        <v>1196</v>
      </c>
      <c r="B313" s="182" t="s">
        <v>1197</v>
      </c>
      <c r="C313" s="71" t="s">
        <v>1198</v>
      </c>
      <c r="D313" s="72" t="s">
        <v>1194</v>
      </c>
      <c r="E313" s="71">
        <v>4104</v>
      </c>
      <c r="F313" s="73" t="s">
        <v>142</v>
      </c>
      <c r="G313" s="71" t="s">
        <v>1195</v>
      </c>
      <c r="H313" s="46">
        <v>1000</v>
      </c>
      <c r="I313" s="45">
        <v>4.0999999999999996</v>
      </c>
    </row>
    <row r="314" spans="1:9" ht="14.25" customHeight="1" x14ac:dyDescent="0.15">
      <c r="A314" s="48" t="s">
        <v>1199</v>
      </c>
      <c r="B314" s="182" t="s">
        <v>1200</v>
      </c>
      <c r="C314" s="71" t="s">
        <v>1201</v>
      </c>
      <c r="D314" s="72" t="s">
        <v>1194</v>
      </c>
      <c r="E314" s="71">
        <v>13608</v>
      </c>
      <c r="F314" s="73" t="s">
        <v>142</v>
      </c>
      <c r="G314" s="71" t="s">
        <v>1195</v>
      </c>
      <c r="H314" s="46">
        <v>1000</v>
      </c>
      <c r="I314" s="45">
        <v>13.6</v>
      </c>
    </row>
    <row r="315" spans="1:9" ht="14.25" customHeight="1" x14ac:dyDescent="0.15">
      <c r="A315" s="48" t="s">
        <v>1202</v>
      </c>
      <c r="B315" s="182" t="s">
        <v>1972</v>
      </c>
      <c r="C315" s="71" t="s">
        <v>1204</v>
      </c>
      <c r="D315" s="72" t="s">
        <v>1194</v>
      </c>
      <c r="E315" s="71">
        <v>2052</v>
      </c>
      <c r="F315" s="73" t="s">
        <v>142</v>
      </c>
      <c r="G315" s="71" t="s">
        <v>1195</v>
      </c>
      <c r="H315" s="46">
        <v>1000</v>
      </c>
      <c r="I315" s="45">
        <v>2.0499999999999998</v>
      </c>
    </row>
    <row r="316" spans="1:9" ht="14.25" customHeight="1" x14ac:dyDescent="0.15">
      <c r="A316" s="48" t="s">
        <v>1205</v>
      </c>
      <c r="B316" s="182" t="s">
        <v>1973</v>
      </c>
      <c r="C316" s="71" t="s">
        <v>1207</v>
      </c>
      <c r="D316" s="72" t="s">
        <v>1194</v>
      </c>
      <c r="E316" s="71">
        <v>1728</v>
      </c>
      <c r="F316" s="73" t="s">
        <v>142</v>
      </c>
      <c r="G316" s="71" t="s">
        <v>1195</v>
      </c>
      <c r="H316" s="46">
        <v>1000</v>
      </c>
      <c r="I316" s="45">
        <v>1.72</v>
      </c>
    </row>
    <row r="317" spans="1:9" ht="14.25" customHeight="1" x14ac:dyDescent="0.15">
      <c r="A317" s="48" t="s">
        <v>1208</v>
      </c>
      <c r="B317" s="182" t="s">
        <v>1974</v>
      </c>
      <c r="C317" s="71" t="s">
        <v>1210</v>
      </c>
      <c r="D317" s="72" t="s">
        <v>1194</v>
      </c>
      <c r="E317" s="71">
        <v>2376</v>
      </c>
      <c r="F317" s="73" t="s">
        <v>142</v>
      </c>
      <c r="G317" s="71" t="s">
        <v>1195</v>
      </c>
      <c r="H317" s="46">
        <v>1000</v>
      </c>
      <c r="I317" s="45">
        <v>2.37</v>
      </c>
    </row>
    <row r="318" spans="1:9" ht="14.25" customHeight="1" x14ac:dyDescent="0.25">
      <c r="A318" s="48" t="s">
        <v>1211</v>
      </c>
      <c r="B318" s="182" t="s">
        <v>1975</v>
      </c>
      <c r="C318" s="76" t="s">
        <v>1213</v>
      </c>
      <c r="D318" s="77" t="s">
        <v>1194</v>
      </c>
      <c r="E318" s="76">
        <v>9720</v>
      </c>
      <c r="F318" s="78" t="s">
        <v>142</v>
      </c>
      <c r="G318" s="76" t="s">
        <v>1195</v>
      </c>
      <c r="H318" s="46">
        <v>1000</v>
      </c>
      <c r="I318" s="45">
        <v>9.7200000000000006</v>
      </c>
    </row>
    <row r="319" spans="1:9" ht="14.25" customHeight="1" x14ac:dyDescent="0.15">
      <c r="A319" s="48" t="s">
        <v>1214</v>
      </c>
      <c r="B319" s="182" t="s">
        <v>1976</v>
      </c>
      <c r="C319" s="71" t="s">
        <v>1216</v>
      </c>
      <c r="D319" s="72" t="s">
        <v>1194</v>
      </c>
      <c r="E319" s="71">
        <v>1404</v>
      </c>
      <c r="F319" s="73" t="s">
        <v>142</v>
      </c>
      <c r="G319" s="71" t="s">
        <v>212</v>
      </c>
      <c r="H319" s="46">
        <v>1000</v>
      </c>
      <c r="I319" s="45">
        <v>1.4</v>
      </c>
    </row>
    <row r="320" spans="1:9" ht="14.25" customHeight="1" x14ac:dyDescent="0.15">
      <c r="A320" s="48" t="s">
        <v>1217</v>
      </c>
      <c r="B320" s="182" t="s">
        <v>1977</v>
      </c>
      <c r="C320" s="71" t="s">
        <v>1219</v>
      </c>
      <c r="D320" s="72" t="s">
        <v>1194</v>
      </c>
      <c r="E320" s="71">
        <v>1080</v>
      </c>
      <c r="F320" s="73" t="s">
        <v>142</v>
      </c>
      <c r="G320" s="71" t="s">
        <v>1195</v>
      </c>
      <c r="H320" s="46">
        <v>1000</v>
      </c>
      <c r="I320" s="45">
        <v>1.08</v>
      </c>
    </row>
    <row r="321" spans="1:9" ht="14.25" customHeight="1" x14ac:dyDescent="0.15">
      <c r="A321" s="48" t="s">
        <v>1220</v>
      </c>
      <c r="B321" s="182" t="s">
        <v>1978</v>
      </c>
      <c r="C321" s="71" t="s">
        <v>1222</v>
      </c>
      <c r="D321" s="72" t="s">
        <v>1194</v>
      </c>
      <c r="E321" s="71">
        <v>1134</v>
      </c>
      <c r="F321" s="73" t="s">
        <v>142</v>
      </c>
      <c r="G321" s="71" t="s">
        <v>1195</v>
      </c>
      <c r="H321" s="46">
        <v>1000</v>
      </c>
      <c r="I321" s="45">
        <v>1.1299999999999999</v>
      </c>
    </row>
    <row r="322" spans="1:9" ht="14.25" customHeight="1" x14ac:dyDescent="0.15">
      <c r="A322" s="48" t="s">
        <v>1223</v>
      </c>
      <c r="B322" s="182" t="s">
        <v>1979</v>
      </c>
      <c r="C322" s="71" t="s">
        <v>1225</v>
      </c>
      <c r="D322" s="72" t="s">
        <v>1194</v>
      </c>
      <c r="E322" s="71">
        <v>1296</v>
      </c>
      <c r="F322" s="73" t="s">
        <v>142</v>
      </c>
      <c r="G322" s="71" t="s">
        <v>1195</v>
      </c>
      <c r="H322" s="46">
        <v>1000</v>
      </c>
      <c r="I322" s="45">
        <v>1.29</v>
      </c>
    </row>
    <row r="323" spans="1:9" ht="14.25" customHeight="1" x14ac:dyDescent="0.15">
      <c r="A323" s="48" t="s">
        <v>1226</v>
      </c>
      <c r="B323" s="182" t="s">
        <v>1980</v>
      </c>
      <c r="C323" s="71" t="s">
        <v>1228</v>
      </c>
      <c r="D323" s="72" t="s">
        <v>1194</v>
      </c>
      <c r="E323" s="71">
        <v>1512</v>
      </c>
      <c r="F323" s="73" t="s">
        <v>142</v>
      </c>
      <c r="G323" s="71" t="s">
        <v>1195</v>
      </c>
      <c r="H323" s="46">
        <v>1000</v>
      </c>
      <c r="I323" s="45">
        <v>1.51</v>
      </c>
    </row>
    <row r="324" spans="1:9" ht="14.25" customHeight="1" x14ac:dyDescent="0.15">
      <c r="A324" s="48" t="s">
        <v>1229</v>
      </c>
      <c r="B324" s="182" t="s">
        <v>1981</v>
      </c>
      <c r="C324" s="71" t="s">
        <v>1231</v>
      </c>
      <c r="D324" s="72" t="s">
        <v>1194</v>
      </c>
      <c r="E324" s="71">
        <v>1080</v>
      </c>
      <c r="F324" s="73" t="s">
        <v>142</v>
      </c>
      <c r="G324" s="71" t="s">
        <v>212</v>
      </c>
      <c r="H324" s="46">
        <v>1000</v>
      </c>
      <c r="I324" s="45">
        <v>1.08</v>
      </c>
    </row>
    <row r="325" spans="1:9" ht="14.25" customHeight="1" x14ac:dyDescent="0.15">
      <c r="A325" s="48" t="s">
        <v>1232</v>
      </c>
      <c r="B325" s="182" t="s">
        <v>1233</v>
      </c>
      <c r="C325" s="71" t="s">
        <v>1234</v>
      </c>
      <c r="D325" s="72" t="s">
        <v>1235</v>
      </c>
      <c r="E325" s="71">
        <v>464</v>
      </c>
      <c r="F325" s="73" t="s">
        <v>35</v>
      </c>
      <c r="G325" s="71" t="s">
        <v>1236</v>
      </c>
      <c r="H325" s="46">
        <v>160</v>
      </c>
      <c r="I325" s="45">
        <v>2.9</v>
      </c>
    </row>
    <row r="326" spans="1:9" ht="14.25" customHeight="1" x14ac:dyDescent="0.15">
      <c r="A326" s="48" t="s">
        <v>1237</v>
      </c>
      <c r="B326" s="182" t="s">
        <v>1238</v>
      </c>
      <c r="C326" s="71" t="s">
        <v>1239</v>
      </c>
      <c r="D326" s="72" t="s">
        <v>1240</v>
      </c>
      <c r="E326" s="71">
        <v>540</v>
      </c>
      <c r="F326" s="73" t="s">
        <v>35</v>
      </c>
      <c r="G326" s="71" t="s">
        <v>1241</v>
      </c>
      <c r="H326" s="46">
        <v>300</v>
      </c>
      <c r="I326" s="45">
        <v>1.8</v>
      </c>
    </row>
    <row r="327" spans="1:9" ht="14.25" customHeight="1" x14ac:dyDescent="0.15">
      <c r="A327" s="48" t="s">
        <v>1242</v>
      </c>
      <c r="B327" s="182" t="s">
        <v>1244</v>
      </c>
      <c r="C327" s="71" t="s">
        <v>1245</v>
      </c>
      <c r="D327" s="72" t="s">
        <v>1246</v>
      </c>
      <c r="E327" s="71">
        <v>756</v>
      </c>
      <c r="F327" s="73" t="s">
        <v>35</v>
      </c>
      <c r="G327" s="71" t="s">
        <v>1247</v>
      </c>
      <c r="H327" s="46">
        <v>500</v>
      </c>
      <c r="I327" s="45">
        <v>1.51</v>
      </c>
    </row>
    <row r="328" spans="1:9" ht="14.25" customHeight="1" x14ac:dyDescent="0.25">
      <c r="A328" s="48" t="s">
        <v>1248</v>
      </c>
      <c r="B328" s="183" t="s">
        <v>1249</v>
      </c>
      <c r="C328" s="76" t="s">
        <v>1250</v>
      </c>
      <c r="D328" s="77" t="s">
        <v>1251</v>
      </c>
      <c r="E328" s="76">
        <v>726</v>
      </c>
      <c r="F328" s="78" t="s">
        <v>35</v>
      </c>
      <c r="G328" s="76" t="s">
        <v>1252</v>
      </c>
      <c r="H328" s="46">
        <v>500</v>
      </c>
      <c r="I328" s="45">
        <v>1.45</v>
      </c>
    </row>
    <row r="329" spans="1:9" ht="14.25" customHeight="1" x14ac:dyDescent="0.15">
      <c r="A329" s="48" t="s">
        <v>1253</v>
      </c>
      <c r="B329" s="182" t="s">
        <v>1254</v>
      </c>
      <c r="C329" s="71" t="s">
        <v>1255</v>
      </c>
      <c r="D329" s="72" t="s">
        <v>1256</v>
      </c>
      <c r="E329" s="71">
        <v>783</v>
      </c>
      <c r="F329" s="73" t="s">
        <v>35</v>
      </c>
      <c r="G329" s="71" t="s">
        <v>1257</v>
      </c>
      <c r="H329" s="46">
        <v>750</v>
      </c>
      <c r="I329" s="45">
        <v>1.04</v>
      </c>
    </row>
    <row r="330" spans="1:9" ht="14.25" customHeight="1" x14ac:dyDescent="0.15">
      <c r="A330" s="48" t="s">
        <v>1258</v>
      </c>
      <c r="B330" s="182" t="s">
        <v>1982</v>
      </c>
      <c r="C330" s="71" t="s">
        <v>1260</v>
      </c>
      <c r="D330" s="72" t="s">
        <v>1261</v>
      </c>
      <c r="E330" s="71">
        <v>1361</v>
      </c>
      <c r="F330" s="73" t="s">
        <v>35</v>
      </c>
      <c r="G330" s="71" t="s">
        <v>1262</v>
      </c>
      <c r="H330" s="46">
        <v>500</v>
      </c>
      <c r="I330" s="45">
        <v>2.72</v>
      </c>
    </row>
    <row r="331" spans="1:9" ht="14.25" customHeight="1" x14ac:dyDescent="0.15">
      <c r="A331" s="48" t="s">
        <v>1263</v>
      </c>
      <c r="B331" s="182" t="s">
        <v>1264</v>
      </c>
      <c r="C331" s="71" t="s">
        <v>1265</v>
      </c>
      <c r="D331" s="72" t="s">
        <v>1266</v>
      </c>
      <c r="E331" s="71">
        <v>1588</v>
      </c>
      <c r="F331" s="73" t="s">
        <v>35</v>
      </c>
      <c r="G331" s="71" t="s">
        <v>119</v>
      </c>
      <c r="H331" s="46">
        <v>500</v>
      </c>
      <c r="I331" s="45">
        <v>3.17</v>
      </c>
    </row>
    <row r="332" spans="1:9" ht="14.25" customHeight="1" x14ac:dyDescent="0.15">
      <c r="A332" s="48" t="s">
        <v>1267</v>
      </c>
      <c r="B332" s="182" t="s">
        <v>1983</v>
      </c>
      <c r="C332" s="71" t="s">
        <v>1270</v>
      </c>
      <c r="D332" s="72" t="s">
        <v>1271</v>
      </c>
      <c r="E332" s="71">
        <v>699</v>
      </c>
      <c r="F332" s="73" t="s">
        <v>142</v>
      </c>
      <c r="G332" s="71" t="s">
        <v>1195</v>
      </c>
      <c r="H332" s="46">
        <v>1000</v>
      </c>
      <c r="I332" s="45">
        <v>0.69</v>
      </c>
    </row>
    <row r="333" spans="1:9" ht="14.25" customHeight="1" x14ac:dyDescent="0.15">
      <c r="A333" s="48" t="s">
        <v>1272</v>
      </c>
      <c r="B333" s="182" t="s">
        <v>1984</v>
      </c>
      <c r="C333" s="71" t="s">
        <v>1985</v>
      </c>
      <c r="D333" s="72" t="s">
        <v>1271</v>
      </c>
      <c r="E333" s="71">
        <v>813</v>
      </c>
      <c r="F333" s="73" t="s">
        <v>142</v>
      </c>
      <c r="G333" s="71" t="s">
        <v>1195</v>
      </c>
      <c r="H333" s="46">
        <v>1000</v>
      </c>
      <c r="I333" s="45">
        <v>0.81</v>
      </c>
    </row>
    <row r="334" spans="1:9" ht="14.25" customHeight="1" x14ac:dyDescent="0.15">
      <c r="A334" s="48" t="s">
        <v>1276</v>
      </c>
      <c r="B334" s="182" t="s">
        <v>1986</v>
      </c>
      <c r="C334" s="71" t="s">
        <v>1987</v>
      </c>
      <c r="D334" s="72" t="s">
        <v>1271</v>
      </c>
      <c r="E334" s="71">
        <v>648</v>
      </c>
      <c r="F334" s="73" t="s">
        <v>142</v>
      </c>
      <c r="G334" s="71" t="s">
        <v>1195</v>
      </c>
      <c r="H334" s="46">
        <v>1000</v>
      </c>
      <c r="I334" s="45">
        <v>0.64</v>
      </c>
    </row>
    <row r="335" spans="1:9" ht="14.25" customHeight="1" x14ac:dyDescent="0.15">
      <c r="A335" s="48" t="s">
        <v>1280</v>
      </c>
      <c r="B335" s="182" t="s">
        <v>1988</v>
      </c>
      <c r="C335" s="71" t="s">
        <v>1989</v>
      </c>
      <c r="D335" s="72" t="s">
        <v>1271</v>
      </c>
      <c r="E335" s="71">
        <v>756</v>
      </c>
      <c r="F335" s="73" t="s">
        <v>142</v>
      </c>
      <c r="G335" s="71" t="s">
        <v>1195</v>
      </c>
      <c r="H335" s="46">
        <v>1000</v>
      </c>
      <c r="I335" s="45">
        <v>0.75</v>
      </c>
    </row>
    <row r="336" spans="1:9" ht="14.25" customHeight="1" x14ac:dyDescent="0.15">
      <c r="A336" s="48" t="s">
        <v>1284</v>
      </c>
      <c r="B336" s="182" t="s">
        <v>1990</v>
      </c>
      <c r="C336" s="71" t="s">
        <v>1286</v>
      </c>
      <c r="D336" s="72" t="s">
        <v>1271</v>
      </c>
      <c r="E336" s="71">
        <v>76</v>
      </c>
      <c r="F336" s="73" t="s">
        <v>106</v>
      </c>
      <c r="G336" s="71" t="s">
        <v>1287</v>
      </c>
      <c r="H336" s="46">
        <v>60</v>
      </c>
      <c r="I336" s="45">
        <v>1.26</v>
      </c>
    </row>
    <row r="337" spans="1:9" ht="14.25" customHeight="1" x14ac:dyDescent="0.15">
      <c r="A337" s="48" t="s">
        <v>1288</v>
      </c>
      <c r="B337" s="182" t="s">
        <v>1984</v>
      </c>
      <c r="C337" s="71" t="s">
        <v>1289</v>
      </c>
      <c r="D337" s="72" t="s">
        <v>1271</v>
      </c>
      <c r="E337" s="71">
        <v>813</v>
      </c>
      <c r="F337" s="73" t="s">
        <v>142</v>
      </c>
      <c r="G337" s="71" t="s">
        <v>212</v>
      </c>
      <c r="H337" s="46">
        <v>1000</v>
      </c>
      <c r="I337" s="45">
        <v>0.81</v>
      </c>
    </row>
    <row r="338" spans="1:9" ht="14.25" customHeight="1" x14ac:dyDescent="0.15">
      <c r="A338" s="48" t="s">
        <v>1290</v>
      </c>
      <c r="B338" s="182" t="s">
        <v>1983</v>
      </c>
      <c r="C338" s="71" t="s">
        <v>1291</v>
      </c>
      <c r="D338" s="72" t="s">
        <v>1271</v>
      </c>
      <c r="E338" s="71">
        <v>699</v>
      </c>
      <c r="F338" s="73" t="s">
        <v>142</v>
      </c>
      <c r="G338" s="71" t="s">
        <v>212</v>
      </c>
      <c r="H338" s="46">
        <v>1000</v>
      </c>
      <c r="I338" s="45">
        <v>0.69</v>
      </c>
    </row>
    <row r="339" spans="1:9" ht="14.25" customHeight="1" x14ac:dyDescent="0.25">
      <c r="A339" s="48" t="s">
        <v>1292</v>
      </c>
      <c r="B339" s="182" t="s">
        <v>1991</v>
      </c>
      <c r="C339" s="76" t="s">
        <v>1294</v>
      </c>
      <c r="D339" s="77" t="s">
        <v>1271</v>
      </c>
      <c r="E339" s="76">
        <v>1247</v>
      </c>
      <c r="F339" s="78" t="s">
        <v>142</v>
      </c>
      <c r="G339" s="76" t="s">
        <v>212</v>
      </c>
      <c r="H339" s="46">
        <v>1000</v>
      </c>
      <c r="I339" s="45">
        <v>1.24</v>
      </c>
    </row>
    <row r="340" spans="1:9" ht="14.25" customHeight="1" x14ac:dyDescent="0.15">
      <c r="A340" s="48" t="s">
        <v>1295</v>
      </c>
      <c r="B340" s="182" t="s">
        <v>1992</v>
      </c>
      <c r="C340" s="71" t="s">
        <v>1297</v>
      </c>
      <c r="D340" s="72" t="s">
        <v>1271</v>
      </c>
      <c r="E340" s="71">
        <v>648</v>
      </c>
      <c r="F340" s="73" t="s">
        <v>142</v>
      </c>
      <c r="G340" s="71" t="s">
        <v>212</v>
      </c>
      <c r="H340" s="46">
        <v>1000</v>
      </c>
      <c r="I340" s="45">
        <v>0.64</v>
      </c>
    </row>
    <row r="341" spans="1:9" ht="14.25" customHeight="1" x14ac:dyDescent="0.15">
      <c r="A341" s="59" t="s">
        <v>1993</v>
      </c>
      <c r="B341" s="20"/>
      <c r="C341" s="36"/>
      <c r="D341" s="36"/>
      <c r="E341" s="36"/>
      <c r="F341" s="36"/>
      <c r="G341" s="36"/>
      <c r="H341" s="36"/>
    </row>
    <row r="342" spans="1:9" ht="14.25" customHeight="1" thickBot="1" x14ac:dyDescent="0.2">
      <c r="A342" s="56" t="s">
        <v>3</v>
      </c>
      <c r="B342" s="180" t="s">
        <v>5</v>
      </c>
      <c r="C342" s="65" t="s">
        <v>30</v>
      </c>
      <c r="D342" s="66" t="s">
        <v>9</v>
      </c>
      <c r="E342" s="67" t="s">
        <v>10</v>
      </c>
      <c r="F342" s="65" t="s">
        <v>11</v>
      </c>
      <c r="G342" s="65" t="s">
        <v>12</v>
      </c>
      <c r="H342" s="58" t="s">
        <v>13</v>
      </c>
      <c r="I342" s="57" t="s">
        <v>1729</v>
      </c>
    </row>
    <row r="343" spans="1:9" ht="14.25" customHeight="1" thickTop="1" x14ac:dyDescent="0.15">
      <c r="A343" s="48" t="s">
        <v>1298</v>
      </c>
      <c r="B343" s="182" t="s">
        <v>1994</v>
      </c>
      <c r="C343" s="71" t="s">
        <v>1300</v>
      </c>
      <c r="D343" s="72" t="s">
        <v>328</v>
      </c>
      <c r="E343" s="68">
        <v>648</v>
      </c>
      <c r="F343" s="73" t="s">
        <v>266</v>
      </c>
      <c r="G343" s="71" t="s">
        <v>1301</v>
      </c>
      <c r="H343" s="53">
        <v>430</v>
      </c>
      <c r="I343" s="52">
        <v>1.5</v>
      </c>
    </row>
    <row r="344" spans="1:9" ht="14.25" customHeight="1" x14ac:dyDescent="0.15">
      <c r="A344" s="48" t="s">
        <v>1302</v>
      </c>
      <c r="B344" s="182" t="s">
        <v>1303</v>
      </c>
      <c r="C344" s="71" t="s">
        <v>1304</v>
      </c>
      <c r="D344" s="72" t="s">
        <v>1305</v>
      </c>
      <c r="E344" s="71">
        <v>238</v>
      </c>
      <c r="F344" s="73" t="s">
        <v>35</v>
      </c>
      <c r="G344" s="71" t="s">
        <v>1306</v>
      </c>
      <c r="H344" s="46">
        <v>610</v>
      </c>
      <c r="I344" s="45">
        <v>0.39</v>
      </c>
    </row>
    <row r="345" spans="1:9" ht="14.25" customHeight="1" x14ac:dyDescent="0.15">
      <c r="A345" s="48" t="s">
        <v>1308</v>
      </c>
      <c r="B345" s="182" t="s">
        <v>1309</v>
      </c>
      <c r="C345" s="71" t="s">
        <v>1310</v>
      </c>
      <c r="D345" s="72" t="s">
        <v>1305</v>
      </c>
      <c r="E345" s="71">
        <v>238</v>
      </c>
      <c r="F345" s="73" t="s">
        <v>35</v>
      </c>
      <c r="G345" s="71" t="s">
        <v>1311</v>
      </c>
      <c r="H345" s="46">
        <v>610</v>
      </c>
      <c r="I345" s="45">
        <v>0.39</v>
      </c>
    </row>
    <row r="346" spans="1:9" ht="14.25" customHeight="1" x14ac:dyDescent="0.15">
      <c r="A346" s="48" t="s">
        <v>1313</v>
      </c>
      <c r="B346" s="182" t="s">
        <v>1314</v>
      </c>
      <c r="C346" s="71" t="s">
        <v>1315</v>
      </c>
      <c r="D346" s="72" t="s">
        <v>1305</v>
      </c>
      <c r="E346" s="71">
        <v>238</v>
      </c>
      <c r="F346" s="73" t="s">
        <v>35</v>
      </c>
      <c r="G346" s="71" t="s">
        <v>1311</v>
      </c>
      <c r="H346" s="46">
        <v>610</v>
      </c>
      <c r="I346" s="45">
        <v>0.39</v>
      </c>
    </row>
    <row r="347" spans="1:9" ht="14.25" customHeight="1" x14ac:dyDescent="0.15">
      <c r="A347" s="48" t="s">
        <v>1316</v>
      </c>
      <c r="B347" s="182" t="s">
        <v>1995</v>
      </c>
      <c r="C347" s="71" t="s">
        <v>1318</v>
      </c>
      <c r="D347" s="72" t="s">
        <v>289</v>
      </c>
      <c r="E347" s="71">
        <v>119</v>
      </c>
      <c r="F347" s="73" t="s">
        <v>35</v>
      </c>
      <c r="G347" s="71" t="s">
        <v>1319</v>
      </c>
      <c r="H347" s="46">
        <v>160</v>
      </c>
      <c r="I347" s="45">
        <v>0.74</v>
      </c>
    </row>
    <row r="348" spans="1:9" ht="14.25" customHeight="1" x14ac:dyDescent="0.15">
      <c r="A348" s="48" t="s">
        <v>1320</v>
      </c>
      <c r="B348" s="183" t="s">
        <v>1321</v>
      </c>
      <c r="C348" s="71" t="s">
        <v>1322</v>
      </c>
      <c r="D348" s="72" t="s">
        <v>741</v>
      </c>
      <c r="E348" s="71">
        <v>352</v>
      </c>
      <c r="F348" s="73" t="s">
        <v>35</v>
      </c>
      <c r="G348" s="71" t="s">
        <v>1323</v>
      </c>
      <c r="H348" s="46">
        <v>120</v>
      </c>
      <c r="I348" s="45">
        <v>2.93</v>
      </c>
    </row>
    <row r="349" spans="1:9" ht="14.25" customHeight="1" x14ac:dyDescent="0.15">
      <c r="A349" s="48" t="s">
        <v>1324</v>
      </c>
      <c r="B349" s="183" t="s">
        <v>1325</v>
      </c>
      <c r="C349" s="71" t="s">
        <v>1326</v>
      </c>
      <c r="D349" s="72" t="s">
        <v>1305</v>
      </c>
      <c r="E349" s="71">
        <v>400</v>
      </c>
      <c r="F349" s="73" t="s">
        <v>35</v>
      </c>
      <c r="G349" s="71" t="s">
        <v>1306</v>
      </c>
      <c r="H349" s="46">
        <v>600</v>
      </c>
      <c r="I349" s="45">
        <v>0.66</v>
      </c>
    </row>
    <row r="350" spans="1:9" ht="14.25" customHeight="1" x14ac:dyDescent="0.15">
      <c r="A350" s="59" t="s">
        <v>1996</v>
      </c>
      <c r="E350" s="18"/>
      <c r="F350" s="18"/>
    </row>
    <row r="351" spans="1:9" ht="14.25" customHeight="1" thickBot="1" x14ac:dyDescent="0.2">
      <c r="A351" s="56" t="s">
        <v>3</v>
      </c>
      <c r="B351" s="180" t="s">
        <v>5</v>
      </c>
      <c r="C351" s="65" t="s">
        <v>30</v>
      </c>
      <c r="D351" s="66" t="s">
        <v>9</v>
      </c>
      <c r="E351" s="67" t="s">
        <v>10</v>
      </c>
      <c r="F351" s="65" t="s">
        <v>11</v>
      </c>
      <c r="G351" s="65" t="s">
        <v>12</v>
      </c>
      <c r="H351" s="58" t="s">
        <v>13</v>
      </c>
      <c r="I351" s="57" t="s">
        <v>1729</v>
      </c>
    </row>
    <row r="352" spans="1:9" ht="14.25" customHeight="1" thickTop="1" x14ac:dyDescent="0.15">
      <c r="A352" s="48" t="s">
        <v>1327</v>
      </c>
      <c r="B352" s="182" t="s">
        <v>1997</v>
      </c>
      <c r="C352" s="71" t="s">
        <v>1330</v>
      </c>
      <c r="D352" s="72" t="s">
        <v>1331</v>
      </c>
      <c r="E352" s="68">
        <v>270</v>
      </c>
      <c r="F352" s="73" t="s">
        <v>106</v>
      </c>
      <c r="G352" s="71" t="s">
        <v>257</v>
      </c>
      <c r="H352" s="53">
        <v>1000</v>
      </c>
      <c r="I352" s="52">
        <v>0.27</v>
      </c>
    </row>
    <row r="353" spans="1:9" ht="14.25" customHeight="1" x14ac:dyDescent="0.15">
      <c r="A353" s="48" t="s">
        <v>1332</v>
      </c>
      <c r="B353" s="182" t="s">
        <v>1997</v>
      </c>
      <c r="C353" s="71" t="s">
        <v>1333</v>
      </c>
      <c r="D353" s="72" t="s">
        <v>1334</v>
      </c>
      <c r="E353" s="71">
        <v>59</v>
      </c>
      <c r="F353" s="73" t="s">
        <v>106</v>
      </c>
      <c r="G353" s="71" t="s">
        <v>1335</v>
      </c>
      <c r="H353" s="46">
        <v>200</v>
      </c>
      <c r="I353" s="45">
        <v>0.28999999999999998</v>
      </c>
    </row>
    <row r="354" spans="1:9" ht="14.25" customHeight="1" x14ac:dyDescent="0.15">
      <c r="A354" s="48" t="s">
        <v>1336</v>
      </c>
      <c r="B354" s="182" t="s">
        <v>1998</v>
      </c>
      <c r="C354" s="71" t="s">
        <v>1338</v>
      </c>
      <c r="D354" s="72" t="s">
        <v>774</v>
      </c>
      <c r="E354" s="71">
        <v>249</v>
      </c>
      <c r="F354" s="73" t="s">
        <v>106</v>
      </c>
      <c r="G354" s="71" t="s">
        <v>257</v>
      </c>
      <c r="H354" s="46">
        <v>1000</v>
      </c>
      <c r="I354" s="45">
        <v>0.24</v>
      </c>
    </row>
    <row r="355" spans="1:9" ht="14.25" customHeight="1" x14ac:dyDescent="0.15">
      <c r="A355" s="48" t="s">
        <v>1339</v>
      </c>
      <c r="B355" s="182" t="s">
        <v>1999</v>
      </c>
      <c r="C355" s="71" t="s">
        <v>1341</v>
      </c>
      <c r="D355" s="72" t="s">
        <v>1342</v>
      </c>
      <c r="E355" s="71">
        <v>794</v>
      </c>
      <c r="F355" s="73" t="s">
        <v>35</v>
      </c>
      <c r="G355" s="71" t="s">
        <v>1343</v>
      </c>
      <c r="H355" s="46">
        <v>360</v>
      </c>
      <c r="I355" s="45">
        <v>2.2000000000000002</v>
      </c>
    </row>
    <row r="356" spans="1:9" ht="14.25" customHeight="1" x14ac:dyDescent="0.15">
      <c r="A356" s="48" t="s">
        <v>1344</v>
      </c>
      <c r="B356" s="182" t="s">
        <v>2000</v>
      </c>
      <c r="C356" s="71" t="s">
        <v>1346</v>
      </c>
      <c r="D356" s="72" t="s">
        <v>774</v>
      </c>
      <c r="E356" s="71">
        <v>375</v>
      </c>
      <c r="F356" s="73" t="s">
        <v>106</v>
      </c>
      <c r="G356" s="71" t="s">
        <v>1335</v>
      </c>
      <c r="H356" s="46">
        <v>200</v>
      </c>
      <c r="I356" s="45">
        <v>1.87</v>
      </c>
    </row>
    <row r="357" spans="1:9" ht="14.25" customHeight="1" x14ac:dyDescent="0.15">
      <c r="A357" s="48" t="s">
        <v>1347</v>
      </c>
      <c r="B357" s="182" t="s">
        <v>2001</v>
      </c>
      <c r="C357" s="71" t="s">
        <v>1349</v>
      </c>
      <c r="D357" s="72" t="s">
        <v>1350</v>
      </c>
      <c r="E357" s="71">
        <v>272</v>
      </c>
      <c r="F357" s="73" t="s">
        <v>35</v>
      </c>
      <c r="G357" s="71" t="s">
        <v>119</v>
      </c>
      <c r="H357" s="46">
        <v>500</v>
      </c>
      <c r="I357" s="45">
        <v>0.54</v>
      </c>
    </row>
    <row r="358" spans="1:9" ht="14.25" customHeight="1" x14ac:dyDescent="0.15">
      <c r="A358" s="48" t="s">
        <v>1351</v>
      </c>
      <c r="B358" s="182" t="s">
        <v>2002</v>
      </c>
      <c r="C358" s="71" t="s">
        <v>1353</v>
      </c>
      <c r="D358" s="72" t="s">
        <v>774</v>
      </c>
      <c r="E358" s="71">
        <v>261</v>
      </c>
      <c r="F358" s="73" t="s">
        <v>35</v>
      </c>
      <c r="G358" s="71" t="s">
        <v>119</v>
      </c>
      <c r="H358" s="46">
        <v>500</v>
      </c>
      <c r="I358" s="45">
        <v>0.52</v>
      </c>
    </row>
    <row r="359" spans="1:9" ht="14.25" customHeight="1" x14ac:dyDescent="0.15">
      <c r="A359" s="48" t="s">
        <v>1354</v>
      </c>
      <c r="B359" s="182" t="s">
        <v>2003</v>
      </c>
      <c r="C359" s="71" t="s">
        <v>1356</v>
      </c>
      <c r="D359" s="72" t="s">
        <v>1357</v>
      </c>
      <c r="E359" s="71">
        <v>119</v>
      </c>
      <c r="F359" s="73" t="s">
        <v>35</v>
      </c>
      <c r="G359" s="71" t="s">
        <v>1358</v>
      </c>
      <c r="H359" s="46">
        <v>325</v>
      </c>
      <c r="I359" s="45">
        <v>0.36</v>
      </c>
    </row>
    <row r="360" spans="1:9" ht="14.25" customHeight="1" x14ac:dyDescent="0.25">
      <c r="A360" s="48" t="s">
        <v>1359</v>
      </c>
      <c r="B360" s="182" t="s">
        <v>1360</v>
      </c>
      <c r="C360" s="76" t="s">
        <v>2004</v>
      </c>
      <c r="D360" s="77" t="s">
        <v>2005</v>
      </c>
      <c r="E360" s="76">
        <v>475</v>
      </c>
      <c r="F360" s="78" t="s">
        <v>302</v>
      </c>
      <c r="G360" s="76" t="s">
        <v>77</v>
      </c>
      <c r="H360" s="46">
        <v>200</v>
      </c>
      <c r="I360" s="45">
        <v>2.37</v>
      </c>
    </row>
    <row r="361" spans="1:9" ht="14.25" customHeight="1" x14ac:dyDescent="0.15">
      <c r="A361" s="48" t="s">
        <v>1363</v>
      </c>
      <c r="B361" s="182" t="s">
        <v>1364</v>
      </c>
      <c r="C361" s="71" t="s">
        <v>1365</v>
      </c>
      <c r="D361" s="72" t="s">
        <v>1366</v>
      </c>
      <c r="E361" s="71">
        <v>583</v>
      </c>
      <c r="F361" s="73" t="s">
        <v>302</v>
      </c>
      <c r="G361" s="71" t="s">
        <v>82</v>
      </c>
      <c r="H361" s="46">
        <v>250</v>
      </c>
      <c r="I361" s="45">
        <v>2.33</v>
      </c>
    </row>
    <row r="362" spans="1:9" ht="14.25" customHeight="1" x14ac:dyDescent="0.15">
      <c r="A362" s="48" t="s">
        <v>1367</v>
      </c>
      <c r="B362" s="182" t="s">
        <v>1368</v>
      </c>
      <c r="C362" s="71" t="s">
        <v>1369</v>
      </c>
      <c r="D362" s="72" t="s">
        <v>1331</v>
      </c>
      <c r="E362" s="71">
        <v>488</v>
      </c>
      <c r="F362" s="73" t="s">
        <v>106</v>
      </c>
      <c r="G362" s="71" t="s">
        <v>1370</v>
      </c>
      <c r="H362" s="46">
        <v>80</v>
      </c>
      <c r="I362" s="45">
        <v>6.1</v>
      </c>
    </row>
    <row r="363" spans="1:9" ht="14.25" customHeight="1" x14ac:dyDescent="0.25">
      <c r="A363" s="48" t="s">
        <v>1371</v>
      </c>
      <c r="B363" s="182" t="s">
        <v>1373</v>
      </c>
      <c r="C363" s="76" t="s">
        <v>1374</v>
      </c>
      <c r="D363" s="77" t="s">
        <v>2006</v>
      </c>
      <c r="E363" s="76">
        <v>216</v>
      </c>
      <c r="F363" s="78" t="s">
        <v>35</v>
      </c>
      <c r="G363" s="76" t="s">
        <v>2007</v>
      </c>
      <c r="H363" s="45">
        <v>50</v>
      </c>
      <c r="I363" s="45">
        <v>4.32</v>
      </c>
    </row>
    <row r="364" spans="1:9" ht="14.25" customHeight="1" x14ac:dyDescent="0.15">
      <c r="A364" s="48" t="s">
        <v>1377</v>
      </c>
      <c r="B364" s="182" t="s">
        <v>1378</v>
      </c>
      <c r="C364" s="71" t="s">
        <v>1379</v>
      </c>
      <c r="D364" s="72" t="s">
        <v>1366</v>
      </c>
      <c r="E364" s="71">
        <v>1728</v>
      </c>
      <c r="F364" s="73" t="s">
        <v>35</v>
      </c>
      <c r="G364" s="71" t="s">
        <v>44</v>
      </c>
      <c r="H364" s="46">
        <v>1000</v>
      </c>
      <c r="I364" s="45">
        <v>1.72</v>
      </c>
    </row>
    <row r="365" spans="1:9" ht="14.25" customHeight="1" x14ac:dyDescent="0.15">
      <c r="A365" s="48" t="s">
        <v>1380</v>
      </c>
      <c r="B365" s="182" t="s">
        <v>1381</v>
      </c>
      <c r="C365" s="71" t="s">
        <v>1382</v>
      </c>
      <c r="D365" s="72" t="s">
        <v>1342</v>
      </c>
      <c r="E365" s="71">
        <v>497</v>
      </c>
      <c r="F365" s="73" t="s">
        <v>302</v>
      </c>
      <c r="G365" s="71" t="s">
        <v>77</v>
      </c>
      <c r="H365" s="46">
        <v>200</v>
      </c>
      <c r="I365" s="45">
        <v>2.48</v>
      </c>
    </row>
    <row r="366" spans="1:9" ht="14.25" customHeight="1" x14ac:dyDescent="0.15">
      <c r="A366" s="59" t="s">
        <v>2008</v>
      </c>
      <c r="B366" s="20"/>
      <c r="C366" s="36"/>
      <c r="D366" s="36"/>
      <c r="E366" s="36"/>
      <c r="F366" s="36"/>
      <c r="G366" s="36"/>
      <c r="H366" s="36"/>
    </row>
    <row r="367" spans="1:9" ht="14.25" customHeight="1" thickBot="1" x14ac:dyDescent="0.2">
      <c r="A367" s="56" t="s">
        <v>3</v>
      </c>
      <c r="B367" s="180" t="s">
        <v>5</v>
      </c>
      <c r="C367" s="65" t="s">
        <v>30</v>
      </c>
      <c r="D367" s="66" t="s">
        <v>9</v>
      </c>
      <c r="E367" s="67" t="s">
        <v>10</v>
      </c>
      <c r="F367" s="65" t="s">
        <v>11</v>
      </c>
      <c r="G367" s="65" t="s">
        <v>12</v>
      </c>
      <c r="H367" s="58" t="s">
        <v>13</v>
      </c>
      <c r="I367" s="57" t="s">
        <v>1729</v>
      </c>
    </row>
    <row r="368" spans="1:9" ht="14.25" customHeight="1" thickTop="1" x14ac:dyDescent="0.15">
      <c r="A368" s="48" t="s">
        <v>1383</v>
      </c>
      <c r="B368" s="182" t="s">
        <v>2009</v>
      </c>
      <c r="C368" s="71" t="s">
        <v>1385</v>
      </c>
      <c r="D368" s="72" t="s">
        <v>1386</v>
      </c>
      <c r="E368" s="68">
        <v>1242</v>
      </c>
      <c r="F368" s="73" t="s">
        <v>106</v>
      </c>
      <c r="G368" s="71" t="s">
        <v>257</v>
      </c>
      <c r="H368" s="53">
        <v>1000</v>
      </c>
      <c r="I368" s="52">
        <v>1.24</v>
      </c>
    </row>
    <row r="369" spans="1:9" ht="14.25" customHeight="1" x14ac:dyDescent="0.15">
      <c r="A369" s="48" t="s">
        <v>1387</v>
      </c>
      <c r="B369" s="182" t="s">
        <v>2010</v>
      </c>
      <c r="C369" s="71" t="s">
        <v>1389</v>
      </c>
      <c r="D369" s="72" t="s">
        <v>328</v>
      </c>
      <c r="E369" s="71">
        <v>1922</v>
      </c>
      <c r="F369" s="73" t="s">
        <v>106</v>
      </c>
      <c r="G369" s="71" t="s">
        <v>1390</v>
      </c>
      <c r="H369" s="46">
        <v>1650</v>
      </c>
      <c r="I369" s="45">
        <v>1.1599999999999999</v>
      </c>
    </row>
    <row r="370" spans="1:9" ht="14.25" customHeight="1" x14ac:dyDescent="0.15">
      <c r="A370" s="48" t="s">
        <v>1391</v>
      </c>
      <c r="B370" s="182" t="s">
        <v>2011</v>
      </c>
      <c r="C370" s="71" t="s">
        <v>2012</v>
      </c>
      <c r="D370" s="72" t="s">
        <v>1394</v>
      </c>
      <c r="E370" s="71">
        <v>8051</v>
      </c>
      <c r="F370" s="73" t="s">
        <v>266</v>
      </c>
      <c r="G370" s="71" t="s">
        <v>1395</v>
      </c>
      <c r="H370" s="46">
        <v>16500</v>
      </c>
      <c r="I370" s="45">
        <v>0.48</v>
      </c>
    </row>
    <row r="371" spans="1:9" ht="14.25" customHeight="1" x14ac:dyDescent="0.15">
      <c r="A371" s="48" t="s">
        <v>1396</v>
      </c>
      <c r="B371" s="182" t="s">
        <v>2013</v>
      </c>
      <c r="C371" s="71" t="s">
        <v>2014</v>
      </c>
      <c r="D371" s="72" t="s">
        <v>1350</v>
      </c>
      <c r="E371" s="71">
        <v>1080</v>
      </c>
      <c r="F371" s="73" t="s">
        <v>302</v>
      </c>
      <c r="G371" s="71" t="s">
        <v>1399</v>
      </c>
      <c r="H371" s="46">
        <v>450</v>
      </c>
      <c r="I371" s="45">
        <v>2.4</v>
      </c>
    </row>
    <row r="372" spans="1:9" ht="14.25" customHeight="1" x14ac:dyDescent="0.15">
      <c r="A372" s="48" t="s">
        <v>1400</v>
      </c>
      <c r="B372" s="182" t="s">
        <v>2015</v>
      </c>
      <c r="C372" s="71" t="s">
        <v>1402</v>
      </c>
      <c r="D372" s="72" t="s">
        <v>1350</v>
      </c>
      <c r="E372" s="71">
        <v>964</v>
      </c>
      <c r="F372" s="73" t="s">
        <v>302</v>
      </c>
      <c r="G372" s="71" t="s">
        <v>1399</v>
      </c>
      <c r="H372" s="46">
        <v>450</v>
      </c>
      <c r="I372" s="45">
        <v>2.14</v>
      </c>
    </row>
    <row r="373" spans="1:9" ht="14.25" customHeight="1" x14ac:dyDescent="0.15">
      <c r="A373" s="48" t="s">
        <v>1403</v>
      </c>
      <c r="B373" s="182" t="s">
        <v>1405</v>
      </c>
      <c r="C373" s="71" t="s">
        <v>1406</v>
      </c>
      <c r="D373" s="72" t="s">
        <v>1407</v>
      </c>
      <c r="E373" s="71">
        <v>395</v>
      </c>
      <c r="F373" s="73" t="s">
        <v>302</v>
      </c>
      <c r="G373" s="71" t="s">
        <v>1399</v>
      </c>
      <c r="H373" s="46">
        <v>450</v>
      </c>
      <c r="I373" s="45">
        <v>0.87</v>
      </c>
    </row>
    <row r="374" spans="1:9" ht="14.25" customHeight="1" x14ac:dyDescent="0.15">
      <c r="A374" s="48" t="s">
        <v>1408</v>
      </c>
      <c r="B374" s="182" t="s">
        <v>1405</v>
      </c>
      <c r="C374" s="71" t="s">
        <v>1409</v>
      </c>
      <c r="D374" s="72" t="s">
        <v>1407</v>
      </c>
      <c r="E374" s="71">
        <v>475</v>
      </c>
      <c r="F374" s="73" t="s">
        <v>35</v>
      </c>
      <c r="G374" s="71" t="s">
        <v>1410</v>
      </c>
      <c r="H374" s="46">
        <v>320</v>
      </c>
      <c r="I374" s="45">
        <v>1.48</v>
      </c>
    </row>
    <row r="375" spans="1:9" ht="14.25" customHeight="1" x14ac:dyDescent="0.15">
      <c r="A375" s="59" t="s">
        <v>2016</v>
      </c>
      <c r="B375" s="20"/>
      <c r="C375" s="36"/>
      <c r="D375" s="36"/>
      <c r="E375" s="36"/>
      <c r="F375" s="36"/>
      <c r="G375" s="36"/>
      <c r="H375" s="36"/>
    </row>
    <row r="376" spans="1:9" ht="14.25" customHeight="1" thickBot="1" x14ac:dyDescent="0.2">
      <c r="A376" s="56" t="s">
        <v>3</v>
      </c>
      <c r="B376" s="180" t="s">
        <v>5</v>
      </c>
      <c r="C376" s="65" t="s">
        <v>30</v>
      </c>
      <c r="D376" s="66" t="s">
        <v>9</v>
      </c>
      <c r="E376" s="67" t="s">
        <v>10</v>
      </c>
      <c r="F376" s="65" t="s">
        <v>11</v>
      </c>
      <c r="G376" s="65" t="s">
        <v>12</v>
      </c>
      <c r="H376" s="58" t="s">
        <v>13</v>
      </c>
      <c r="I376" s="57" t="s">
        <v>1729</v>
      </c>
    </row>
    <row r="377" spans="1:9" ht="14.25" customHeight="1" thickTop="1" x14ac:dyDescent="0.15">
      <c r="A377" s="48" t="s">
        <v>1411</v>
      </c>
      <c r="B377" s="183" t="s">
        <v>1412</v>
      </c>
      <c r="C377" s="71" t="s">
        <v>1413</v>
      </c>
      <c r="D377" s="72" t="s">
        <v>774</v>
      </c>
      <c r="E377" s="68">
        <v>616</v>
      </c>
      <c r="F377" s="73" t="s">
        <v>779</v>
      </c>
      <c r="G377" s="71" t="s">
        <v>2017</v>
      </c>
      <c r="H377" s="53">
        <v>390</v>
      </c>
      <c r="I377" s="52">
        <v>1.57</v>
      </c>
    </row>
    <row r="378" spans="1:9" ht="14.25" customHeight="1" x14ac:dyDescent="0.25">
      <c r="A378" s="48" t="s">
        <v>1415</v>
      </c>
      <c r="B378" s="183" t="s">
        <v>1416</v>
      </c>
      <c r="C378" s="76" t="s">
        <v>2018</v>
      </c>
      <c r="D378" s="77" t="s">
        <v>2019</v>
      </c>
      <c r="E378" s="76">
        <v>378</v>
      </c>
      <c r="F378" s="78" t="s">
        <v>35</v>
      </c>
      <c r="G378" s="76" t="s">
        <v>2020</v>
      </c>
      <c r="H378" s="46">
        <v>225</v>
      </c>
      <c r="I378" s="45">
        <v>1.68</v>
      </c>
    </row>
    <row r="379" spans="1:9" ht="14.25" customHeight="1" x14ac:dyDescent="0.15">
      <c r="A379" s="48" t="s">
        <v>1420</v>
      </c>
      <c r="B379" s="183" t="s">
        <v>1422</v>
      </c>
      <c r="C379" s="71" t="s">
        <v>1423</v>
      </c>
      <c r="D379" s="72" t="s">
        <v>958</v>
      </c>
      <c r="E379" s="71">
        <v>882</v>
      </c>
      <c r="F379" s="73" t="s">
        <v>35</v>
      </c>
      <c r="G379" s="71" t="s">
        <v>1424</v>
      </c>
      <c r="H379" s="46">
        <v>450</v>
      </c>
      <c r="I379" s="45">
        <v>1.96</v>
      </c>
    </row>
    <row r="380" spans="1:9" ht="14.25" customHeight="1" x14ac:dyDescent="0.15">
      <c r="A380" s="48" t="s">
        <v>1425</v>
      </c>
      <c r="B380" s="183" t="s">
        <v>2021</v>
      </c>
      <c r="C380" s="71" t="s">
        <v>1427</v>
      </c>
      <c r="D380" s="72" t="s">
        <v>958</v>
      </c>
      <c r="E380" s="71">
        <v>176</v>
      </c>
      <c r="F380" s="73" t="s">
        <v>35</v>
      </c>
      <c r="G380" s="71" t="s">
        <v>1428</v>
      </c>
      <c r="H380" s="46">
        <v>90</v>
      </c>
      <c r="I380" s="45">
        <v>1.95</v>
      </c>
    </row>
    <row r="381" spans="1:9" ht="14.25" customHeight="1" x14ac:dyDescent="0.15">
      <c r="A381" s="59" t="s">
        <v>2022</v>
      </c>
      <c r="C381" s="36"/>
      <c r="D381" s="36"/>
      <c r="E381" s="36"/>
      <c r="F381" s="36"/>
      <c r="G381" s="36"/>
      <c r="H381" s="36"/>
    </row>
    <row r="382" spans="1:9" ht="14.25" customHeight="1" thickBot="1" x14ac:dyDescent="0.2">
      <c r="A382" s="56" t="s">
        <v>3</v>
      </c>
      <c r="B382" s="180" t="s">
        <v>5</v>
      </c>
      <c r="C382" s="65" t="s">
        <v>30</v>
      </c>
      <c r="D382" s="66" t="s">
        <v>9</v>
      </c>
      <c r="E382" s="67" t="s">
        <v>10</v>
      </c>
      <c r="F382" s="65" t="s">
        <v>11</v>
      </c>
      <c r="G382" s="65" t="s">
        <v>12</v>
      </c>
      <c r="H382" s="58" t="s">
        <v>13</v>
      </c>
      <c r="I382" s="57" t="s">
        <v>1729</v>
      </c>
    </row>
    <row r="383" spans="1:9" ht="14.25" customHeight="1" thickTop="1" x14ac:dyDescent="0.15">
      <c r="A383" s="48" t="s">
        <v>1429</v>
      </c>
      <c r="B383" s="182" t="s">
        <v>2023</v>
      </c>
      <c r="C383" s="71" t="s">
        <v>1431</v>
      </c>
      <c r="D383" s="72" t="s">
        <v>1432</v>
      </c>
      <c r="E383" s="68">
        <v>1048</v>
      </c>
      <c r="F383" s="73" t="s">
        <v>106</v>
      </c>
      <c r="G383" s="71" t="s">
        <v>1433</v>
      </c>
      <c r="H383" s="53">
        <v>1800</v>
      </c>
      <c r="I383" s="52">
        <v>0.57999999999999996</v>
      </c>
    </row>
    <row r="384" spans="1:9" ht="14.25" customHeight="1" x14ac:dyDescent="0.15">
      <c r="A384" s="48" t="s">
        <v>1435</v>
      </c>
      <c r="B384" s="182" t="s">
        <v>2024</v>
      </c>
      <c r="C384" s="71" t="s">
        <v>1437</v>
      </c>
      <c r="D384" s="72" t="s">
        <v>1432</v>
      </c>
      <c r="E384" s="71">
        <v>1048</v>
      </c>
      <c r="F384" s="73" t="s">
        <v>106</v>
      </c>
      <c r="G384" s="71" t="s">
        <v>1433</v>
      </c>
      <c r="H384" s="46">
        <v>1800</v>
      </c>
      <c r="I384" s="45">
        <v>0.57999999999999996</v>
      </c>
    </row>
    <row r="385" spans="1:9" ht="14.25" customHeight="1" x14ac:dyDescent="0.25">
      <c r="A385" s="48" t="s">
        <v>1438</v>
      </c>
      <c r="B385" s="182" t="s">
        <v>2025</v>
      </c>
      <c r="C385" s="76" t="s">
        <v>2026</v>
      </c>
      <c r="D385" s="77" t="s">
        <v>2027</v>
      </c>
      <c r="E385" s="76">
        <v>686</v>
      </c>
      <c r="F385" s="78" t="s">
        <v>2028</v>
      </c>
      <c r="G385" s="76" t="s">
        <v>1433</v>
      </c>
      <c r="H385" s="46">
        <v>1800</v>
      </c>
      <c r="I385" s="45">
        <v>0.38</v>
      </c>
    </row>
    <row r="386" spans="1:9" ht="14.25" customHeight="1" x14ac:dyDescent="0.15">
      <c r="A386" s="48" t="s">
        <v>1443</v>
      </c>
      <c r="B386" s="182" t="s">
        <v>2029</v>
      </c>
      <c r="C386" s="71" t="s">
        <v>1445</v>
      </c>
      <c r="D386" s="72" t="s">
        <v>1446</v>
      </c>
      <c r="E386" s="71">
        <v>648</v>
      </c>
      <c r="F386" s="73" t="s">
        <v>106</v>
      </c>
      <c r="G386" s="71" t="s">
        <v>1433</v>
      </c>
      <c r="H386" s="46">
        <v>1800</v>
      </c>
      <c r="I386" s="45">
        <v>0.36</v>
      </c>
    </row>
    <row r="387" spans="1:9" ht="14.25" customHeight="1" x14ac:dyDescent="0.15">
      <c r="A387" s="48" t="s">
        <v>1447</v>
      </c>
      <c r="B387" s="183" t="s">
        <v>1448</v>
      </c>
      <c r="C387" s="71" t="s">
        <v>1449</v>
      </c>
      <c r="D387" s="72" t="s">
        <v>1450</v>
      </c>
      <c r="E387" s="71">
        <v>1144</v>
      </c>
      <c r="F387" s="73" t="s">
        <v>35</v>
      </c>
      <c r="G387" s="71" t="s">
        <v>1451</v>
      </c>
      <c r="H387" s="46">
        <v>200</v>
      </c>
      <c r="I387" s="45">
        <v>5.72</v>
      </c>
    </row>
    <row r="388" spans="1:9" ht="14.25" customHeight="1" x14ac:dyDescent="0.15">
      <c r="A388" s="48" t="s">
        <v>1452</v>
      </c>
      <c r="B388" s="183" t="s">
        <v>1453</v>
      </c>
      <c r="C388" s="71" t="s">
        <v>1454</v>
      </c>
      <c r="D388" s="72" t="s">
        <v>1331</v>
      </c>
      <c r="E388" s="71">
        <v>738</v>
      </c>
      <c r="F388" s="73" t="s">
        <v>35</v>
      </c>
      <c r="G388" s="71" t="s">
        <v>1455</v>
      </c>
      <c r="H388" s="46">
        <v>100</v>
      </c>
      <c r="I388" s="45">
        <v>7.38</v>
      </c>
    </row>
    <row r="389" spans="1:9" ht="14.25" customHeight="1" x14ac:dyDescent="0.15">
      <c r="A389" s="48" t="s">
        <v>1456</v>
      </c>
      <c r="B389" s="182" t="s">
        <v>1457</v>
      </c>
      <c r="C389" s="71" t="s">
        <v>1458</v>
      </c>
      <c r="D389" s="72" t="s">
        <v>1459</v>
      </c>
      <c r="E389" s="71">
        <v>2592</v>
      </c>
      <c r="F389" s="73" t="s">
        <v>35</v>
      </c>
      <c r="G389" s="71" t="s">
        <v>1460</v>
      </c>
      <c r="H389" s="46">
        <v>380</v>
      </c>
      <c r="I389" s="45">
        <v>6.82</v>
      </c>
    </row>
    <row r="390" spans="1:9" ht="14.25" customHeight="1" x14ac:dyDescent="0.15">
      <c r="A390" s="48" t="s">
        <v>1461</v>
      </c>
      <c r="B390" s="182" t="s">
        <v>1462</v>
      </c>
      <c r="C390" s="71" t="s">
        <v>1463</v>
      </c>
      <c r="D390" s="72" t="s">
        <v>48</v>
      </c>
      <c r="E390" s="71">
        <v>756</v>
      </c>
      <c r="F390" s="73" t="s">
        <v>35</v>
      </c>
      <c r="G390" s="71" t="s">
        <v>590</v>
      </c>
      <c r="H390" s="46">
        <v>400</v>
      </c>
      <c r="I390" s="45">
        <v>1.89</v>
      </c>
    </row>
    <row r="391" spans="1:9" ht="14.25" customHeight="1" x14ac:dyDescent="0.15">
      <c r="A391" s="59" t="s">
        <v>2030</v>
      </c>
      <c r="B391" s="20"/>
      <c r="C391" s="36"/>
      <c r="D391" s="36"/>
      <c r="E391" s="36"/>
      <c r="F391" s="36"/>
      <c r="G391" s="36"/>
      <c r="H391" s="36"/>
    </row>
    <row r="392" spans="1:9" ht="14.25" customHeight="1" thickBot="1" x14ac:dyDescent="0.2">
      <c r="A392" s="56" t="s">
        <v>3</v>
      </c>
      <c r="B392" s="180" t="s">
        <v>5</v>
      </c>
      <c r="C392" s="65" t="s">
        <v>30</v>
      </c>
      <c r="D392" s="66" t="s">
        <v>9</v>
      </c>
      <c r="E392" s="67" t="s">
        <v>10</v>
      </c>
      <c r="F392" s="65" t="s">
        <v>11</v>
      </c>
      <c r="G392" s="65" t="s">
        <v>12</v>
      </c>
      <c r="H392" s="58" t="s">
        <v>13</v>
      </c>
      <c r="I392" s="57" t="s">
        <v>1729</v>
      </c>
    </row>
    <row r="393" spans="1:9" ht="14.25" customHeight="1" thickTop="1" x14ac:dyDescent="0.15">
      <c r="A393" s="48" t="s">
        <v>1464</v>
      </c>
      <c r="B393" s="182" t="s">
        <v>1465</v>
      </c>
      <c r="C393" s="71" t="s">
        <v>1465</v>
      </c>
      <c r="D393" s="72" t="s">
        <v>1466</v>
      </c>
      <c r="E393" s="68">
        <v>518</v>
      </c>
      <c r="F393" s="73" t="s">
        <v>106</v>
      </c>
      <c r="G393" s="71" t="s">
        <v>1433</v>
      </c>
      <c r="H393" s="53">
        <v>1800</v>
      </c>
      <c r="I393" s="52">
        <v>0.28000000000000003</v>
      </c>
    </row>
    <row r="394" spans="1:9" ht="14.25" customHeight="1" x14ac:dyDescent="0.15">
      <c r="A394" s="48" t="s">
        <v>1467</v>
      </c>
      <c r="B394" s="182" t="s">
        <v>2031</v>
      </c>
      <c r="C394" s="71" t="s">
        <v>2031</v>
      </c>
      <c r="D394" s="72" t="s">
        <v>1466</v>
      </c>
      <c r="E394" s="71">
        <v>153</v>
      </c>
      <c r="F394" s="73" t="s">
        <v>2028</v>
      </c>
      <c r="G394" s="71" t="s">
        <v>1469</v>
      </c>
      <c r="H394" s="46">
        <v>160</v>
      </c>
      <c r="I394" s="45">
        <v>0.95</v>
      </c>
    </row>
    <row r="395" spans="1:9" ht="14.25" customHeight="1" x14ac:dyDescent="0.15">
      <c r="A395" s="48" t="s">
        <v>1470</v>
      </c>
      <c r="B395" s="182" t="s">
        <v>1471</v>
      </c>
      <c r="C395" s="71" t="s">
        <v>1472</v>
      </c>
      <c r="D395" s="72" t="s">
        <v>1473</v>
      </c>
      <c r="E395" s="71">
        <v>476</v>
      </c>
      <c r="F395" s="73" t="s">
        <v>106</v>
      </c>
      <c r="G395" s="71" t="s">
        <v>1474</v>
      </c>
      <c r="H395" s="46">
        <v>330</v>
      </c>
      <c r="I395" s="45">
        <v>1.44</v>
      </c>
    </row>
    <row r="396" spans="1:9" ht="14.25" customHeight="1" x14ac:dyDescent="0.15">
      <c r="A396" s="48" t="s">
        <v>1475</v>
      </c>
      <c r="B396" s="182" t="s">
        <v>1476</v>
      </c>
      <c r="C396" s="71" t="s">
        <v>1477</v>
      </c>
      <c r="D396" s="72" t="s">
        <v>1446</v>
      </c>
      <c r="E396" s="71">
        <v>635</v>
      </c>
      <c r="F396" s="73" t="s">
        <v>106</v>
      </c>
      <c r="G396" s="71" t="s">
        <v>1433</v>
      </c>
      <c r="H396" s="46">
        <v>1800</v>
      </c>
      <c r="I396" s="45">
        <v>0.35</v>
      </c>
    </row>
    <row r="397" spans="1:9" ht="14.25" customHeight="1" x14ac:dyDescent="0.15">
      <c r="A397" s="48" t="s">
        <v>1478</v>
      </c>
      <c r="B397" s="182" t="s">
        <v>1479</v>
      </c>
      <c r="C397" s="71" t="s">
        <v>1480</v>
      </c>
      <c r="D397" s="72" t="s">
        <v>1446</v>
      </c>
      <c r="E397" s="71">
        <v>635</v>
      </c>
      <c r="F397" s="73" t="s">
        <v>106</v>
      </c>
      <c r="G397" s="71" t="s">
        <v>1433</v>
      </c>
      <c r="H397" s="46">
        <v>1800</v>
      </c>
      <c r="I397" s="45">
        <v>0.35</v>
      </c>
    </row>
    <row r="398" spans="1:9" ht="14.25" customHeight="1" x14ac:dyDescent="0.15">
      <c r="A398" s="49" t="s">
        <v>1481</v>
      </c>
      <c r="B398" s="183" t="s">
        <v>1482</v>
      </c>
      <c r="C398" s="71" t="s">
        <v>1483</v>
      </c>
      <c r="D398" s="72" t="s">
        <v>1432</v>
      </c>
      <c r="E398" s="71">
        <v>983</v>
      </c>
      <c r="F398" s="73" t="s">
        <v>106</v>
      </c>
      <c r="G398" s="71" t="s">
        <v>1433</v>
      </c>
      <c r="H398" s="46">
        <v>1800</v>
      </c>
      <c r="I398" s="45">
        <v>0.54</v>
      </c>
    </row>
    <row r="399" spans="1:9" ht="14.25" customHeight="1" x14ac:dyDescent="0.15">
      <c r="A399" s="48" t="s">
        <v>1484</v>
      </c>
      <c r="B399" s="182" t="s">
        <v>2032</v>
      </c>
      <c r="C399" s="71" t="s">
        <v>1485</v>
      </c>
      <c r="D399" s="72" t="s">
        <v>1486</v>
      </c>
      <c r="E399" s="71">
        <v>113</v>
      </c>
      <c r="F399" s="73" t="s">
        <v>35</v>
      </c>
      <c r="G399" s="71" t="s">
        <v>44</v>
      </c>
      <c r="H399" s="46">
        <v>1000</v>
      </c>
      <c r="I399" s="45">
        <v>0.11</v>
      </c>
    </row>
    <row r="400" spans="1:9" ht="14.25" customHeight="1" x14ac:dyDescent="0.15">
      <c r="A400" s="48" t="s">
        <v>1487</v>
      </c>
      <c r="B400" s="182" t="s">
        <v>2033</v>
      </c>
      <c r="C400" s="71" t="s">
        <v>1489</v>
      </c>
      <c r="D400" s="72" t="s">
        <v>1432</v>
      </c>
      <c r="E400" s="71">
        <v>534</v>
      </c>
      <c r="F400" s="73" t="s">
        <v>106</v>
      </c>
      <c r="G400" s="71" t="s">
        <v>1433</v>
      </c>
      <c r="H400" s="46">
        <v>1800</v>
      </c>
      <c r="I400" s="45">
        <v>0.28999999999999998</v>
      </c>
    </row>
    <row r="401" spans="1:9" ht="14.25" customHeight="1" x14ac:dyDescent="0.15">
      <c r="A401" s="48" t="s">
        <v>1490</v>
      </c>
      <c r="B401" s="183" t="s">
        <v>1491</v>
      </c>
      <c r="C401" s="71" t="s">
        <v>1492</v>
      </c>
      <c r="D401" s="72" t="s">
        <v>1432</v>
      </c>
      <c r="E401" s="71">
        <v>1069</v>
      </c>
      <c r="F401" s="73" t="s">
        <v>106</v>
      </c>
      <c r="G401" s="71" t="s">
        <v>1493</v>
      </c>
      <c r="H401" s="45">
        <v>500</v>
      </c>
      <c r="I401" s="45">
        <v>2.13</v>
      </c>
    </row>
    <row r="402" spans="1:9" ht="14.25" customHeight="1" x14ac:dyDescent="0.25">
      <c r="A402" s="48" t="s">
        <v>1494</v>
      </c>
      <c r="B402" s="183" t="s">
        <v>1496</v>
      </c>
      <c r="C402" s="76" t="s">
        <v>1497</v>
      </c>
      <c r="D402" s="77" t="s">
        <v>1432</v>
      </c>
      <c r="E402" s="76">
        <v>315</v>
      </c>
      <c r="F402" s="78" t="s">
        <v>355</v>
      </c>
      <c r="G402" s="76" t="s">
        <v>1493</v>
      </c>
      <c r="H402" s="45">
        <v>500</v>
      </c>
      <c r="I402" s="45">
        <v>0.63</v>
      </c>
    </row>
    <row r="403" spans="1:9" ht="14.25" customHeight="1" x14ac:dyDescent="0.15">
      <c r="A403" s="48" t="s">
        <v>1498</v>
      </c>
      <c r="B403" s="183" t="s">
        <v>1496</v>
      </c>
      <c r="C403" s="71" t="s">
        <v>1499</v>
      </c>
      <c r="D403" s="72" t="s">
        <v>1432</v>
      </c>
      <c r="E403" s="71">
        <v>1010</v>
      </c>
      <c r="F403" s="73" t="s">
        <v>106</v>
      </c>
      <c r="G403" s="71" t="s">
        <v>257</v>
      </c>
      <c r="H403" s="45">
        <v>1000</v>
      </c>
      <c r="I403" s="45">
        <v>1.01</v>
      </c>
    </row>
    <row r="404" spans="1:9" ht="14.25" customHeight="1" x14ac:dyDescent="0.25">
      <c r="A404" s="48" t="s">
        <v>1500</v>
      </c>
      <c r="B404" s="183" t="s">
        <v>1502</v>
      </c>
      <c r="C404" s="76" t="s">
        <v>2034</v>
      </c>
      <c r="D404" s="77" t="s">
        <v>741</v>
      </c>
      <c r="E404" s="76">
        <v>464</v>
      </c>
      <c r="F404" s="78" t="s">
        <v>106</v>
      </c>
      <c r="G404" s="76" t="s">
        <v>257</v>
      </c>
      <c r="H404" s="45">
        <v>1000</v>
      </c>
      <c r="I404" s="45">
        <v>0.46</v>
      </c>
    </row>
    <row r="405" spans="1:9" ht="14.25" customHeight="1" x14ac:dyDescent="0.15">
      <c r="A405" s="48" t="s">
        <v>1506</v>
      </c>
      <c r="B405" s="182" t="s">
        <v>2035</v>
      </c>
      <c r="C405" s="71" t="s">
        <v>1508</v>
      </c>
      <c r="D405" s="72" t="s">
        <v>1432</v>
      </c>
      <c r="E405" s="71">
        <v>323</v>
      </c>
      <c r="F405" s="73" t="s">
        <v>355</v>
      </c>
      <c r="G405" s="71" t="s">
        <v>1509</v>
      </c>
      <c r="H405" s="46">
        <v>360</v>
      </c>
      <c r="I405" s="45">
        <v>0.89</v>
      </c>
    </row>
    <row r="406" spans="1:9" ht="14.25" customHeight="1" x14ac:dyDescent="0.15">
      <c r="A406" s="48" t="s">
        <v>1510</v>
      </c>
      <c r="B406" s="182" t="s">
        <v>2036</v>
      </c>
      <c r="C406" s="71" t="s">
        <v>1512</v>
      </c>
      <c r="D406" s="72" t="s">
        <v>1432</v>
      </c>
      <c r="E406" s="71">
        <v>1406</v>
      </c>
      <c r="F406" s="73" t="s">
        <v>106</v>
      </c>
      <c r="G406" s="71" t="s">
        <v>1433</v>
      </c>
      <c r="H406" s="46">
        <v>1800</v>
      </c>
      <c r="I406" s="45">
        <v>0.78</v>
      </c>
    </row>
    <row r="407" spans="1:9" ht="14.25" customHeight="1" x14ac:dyDescent="0.15">
      <c r="A407" s="48" t="s">
        <v>1513</v>
      </c>
      <c r="B407" s="182" t="s">
        <v>2037</v>
      </c>
      <c r="C407" s="71" t="s">
        <v>1515</v>
      </c>
      <c r="D407" s="72" t="s">
        <v>1516</v>
      </c>
      <c r="E407" s="71">
        <v>2160</v>
      </c>
      <c r="F407" s="73" t="s">
        <v>35</v>
      </c>
      <c r="G407" s="71" t="s">
        <v>44</v>
      </c>
      <c r="H407" s="46">
        <v>1000</v>
      </c>
      <c r="I407" s="45">
        <v>2.16</v>
      </c>
    </row>
    <row r="408" spans="1:9" ht="14.25" customHeight="1" x14ac:dyDescent="0.15">
      <c r="A408" s="48" t="s">
        <v>1517</v>
      </c>
      <c r="B408" s="182" t="s">
        <v>2038</v>
      </c>
      <c r="C408" s="71" t="s">
        <v>1519</v>
      </c>
      <c r="D408" s="72" t="s">
        <v>1516</v>
      </c>
      <c r="E408" s="71">
        <v>2106</v>
      </c>
      <c r="F408" s="73" t="s">
        <v>35</v>
      </c>
      <c r="G408" s="71" t="s">
        <v>44</v>
      </c>
      <c r="H408" s="46">
        <v>1000</v>
      </c>
      <c r="I408" s="45">
        <v>2.1</v>
      </c>
    </row>
    <row r="409" spans="1:9" ht="14.25" customHeight="1" x14ac:dyDescent="0.15">
      <c r="A409" s="48" t="s">
        <v>1520</v>
      </c>
      <c r="B409" s="182" t="s">
        <v>2039</v>
      </c>
      <c r="C409" s="71" t="s">
        <v>1522</v>
      </c>
      <c r="D409" s="72" t="s">
        <v>1523</v>
      </c>
      <c r="E409" s="71">
        <v>408</v>
      </c>
      <c r="F409" s="73" t="s">
        <v>106</v>
      </c>
      <c r="G409" s="71" t="s">
        <v>1343</v>
      </c>
      <c r="H409" s="46">
        <v>360</v>
      </c>
      <c r="I409" s="45">
        <v>1.1299999999999999</v>
      </c>
    </row>
    <row r="410" spans="1:9" ht="14.25" customHeight="1" x14ac:dyDescent="0.15">
      <c r="A410" s="48" t="s">
        <v>1524</v>
      </c>
      <c r="B410" s="182" t="s">
        <v>2040</v>
      </c>
      <c r="C410" s="71" t="s">
        <v>1526</v>
      </c>
      <c r="D410" s="72" t="s">
        <v>1466</v>
      </c>
      <c r="E410" s="71">
        <v>551</v>
      </c>
      <c r="F410" s="73" t="s">
        <v>35</v>
      </c>
      <c r="G410" s="71" t="s">
        <v>44</v>
      </c>
      <c r="H410" s="46">
        <v>1000</v>
      </c>
      <c r="I410" s="45">
        <v>0.55000000000000004</v>
      </c>
    </row>
    <row r="411" spans="1:9" ht="14.25" customHeight="1" x14ac:dyDescent="0.15">
      <c r="A411" s="48" t="s">
        <v>1527</v>
      </c>
      <c r="B411" s="182" t="s">
        <v>2041</v>
      </c>
      <c r="C411" s="71" t="s">
        <v>1529</v>
      </c>
      <c r="D411" s="72" t="s">
        <v>1446</v>
      </c>
      <c r="E411" s="71">
        <v>363</v>
      </c>
      <c r="F411" s="73" t="s">
        <v>106</v>
      </c>
      <c r="G411" s="71" t="s">
        <v>44</v>
      </c>
      <c r="H411" s="46">
        <v>1000</v>
      </c>
      <c r="I411" s="45">
        <v>0.36</v>
      </c>
    </row>
    <row r="412" spans="1:9" ht="14.25" customHeight="1" x14ac:dyDescent="0.15">
      <c r="A412" s="48" t="s">
        <v>1530</v>
      </c>
      <c r="B412" s="182" t="s">
        <v>2042</v>
      </c>
      <c r="C412" s="71" t="s">
        <v>1532</v>
      </c>
      <c r="D412" s="72" t="s">
        <v>1459</v>
      </c>
      <c r="E412" s="71">
        <v>295</v>
      </c>
      <c r="F412" s="73" t="s">
        <v>355</v>
      </c>
      <c r="G412" s="71" t="s">
        <v>294</v>
      </c>
      <c r="H412" s="46">
        <v>340</v>
      </c>
      <c r="I412" s="45">
        <v>0.86</v>
      </c>
    </row>
    <row r="413" spans="1:9" ht="14.25" customHeight="1" x14ac:dyDescent="0.15">
      <c r="A413" s="48" t="s">
        <v>1533</v>
      </c>
      <c r="B413" s="182" t="s">
        <v>2043</v>
      </c>
      <c r="C413" s="71" t="s">
        <v>1536</v>
      </c>
      <c r="D413" s="72" t="s">
        <v>1516</v>
      </c>
      <c r="E413" s="71">
        <v>518</v>
      </c>
      <c r="F413" s="73" t="s">
        <v>106</v>
      </c>
      <c r="G413" s="71" t="s">
        <v>257</v>
      </c>
      <c r="H413" s="46">
        <v>1000</v>
      </c>
      <c r="I413" s="45">
        <v>0.51</v>
      </c>
    </row>
    <row r="414" spans="1:9" ht="14.25" customHeight="1" x14ac:dyDescent="0.15">
      <c r="A414" s="48" t="s">
        <v>1537</v>
      </c>
      <c r="B414" s="182" t="s">
        <v>2044</v>
      </c>
      <c r="C414" s="71" t="s">
        <v>1539</v>
      </c>
      <c r="D414" s="72" t="s">
        <v>987</v>
      </c>
      <c r="E414" s="71">
        <v>648</v>
      </c>
      <c r="F414" s="73" t="s">
        <v>106</v>
      </c>
      <c r="G414" s="71" t="s">
        <v>257</v>
      </c>
      <c r="H414" s="46">
        <v>1000</v>
      </c>
      <c r="I414" s="45">
        <v>0.64</v>
      </c>
    </row>
    <row r="415" spans="1:9" ht="14.25" customHeight="1" x14ac:dyDescent="0.15">
      <c r="A415" s="48" t="s">
        <v>1540</v>
      </c>
      <c r="B415" s="182" t="s">
        <v>1541</v>
      </c>
      <c r="C415" s="71" t="s">
        <v>1542</v>
      </c>
      <c r="D415" s="72" t="s">
        <v>1516</v>
      </c>
      <c r="E415" s="71">
        <v>378</v>
      </c>
      <c r="F415" s="73" t="s">
        <v>106</v>
      </c>
      <c r="G415" s="71" t="s">
        <v>257</v>
      </c>
      <c r="H415" s="46">
        <v>1000</v>
      </c>
      <c r="I415" s="45">
        <v>0.37</v>
      </c>
    </row>
    <row r="416" spans="1:9" ht="14.25" customHeight="1" x14ac:dyDescent="0.15">
      <c r="A416" s="48" t="s">
        <v>1543</v>
      </c>
      <c r="B416" s="182" t="s">
        <v>2045</v>
      </c>
      <c r="C416" s="71" t="s">
        <v>2046</v>
      </c>
      <c r="D416" s="72" t="s">
        <v>1516</v>
      </c>
      <c r="E416" s="71">
        <v>486</v>
      </c>
      <c r="F416" s="73" t="s">
        <v>106</v>
      </c>
      <c r="G416" s="71" t="s">
        <v>44</v>
      </c>
      <c r="H416" s="46">
        <v>1000</v>
      </c>
      <c r="I416" s="45">
        <v>0.48</v>
      </c>
    </row>
    <row r="417" spans="1:9" ht="14.25" customHeight="1" x14ac:dyDescent="0.15">
      <c r="A417" s="48" t="s">
        <v>1546</v>
      </c>
      <c r="B417" s="182" t="s">
        <v>2047</v>
      </c>
      <c r="C417" s="71" t="s">
        <v>1548</v>
      </c>
      <c r="D417" s="72" t="s">
        <v>2048</v>
      </c>
      <c r="E417" s="71">
        <v>300</v>
      </c>
      <c r="F417" s="73" t="s">
        <v>35</v>
      </c>
      <c r="G417" s="71" t="s">
        <v>44</v>
      </c>
      <c r="H417" s="46">
        <v>1000</v>
      </c>
      <c r="I417" s="45">
        <v>0.3</v>
      </c>
    </row>
    <row r="418" spans="1:9" ht="14.25" customHeight="1" x14ac:dyDescent="0.15">
      <c r="A418" s="48" t="s">
        <v>1550</v>
      </c>
      <c r="B418" s="182" t="s">
        <v>2049</v>
      </c>
      <c r="C418" s="71" t="s">
        <v>1552</v>
      </c>
      <c r="D418" s="72" t="s">
        <v>1553</v>
      </c>
      <c r="E418" s="71">
        <v>272</v>
      </c>
      <c r="F418" s="73" t="s">
        <v>35</v>
      </c>
      <c r="G418" s="71" t="s">
        <v>44</v>
      </c>
      <c r="H418" s="46">
        <v>1000</v>
      </c>
      <c r="I418" s="45">
        <v>0.27</v>
      </c>
    </row>
    <row r="419" spans="1:9" ht="14.25" customHeight="1" x14ac:dyDescent="0.15">
      <c r="A419" s="48" t="s">
        <v>1554</v>
      </c>
      <c r="B419" s="182" t="s">
        <v>1555</v>
      </c>
      <c r="C419" s="71" t="s">
        <v>1556</v>
      </c>
      <c r="D419" s="72" t="s">
        <v>1557</v>
      </c>
      <c r="E419" s="71">
        <v>907</v>
      </c>
      <c r="F419" s="73" t="s">
        <v>779</v>
      </c>
      <c r="G419" s="71" t="s">
        <v>44</v>
      </c>
      <c r="H419" s="46">
        <v>1000</v>
      </c>
      <c r="I419" s="45">
        <v>0.9</v>
      </c>
    </row>
    <row r="420" spans="1:9" ht="14.25" customHeight="1" x14ac:dyDescent="0.15">
      <c r="A420" s="48" t="s">
        <v>1558</v>
      </c>
      <c r="B420" s="182" t="s">
        <v>2050</v>
      </c>
      <c r="C420" s="71" t="s">
        <v>1560</v>
      </c>
      <c r="D420" s="72" t="s">
        <v>1561</v>
      </c>
      <c r="E420" s="71">
        <v>284</v>
      </c>
      <c r="F420" s="73" t="s">
        <v>35</v>
      </c>
      <c r="G420" s="71" t="s">
        <v>156</v>
      </c>
      <c r="H420" s="46">
        <v>300</v>
      </c>
      <c r="I420" s="45">
        <v>0.94</v>
      </c>
    </row>
    <row r="421" spans="1:9" ht="14.25" customHeight="1" x14ac:dyDescent="0.15">
      <c r="A421" s="48" t="s">
        <v>1562</v>
      </c>
      <c r="B421" s="182" t="s">
        <v>2051</v>
      </c>
      <c r="C421" s="71" t="s">
        <v>1564</v>
      </c>
      <c r="D421" s="72" t="s">
        <v>1561</v>
      </c>
      <c r="E421" s="71">
        <v>430</v>
      </c>
      <c r="F421" s="73" t="s">
        <v>35</v>
      </c>
      <c r="G421" s="71" t="s">
        <v>324</v>
      </c>
      <c r="H421" s="46">
        <v>100</v>
      </c>
      <c r="I421" s="45">
        <v>4.3</v>
      </c>
    </row>
    <row r="422" spans="1:9" ht="14.25" customHeight="1" x14ac:dyDescent="0.15">
      <c r="A422" s="48" t="s">
        <v>1565</v>
      </c>
      <c r="B422" s="182" t="s">
        <v>2052</v>
      </c>
      <c r="C422" s="71" t="s">
        <v>1567</v>
      </c>
      <c r="D422" s="72" t="s">
        <v>1561</v>
      </c>
      <c r="E422" s="71">
        <v>522</v>
      </c>
      <c r="F422" s="73" t="s">
        <v>266</v>
      </c>
      <c r="G422" s="71" t="s">
        <v>324</v>
      </c>
      <c r="H422" s="46">
        <v>100</v>
      </c>
      <c r="I422" s="45">
        <v>5.22</v>
      </c>
    </row>
    <row r="423" spans="1:9" ht="14.25" customHeight="1" x14ac:dyDescent="0.15">
      <c r="A423" s="48" t="s">
        <v>1568</v>
      </c>
      <c r="B423" s="182" t="s">
        <v>2053</v>
      </c>
      <c r="C423" s="71" t="s">
        <v>1570</v>
      </c>
      <c r="D423" s="72" t="s">
        <v>1561</v>
      </c>
      <c r="E423" s="71">
        <v>1066</v>
      </c>
      <c r="F423" s="73" t="s">
        <v>266</v>
      </c>
      <c r="G423" s="71" t="s">
        <v>1571</v>
      </c>
      <c r="H423" s="46">
        <v>210</v>
      </c>
      <c r="I423" s="45">
        <v>5.07</v>
      </c>
    </row>
    <row r="424" spans="1:9" ht="14.25" customHeight="1" x14ac:dyDescent="0.15">
      <c r="A424" s="48" t="s">
        <v>1572</v>
      </c>
      <c r="B424" s="182" t="s">
        <v>1573</v>
      </c>
      <c r="C424" s="71" t="s">
        <v>1574</v>
      </c>
      <c r="D424" s="72" t="s">
        <v>1575</v>
      </c>
      <c r="E424" s="71">
        <v>748</v>
      </c>
      <c r="F424" s="73" t="s">
        <v>266</v>
      </c>
      <c r="G424" s="71" t="s">
        <v>636</v>
      </c>
      <c r="H424" s="46">
        <v>180</v>
      </c>
      <c r="I424" s="45">
        <v>4.1500000000000004</v>
      </c>
    </row>
    <row r="425" spans="1:9" ht="14.25" customHeight="1" x14ac:dyDescent="0.15">
      <c r="A425" s="48" t="s">
        <v>1576</v>
      </c>
      <c r="B425" s="183" t="s">
        <v>1577</v>
      </c>
      <c r="C425" s="71" t="s">
        <v>1578</v>
      </c>
      <c r="D425" s="72" t="s">
        <v>1561</v>
      </c>
      <c r="E425" s="71">
        <v>329</v>
      </c>
      <c r="F425" s="73" t="s">
        <v>35</v>
      </c>
      <c r="G425" s="71" t="s">
        <v>156</v>
      </c>
      <c r="H425" s="46">
        <v>300</v>
      </c>
      <c r="I425" s="45">
        <v>1.0900000000000001</v>
      </c>
    </row>
    <row r="426" spans="1:9" ht="14.25" customHeight="1" x14ac:dyDescent="0.15">
      <c r="A426" s="48" t="s">
        <v>1579</v>
      </c>
      <c r="B426" s="182" t="s">
        <v>2054</v>
      </c>
      <c r="C426" s="71" t="s">
        <v>1581</v>
      </c>
      <c r="D426" s="72" t="s">
        <v>1561</v>
      </c>
      <c r="E426" s="71">
        <v>363</v>
      </c>
      <c r="F426" s="73" t="s">
        <v>35</v>
      </c>
      <c r="G426" s="71" t="s">
        <v>156</v>
      </c>
      <c r="H426" s="46">
        <v>300</v>
      </c>
      <c r="I426" s="45">
        <v>1.21</v>
      </c>
    </row>
    <row r="427" spans="1:9" ht="14.25" customHeight="1" x14ac:dyDescent="0.15">
      <c r="A427" s="48" t="s">
        <v>1582</v>
      </c>
      <c r="B427" s="183" t="s">
        <v>1583</v>
      </c>
      <c r="C427" s="71" t="s">
        <v>1584</v>
      </c>
      <c r="D427" s="72" t="s">
        <v>1561</v>
      </c>
      <c r="E427" s="71">
        <v>851</v>
      </c>
      <c r="F427" s="73" t="s">
        <v>106</v>
      </c>
      <c r="G427" s="71" t="s">
        <v>44</v>
      </c>
      <c r="H427" s="46">
        <v>1000</v>
      </c>
      <c r="I427" s="45">
        <v>0.85</v>
      </c>
    </row>
    <row r="428" spans="1:9" ht="14.25" customHeight="1" x14ac:dyDescent="0.15">
      <c r="A428" s="48" t="s">
        <v>1585</v>
      </c>
      <c r="B428" s="183" t="s">
        <v>1586</v>
      </c>
      <c r="C428" s="71" t="s">
        <v>1587</v>
      </c>
      <c r="D428" s="72" t="s">
        <v>1561</v>
      </c>
      <c r="E428" s="71">
        <v>851</v>
      </c>
      <c r="F428" s="73" t="s">
        <v>106</v>
      </c>
      <c r="G428" s="71" t="s">
        <v>44</v>
      </c>
      <c r="H428" s="46">
        <v>1000</v>
      </c>
      <c r="I428" s="45">
        <v>0.85</v>
      </c>
    </row>
    <row r="429" spans="1:9" ht="14.25" customHeight="1" x14ac:dyDescent="0.15">
      <c r="A429" s="48" t="s">
        <v>1588</v>
      </c>
      <c r="B429" s="183" t="s">
        <v>1589</v>
      </c>
      <c r="C429" s="71" t="s">
        <v>1590</v>
      </c>
      <c r="D429" s="72" t="s">
        <v>1591</v>
      </c>
      <c r="E429" s="71">
        <v>140</v>
      </c>
      <c r="F429" s="73" t="s">
        <v>106</v>
      </c>
      <c r="G429" s="71" t="s">
        <v>1592</v>
      </c>
      <c r="H429" s="46">
        <v>45</v>
      </c>
      <c r="I429" s="45">
        <v>3.11</v>
      </c>
    </row>
    <row r="430" spans="1:9" ht="14.25" customHeight="1" x14ac:dyDescent="0.15">
      <c r="A430" s="48" t="s">
        <v>1593</v>
      </c>
      <c r="B430" s="183" t="s">
        <v>1594</v>
      </c>
      <c r="C430" s="71" t="s">
        <v>1595</v>
      </c>
      <c r="D430" s="72" t="s">
        <v>1591</v>
      </c>
      <c r="E430" s="71">
        <v>140</v>
      </c>
      <c r="F430" s="73" t="s">
        <v>106</v>
      </c>
      <c r="G430" s="71" t="s">
        <v>1592</v>
      </c>
      <c r="H430" s="46">
        <v>45</v>
      </c>
      <c r="I430" s="45">
        <v>3.11</v>
      </c>
    </row>
    <row r="431" spans="1:9" ht="14.25" customHeight="1" x14ac:dyDescent="0.15">
      <c r="A431" s="48" t="s">
        <v>1596</v>
      </c>
      <c r="B431" s="182" t="s">
        <v>1597</v>
      </c>
      <c r="C431" s="71" t="s">
        <v>1597</v>
      </c>
      <c r="D431" s="72" t="s">
        <v>1598</v>
      </c>
      <c r="E431" s="71">
        <v>270</v>
      </c>
      <c r="F431" s="73" t="s">
        <v>266</v>
      </c>
      <c r="G431" s="71" t="s">
        <v>324</v>
      </c>
      <c r="H431" s="46">
        <v>100</v>
      </c>
      <c r="I431" s="45">
        <v>2.7</v>
      </c>
    </row>
    <row r="432" spans="1:9" ht="14.25" customHeight="1" x14ac:dyDescent="0.15">
      <c r="A432" s="48" t="s">
        <v>1599</v>
      </c>
      <c r="B432" s="182" t="s">
        <v>2055</v>
      </c>
      <c r="C432" s="71" t="s">
        <v>1601</v>
      </c>
      <c r="D432" s="72" t="s">
        <v>1446</v>
      </c>
      <c r="E432" s="71">
        <v>756</v>
      </c>
      <c r="F432" s="73" t="s">
        <v>106</v>
      </c>
      <c r="G432" s="71" t="s">
        <v>1433</v>
      </c>
      <c r="H432" s="46">
        <v>1800</v>
      </c>
      <c r="I432" s="45">
        <v>0.42</v>
      </c>
    </row>
    <row r="433" spans="1:9" ht="14.25" customHeight="1" x14ac:dyDescent="0.15">
      <c r="A433" s="48" t="s">
        <v>1602</v>
      </c>
      <c r="B433" s="182" t="s">
        <v>2056</v>
      </c>
      <c r="C433" s="71" t="s">
        <v>1604</v>
      </c>
      <c r="D433" s="72" t="s">
        <v>1516</v>
      </c>
      <c r="E433" s="71">
        <v>1814</v>
      </c>
      <c r="F433" s="73" t="s">
        <v>35</v>
      </c>
      <c r="G433" s="71" t="s">
        <v>44</v>
      </c>
      <c r="H433" s="46">
        <v>1000</v>
      </c>
      <c r="I433" s="45">
        <v>1.81</v>
      </c>
    </row>
    <row r="434" spans="1:9" ht="14.25" customHeight="1" x14ac:dyDescent="0.15">
      <c r="A434" s="48" t="s">
        <v>1605</v>
      </c>
      <c r="B434" s="182" t="s">
        <v>1606</v>
      </c>
      <c r="C434" s="71" t="s">
        <v>1607</v>
      </c>
      <c r="D434" s="72" t="s">
        <v>1608</v>
      </c>
      <c r="E434" s="71">
        <v>511</v>
      </c>
      <c r="F434" s="73" t="s">
        <v>266</v>
      </c>
      <c r="G434" s="71" t="s">
        <v>1609</v>
      </c>
      <c r="H434" s="46">
        <v>840</v>
      </c>
      <c r="I434" s="45">
        <v>0.6</v>
      </c>
    </row>
    <row r="435" spans="1:9" ht="14.25" customHeight="1" x14ac:dyDescent="0.15">
      <c r="A435" s="48" t="s">
        <v>1610</v>
      </c>
      <c r="B435" s="183" t="s">
        <v>1611</v>
      </c>
      <c r="C435" s="71" t="s">
        <v>1612</v>
      </c>
      <c r="D435" s="72" t="s">
        <v>1613</v>
      </c>
      <c r="E435" s="71">
        <v>539</v>
      </c>
      <c r="F435" s="73" t="s">
        <v>35</v>
      </c>
      <c r="G435" s="71" t="s">
        <v>1614</v>
      </c>
      <c r="H435" s="46">
        <v>750</v>
      </c>
      <c r="I435" s="45">
        <v>0.71</v>
      </c>
    </row>
    <row r="436" spans="1:9" ht="14.25" customHeight="1" x14ac:dyDescent="0.15">
      <c r="A436" s="48" t="s">
        <v>1615</v>
      </c>
      <c r="B436" s="183" t="s">
        <v>1616</v>
      </c>
      <c r="C436" s="71" t="s">
        <v>1617</v>
      </c>
      <c r="D436" s="72" t="s">
        <v>1575</v>
      </c>
      <c r="E436" s="71">
        <v>1701</v>
      </c>
      <c r="F436" s="73" t="s">
        <v>266</v>
      </c>
      <c r="G436" s="71" t="s">
        <v>590</v>
      </c>
      <c r="H436" s="46">
        <v>400</v>
      </c>
      <c r="I436" s="45">
        <v>4.25</v>
      </c>
    </row>
    <row r="437" spans="1:9" ht="14.25" customHeight="1" x14ac:dyDescent="0.15">
      <c r="A437" s="59" t="s">
        <v>2057</v>
      </c>
      <c r="C437" s="36"/>
      <c r="D437" s="36"/>
      <c r="E437" s="36"/>
      <c r="F437" s="36"/>
      <c r="G437" s="36"/>
      <c r="H437" s="36"/>
    </row>
    <row r="438" spans="1:9" ht="14.25" customHeight="1" thickBot="1" x14ac:dyDescent="0.2">
      <c r="A438" s="56" t="s">
        <v>3</v>
      </c>
      <c r="B438" s="180" t="s">
        <v>5</v>
      </c>
      <c r="C438" s="65" t="s">
        <v>30</v>
      </c>
      <c r="D438" s="66" t="s">
        <v>9</v>
      </c>
      <c r="E438" s="67" t="s">
        <v>10</v>
      </c>
      <c r="F438" s="65" t="s">
        <v>11</v>
      </c>
      <c r="G438" s="65" t="s">
        <v>12</v>
      </c>
      <c r="H438" s="58" t="s">
        <v>13</v>
      </c>
      <c r="I438" s="57" t="s">
        <v>1729</v>
      </c>
    </row>
    <row r="439" spans="1:9" ht="14.25" customHeight="1" thickTop="1" x14ac:dyDescent="0.15">
      <c r="A439" s="80" t="s">
        <v>1618</v>
      </c>
      <c r="B439" s="182" t="s">
        <v>2058</v>
      </c>
      <c r="C439" s="71" t="s">
        <v>1620</v>
      </c>
      <c r="D439" s="72" t="s">
        <v>1516</v>
      </c>
      <c r="E439" s="68">
        <v>1771</v>
      </c>
      <c r="F439" s="73" t="s">
        <v>35</v>
      </c>
      <c r="G439" s="71" t="s">
        <v>44</v>
      </c>
      <c r="H439" s="53">
        <v>1000</v>
      </c>
      <c r="I439" s="52">
        <v>1.77</v>
      </c>
    </row>
    <row r="440" spans="1:9" ht="14.25" customHeight="1" x14ac:dyDescent="0.15">
      <c r="A440" s="50" t="s">
        <v>1621</v>
      </c>
      <c r="B440" s="182" t="s">
        <v>2059</v>
      </c>
      <c r="C440" s="71" t="s">
        <v>1623</v>
      </c>
      <c r="D440" s="72" t="s">
        <v>1189</v>
      </c>
      <c r="E440" s="71">
        <v>35</v>
      </c>
      <c r="F440" s="73" t="s">
        <v>2060</v>
      </c>
      <c r="G440" s="71" t="s">
        <v>1625</v>
      </c>
      <c r="H440" s="46">
        <v>35</v>
      </c>
      <c r="I440" s="45">
        <v>1</v>
      </c>
    </row>
    <row r="441" spans="1:9" ht="14.25" customHeight="1" x14ac:dyDescent="0.15">
      <c r="A441" s="50" t="s">
        <v>1626</v>
      </c>
      <c r="B441" s="182" t="s">
        <v>2061</v>
      </c>
      <c r="C441" s="71" t="s">
        <v>1628</v>
      </c>
      <c r="D441" s="72" t="s">
        <v>1189</v>
      </c>
      <c r="E441" s="71">
        <v>540</v>
      </c>
      <c r="F441" s="73" t="s">
        <v>35</v>
      </c>
      <c r="G441" s="71" t="s">
        <v>1629</v>
      </c>
      <c r="H441" s="46">
        <v>200</v>
      </c>
      <c r="I441" s="45">
        <v>2.7</v>
      </c>
    </row>
    <row r="442" spans="1:9" ht="14.25" customHeight="1" x14ac:dyDescent="0.15">
      <c r="A442" s="50" t="s">
        <v>1630</v>
      </c>
      <c r="B442" s="182" t="s">
        <v>2062</v>
      </c>
      <c r="C442" s="71" t="s">
        <v>1632</v>
      </c>
      <c r="D442" s="72" t="s">
        <v>1189</v>
      </c>
      <c r="E442" s="71">
        <v>292</v>
      </c>
      <c r="F442" s="73" t="s">
        <v>35</v>
      </c>
      <c r="G442" s="71" t="s">
        <v>1633</v>
      </c>
      <c r="H442" s="46">
        <v>400</v>
      </c>
      <c r="I442" s="45">
        <v>0.73</v>
      </c>
    </row>
    <row r="443" spans="1:9" ht="14.25" customHeight="1" x14ac:dyDescent="0.15">
      <c r="A443" s="50" t="s">
        <v>1634</v>
      </c>
      <c r="B443" s="182" t="s">
        <v>2063</v>
      </c>
      <c r="C443" s="71" t="s">
        <v>1637</v>
      </c>
      <c r="D443" s="72" t="s">
        <v>1638</v>
      </c>
      <c r="E443" s="71">
        <v>648</v>
      </c>
      <c r="F443" s="73" t="s">
        <v>35</v>
      </c>
      <c r="G443" s="71" t="s">
        <v>1639</v>
      </c>
      <c r="H443" s="46">
        <v>600</v>
      </c>
      <c r="I443" s="45">
        <v>1.08</v>
      </c>
    </row>
    <row r="444" spans="1:9" ht="14.25" customHeight="1" x14ac:dyDescent="0.15">
      <c r="A444" s="50" t="s">
        <v>1640</v>
      </c>
      <c r="B444" s="182" t="s">
        <v>2063</v>
      </c>
      <c r="C444" s="71" t="s">
        <v>1641</v>
      </c>
      <c r="D444" s="72" t="s">
        <v>1638</v>
      </c>
      <c r="E444" s="71">
        <v>486</v>
      </c>
      <c r="F444" s="73" t="s">
        <v>35</v>
      </c>
      <c r="G444" s="71" t="s">
        <v>1642</v>
      </c>
      <c r="H444" s="46">
        <v>1000</v>
      </c>
      <c r="I444" s="45">
        <v>0.48</v>
      </c>
    </row>
    <row r="445" spans="1:9" ht="14.25" customHeight="1" x14ac:dyDescent="0.15">
      <c r="A445" s="50" t="s">
        <v>1643</v>
      </c>
      <c r="B445" s="182" t="s">
        <v>2064</v>
      </c>
      <c r="C445" s="71" t="s">
        <v>1645</v>
      </c>
      <c r="D445" s="72" t="s">
        <v>1646</v>
      </c>
      <c r="E445" s="71">
        <v>421</v>
      </c>
      <c r="F445" s="73" t="s">
        <v>35</v>
      </c>
      <c r="G445" s="71" t="s">
        <v>1647</v>
      </c>
      <c r="H445" s="46">
        <v>450</v>
      </c>
      <c r="I445" s="45">
        <v>0.93</v>
      </c>
    </row>
    <row r="446" spans="1:9" ht="14.25" customHeight="1" x14ac:dyDescent="0.15">
      <c r="A446" s="50" t="s">
        <v>2065</v>
      </c>
      <c r="B446" s="182" t="s">
        <v>2066</v>
      </c>
      <c r="C446" s="71" t="s">
        <v>1650</v>
      </c>
      <c r="D446" s="72" t="s">
        <v>1646</v>
      </c>
      <c r="E446" s="71">
        <v>594</v>
      </c>
      <c r="F446" s="73" t="s">
        <v>35</v>
      </c>
      <c r="G446" s="71" t="s">
        <v>1651</v>
      </c>
      <c r="H446" s="46">
        <v>750</v>
      </c>
      <c r="I446" s="45">
        <v>0.79</v>
      </c>
    </row>
    <row r="447" spans="1:9" ht="14.25" customHeight="1" x14ac:dyDescent="0.15">
      <c r="A447" s="178" t="s">
        <v>2067</v>
      </c>
      <c r="B447" s="20"/>
      <c r="C447" s="36"/>
      <c r="D447" s="36"/>
      <c r="E447" s="36"/>
      <c r="F447" s="36"/>
      <c r="G447" s="36"/>
      <c r="H447" s="36"/>
    </row>
    <row r="448" spans="1:9" ht="14.25" customHeight="1" thickBot="1" x14ac:dyDescent="0.2">
      <c r="A448" s="56" t="s">
        <v>3</v>
      </c>
      <c r="B448" s="180" t="s">
        <v>5</v>
      </c>
      <c r="C448" s="65" t="s">
        <v>30</v>
      </c>
      <c r="D448" s="66" t="s">
        <v>9</v>
      </c>
      <c r="E448" s="67" t="s">
        <v>10</v>
      </c>
      <c r="F448" s="65" t="s">
        <v>11</v>
      </c>
      <c r="G448" s="65" t="s">
        <v>12</v>
      </c>
      <c r="H448" s="58" t="s">
        <v>13</v>
      </c>
      <c r="I448" s="57" t="s">
        <v>1729</v>
      </c>
    </row>
    <row r="449" spans="1:9" ht="14.25" customHeight="1" thickTop="1" x14ac:dyDescent="0.15">
      <c r="A449" s="55" t="s">
        <v>1652</v>
      </c>
      <c r="B449" s="185"/>
      <c r="C449" s="71" t="s">
        <v>1653</v>
      </c>
      <c r="D449" s="72" t="s">
        <v>1654</v>
      </c>
      <c r="E449" s="68">
        <v>1361</v>
      </c>
      <c r="F449" s="73" t="s">
        <v>35</v>
      </c>
      <c r="G449" s="71" t="s">
        <v>1655</v>
      </c>
      <c r="H449" s="53">
        <v>800</v>
      </c>
      <c r="I449" s="52">
        <v>1.7</v>
      </c>
    </row>
    <row r="450" spans="1:9" ht="14.25" customHeight="1" x14ac:dyDescent="0.15">
      <c r="A450" s="48" t="s">
        <v>1658</v>
      </c>
      <c r="B450" s="183"/>
      <c r="C450" s="71" t="s">
        <v>1659</v>
      </c>
      <c r="D450" s="72" t="s">
        <v>760</v>
      </c>
      <c r="E450" s="71">
        <v>799</v>
      </c>
      <c r="F450" s="73" t="s">
        <v>35</v>
      </c>
      <c r="G450" s="71" t="s">
        <v>77</v>
      </c>
      <c r="H450" s="46">
        <v>200</v>
      </c>
      <c r="I450" s="45">
        <v>3.99</v>
      </c>
    </row>
    <row r="451" spans="1:9" ht="14.25" customHeight="1" x14ac:dyDescent="0.15">
      <c r="A451" s="48" t="s">
        <v>1660</v>
      </c>
      <c r="B451" s="183"/>
      <c r="C451" s="71" t="s">
        <v>1661</v>
      </c>
      <c r="D451" s="72" t="s">
        <v>760</v>
      </c>
      <c r="E451" s="71">
        <v>1156</v>
      </c>
      <c r="F451" s="73" t="s">
        <v>35</v>
      </c>
      <c r="G451" s="71" t="s">
        <v>156</v>
      </c>
      <c r="H451" s="46">
        <v>300</v>
      </c>
      <c r="I451" s="45">
        <v>3.85</v>
      </c>
    </row>
    <row r="452" spans="1:9" ht="14.25" customHeight="1" x14ac:dyDescent="0.15">
      <c r="A452" s="48" t="s">
        <v>1662</v>
      </c>
      <c r="B452" s="183"/>
      <c r="C452" s="71" t="s">
        <v>1663</v>
      </c>
      <c r="D452" s="72" t="s">
        <v>1664</v>
      </c>
      <c r="E452" s="71">
        <v>1588</v>
      </c>
      <c r="F452" s="73" t="s">
        <v>266</v>
      </c>
      <c r="G452" s="71" t="s">
        <v>1665</v>
      </c>
      <c r="H452" s="46">
        <v>2000</v>
      </c>
      <c r="I452" s="45">
        <v>0.79</v>
      </c>
    </row>
    <row r="453" spans="1:9" ht="14.25" customHeight="1" x14ac:dyDescent="0.15">
      <c r="A453" s="48" t="s">
        <v>1666</v>
      </c>
      <c r="B453" s="183"/>
      <c r="C453" s="71" t="s">
        <v>1667</v>
      </c>
      <c r="D453" s="72" t="s">
        <v>52</v>
      </c>
      <c r="E453" s="71">
        <v>162</v>
      </c>
      <c r="F453" s="73" t="s">
        <v>35</v>
      </c>
      <c r="G453" s="71" t="s">
        <v>82</v>
      </c>
      <c r="H453" s="46">
        <v>250</v>
      </c>
      <c r="I453" s="45">
        <v>0.64</v>
      </c>
    </row>
    <row r="454" spans="1:9" ht="14.25" customHeight="1" x14ac:dyDescent="0.15">
      <c r="A454" s="48" t="s">
        <v>1668</v>
      </c>
      <c r="B454" s="183"/>
      <c r="C454" s="71" t="s">
        <v>1669</v>
      </c>
      <c r="D454" s="72" t="s">
        <v>1670</v>
      </c>
      <c r="E454" s="71">
        <v>476</v>
      </c>
      <c r="F454" s="73" t="s">
        <v>106</v>
      </c>
      <c r="G454" s="71" t="s">
        <v>1493</v>
      </c>
      <c r="H454" s="46">
        <v>500</v>
      </c>
      <c r="I454" s="45">
        <v>0.95</v>
      </c>
    </row>
    <row r="455" spans="1:9" ht="14.25" customHeight="1" x14ac:dyDescent="0.15">
      <c r="A455" s="48" t="s">
        <v>1671</v>
      </c>
      <c r="B455" s="183"/>
      <c r="C455" s="71" t="s">
        <v>1672</v>
      </c>
      <c r="D455" s="72" t="s">
        <v>1646</v>
      </c>
      <c r="E455" s="71">
        <v>680</v>
      </c>
      <c r="F455" s="73" t="s">
        <v>35</v>
      </c>
      <c r="G455" s="71" t="s">
        <v>1673</v>
      </c>
      <c r="H455" s="46">
        <v>350</v>
      </c>
      <c r="I455" s="45">
        <v>1.94</v>
      </c>
    </row>
    <row r="456" spans="1:9" ht="14.25" customHeight="1" x14ac:dyDescent="0.15">
      <c r="A456" s="48" t="s">
        <v>1674</v>
      </c>
      <c r="B456" s="183"/>
      <c r="C456" s="71" t="s">
        <v>1675</v>
      </c>
      <c r="D456" s="72" t="s">
        <v>958</v>
      </c>
      <c r="E456" s="71">
        <v>1296</v>
      </c>
      <c r="F456" s="73" t="s">
        <v>35</v>
      </c>
      <c r="G456" s="71" t="s">
        <v>1614</v>
      </c>
      <c r="H456" s="46">
        <v>750</v>
      </c>
      <c r="I456" s="45">
        <v>1.72</v>
      </c>
    </row>
    <row r="457" spans="1:9" ht="14.25" customHeight="1" x14ac:dyDescent="0.25">
      <c r="A457" s="48" t="s">
        <v>1676</v>
      </c>
      <c r="B457" s="183"/>
      <c r="C457" s="76" t="s">
        <v>1677</v>
      </c>
      <c r="D457" s="77" t="s">
        <v>1678</v>
      </c>
      <c r="E457" s="76">
        <v>171</v>
      </c>
      <c r="F457" s="78" t="s">
        <v>302</v>
      </c>
      <c r="G457" s="76" t="s">
        <v>1679</v>
      </c>
      <c r="H457" s="46">
        <v>5</v>
      </c>
      <c r="I457" s="45">
        <v>34.200000000000003</v>
      </c>
    </row>
    <row r="458" spans="1:9" ht="14.25" customHeight="1" x14ac:dyDescent="0.25">
      <c r="A458" s="48" t="s">
        <v>1680</v>
      </c>
      <c r="B458" s="183"/>
      <c r="C458" s="76" t="s">
        <v>1681</v>
      </c>
      <c r="D458" s="77" t="s">
        <v>1670</v>
      </c>
      <c r="E458" s="76">
        <v>648</v>
      </c>
      <c r="F458" s="78" t="s">
        <v>35</v>
      </c>
      <c r="G458" s="76" t="s">
        <v>119</v>
      </c>
      <c r="H458" s="46">
        <v>500</v>
      </c>
      <c r="I458" s="45">
        <v>1.29</v>
      </c>
    </row>
    <row r="459" spans="1:9" ht="14.25" customHeight="1" x14ac:dyDescent="0.15">
      <c r="A459" s="48" t="s">
        <v>1682</v>
      </c>
      <c r="B459" s="183"/>
      <c r="C459" s="71" t="s">
        <v>1683</v>
      </c>
      <c r="D459" s="72" t="s">
        <v>1670</v>
      </c>
      <c r="E459" s="71">
        <v>648</v>
      </c>
      <c r="F459" s="73" t="s">
        <v>35</v>
      </c>
      <c r="G459" s="71" t="s">
        <v>119</v>
      </c>
      <c r="H459" s="46">
        <v>500</v>
      </c>
      <c r="I459" s="45">
        <v>1.29</v>
      </c>
    </row>
    <row r="460" spans="1:9" ht="14.25" customHeight="1" x14ac:dyDescent="0.15">
      <c r="A460" s="48" t="s">
        <v>1684</v>
      </c>
      <c r="B460" s="183"/>
      <c r="C460" s="71" t="s">
        <v>1685</v>
      </c>
      <c r="D460" s="72" t="s">
        <v>1670</v>
      </c>
      <c r="E460" s="71">
        <v>648</v>
      </c>
      <c r="F460" s="73" t="s">
        <v>35</v>
      </c>
      <c r="G460" s="71" t="s">
        <v>119</v>
      </c>
      <c r="H460" s="46">
        <v>500</v>
      </c>
      <c r="I460" s="45">
        <v>1.29</v>
      </c>
    </row>
    <row r="461" spans="1:9" ht="14.25" customHeight="1" x14ac:dyDescent="0.15">
      <c r="A461" s="48" t="s">
        <v>1686</v>
      </c>
      <c r="B461" s="183"/>
      <c r="C461" s="71" t="s">
        <v>1687</v>
      </c>
      <c r="D461" s="72" t="s">
        <v>1670</v>
      </c>
      <c r="E461" s="71">
        <v>648</v>
      </c>
      <c r="F461" s="73" t="s">
        <v>35</v>
      </c>
      <c r="G461" s="71" t="s">
        <v>119</v>
      </c>
      <c r="H461" s="46">
        <v>500</v>
      </c>
      <c r="I461" s="45">
        <v>1.29</v>
      </c>
    </row>
    <row r="462" spans="1:9" ht="14.25" customHeight="1" x14ac:dyDescent="0.15">
      <c r="A462" s="48" t="s">
        <v>1688</v>
      </c>
      <c r="B462" s="183"/>
      <c r="C462" s="71" t="s">
        <v>1689</v>
      </c>
      <c r="D462" s="72" t="s">
        <v>741</v>
      </c>
      <c r="E462" s="71">
        <v>670</v>
      </c>
      <c r="F462" s="73" t="s">
        <v>106</v>
      </c>
      <c r="G462" s="71" t="s">
        <v>257</v>
      </c>
      <c r="H462" s="46">
        <v>1000</v>
      </c>
      <c r="I462" s="45">
        <v>0.67</v>
      </c>
    </row>
    <row r="463" spans="1:9" ht="14.25" customHeight="1" x14ac:dyDescent="0.15">
      <c r="A463" s="48" t="s">
        <v>1690</v>
      </c>
      <c r="B463" s="183"/>
      <c r="C463" s="71" t="s">
        <v>1691</v>
      </c>
      <c r="D463" s="72" t="s">
        <v>741</v>
      </c>
      <c r="E463" s="71">
        <v>670</v>
      </c>
      <c r="F463" s="73" t="s">
        <v>106</v>
      </c>
      <c r="G463" s="71" t="s">
        <v>257</v>
      </c>
      <c r="H463" s="46">
        <v>1000</v>
      </c>
      <c r="I463" s="45">
        <v>0.67</v>
      </c>
    </row>
    <row r="464" spans="1:9" ht="14.25" customHeight="1" x14ac:dyDescent="0.15">
      <c r="A464" s="48" t="s">
        <v>1692</v>
      </c>
      <c r="B464" s="183"/>
      <c r="C464" s="71" t="s">
        <v>1693</v>
      </c>
      <c r="D464" s="72" t="s">
        <v>741</v>
      </c>
      <c r="E464" s="71">
        <v>670</v>
      </c>
      <c r="F464" s="73" t="s">
        <v>106</v>
      </c>
      <c r="G464" s="71" t="s">
        <v>257</v>
      </c>
      <c r="H464" s="46">
        <v>1000</v>
      </c>
      <c r="I464" s="45">
        <v>0.67</v>
      </c>
    </row>
    <row r="465" spans="1:9" ht="14.25" customHeight="1" x14ac:dyDescent="0.15">
      <c r="A465" s="48" t="s">
        <v>1694</v>
      </c>
      <c r="B465" s="183"/>
      <c r="C465" s="71" t="s">
        <v>1695</v>
      </c>
      <c r="D465" s="72" t="s">
        <v>741</v>
      </c>
      <c r="E465" s="71">
        <v>670</v>
      </c>
      <c r="F465" s="73" t="s">
        <v>106</v>
      </c>
      <c r="G465" s="71" t="s">
        <v>257</v>
      </c>
      <c r="H465" s="46">
        <v>1000</v>
      </c>
      <c r="I465" s="45">
        <v>0.67</v>
      </c>
    </row>
    <row r="466" spans="1:9" ht="14.25" customHeight="1" x14ac:dyDescent="0.25">
      <c r="A466" s="48" t="s">
        <v>1696</v>
      </c>
      <c r="B466" s="183"/>
      <c r="C466" s="76" t="s">
        <v>1697</v>
      </c>
      <c r="D466" s="77" t="s">
        <v>741</v>
      </c>
      <c r="E466" s="76">
        <v>670</v>
      </c>
      <c r="F466" s="78" t="s">
        <v>106</v>
      </c>
      <c r="G466" s="76" t="s">
        <v>257</v>
      </c>
      <c r="H466" s="46">
        <v>1000</v>
      </c>
      <c r="I466" s="45">
        <v>0.67</v>
      </c>
    </row>
    <row r="467" spans="1:9" ht="14.25" customHeight="1" x14ac:dyDescent="0.25">
      <c r="A467" s="48" t="s">
        <v>1698</v>
      </c>
      <c r="B467" s="183"/>
      <c r="C467" s="76" t="s">
        <v>1699</v>
      </c>
      <c r="D467" s="77" t="s">
        <v>2068</v>
      </c>
      <c r="E467" s="76">
        <v>649</v>
      </c>
      <c r="F467" s="78" t="s">
        <v>2028</v>
      </c>
      <c r="G467" s="76" t="s">
        <v>1701</v>
      </c>
      <c r="H467" s="46">
        <v>620</v>
      </c>
      <c r="I467" s="45">
        <v>1.04</v>
      </c>
    </row>
    <row r="468" spans="1:9" x14ac:dyDescent="0.25">
      <c r="A468" s="48" t="s">
        <v>1702</v>
      </c>
      <c r="B468" s="183"/>
      <c r="C468" s="71" t="s">
        <v>2069</v>
      </c>
      <c r="D468" s="72" t="s">
        <v>2068</v>
      </c>
      <c r="E468" s="76">
        <v>483</v>
      </c>
      <c r="F468" s="73" t="s">
        <v>2070</v>
      </c>
      <c r="G468" s="71" t="s">
        <v>156</v>
      </c>
      <c r="H468" s="46">
        <v>300</v>
      </c>
      <c r="I468" s="45">
        <v>1.61</v>
      </c>
    </row>
    <row r="469" spans="1:9" x14ac:dyDescent="0.15">
      <c r="A469" s="48" t="s">
        <v>1705</v>
      </c>
      <c r="B469" s="183"/>
      <c r="C469" s="71" t="s">
        <v>1706</v>
      </c>
      <c r="D469" s="72" t="s">
        <v>1707</v>
      </c>
      <c r="E469" s="71">
        <v>1188</v>
      </c>
      <c r="F469" s="73" t="s">
        <v>355</v>
      </c>
      <c r="G469" s="71" t="s">
        <v>294</v>
      </c>
      <c r="H469" s="45">
        <v>340</v>
      </c>
      <c r="I469" s="45">
        <v>3.49</v>
      </c>
    </row>
    <row r="470" spans="1:9" x14ac:dyDescent="0.15">
      <c r="A470" s="48" t="s">
        <v>1708</v>
      </c>
      <c r="B470" s="183"/>
      <c r="C470" s="71" t="s">
        <v>1709</v>
      </c>
      <c r="D470" s="72" t="s">
        <v>741</v>
      </c>
      <c r="E470" s="71">
        <v>302</v>
      </c>
      <c r="F470" s="73" t="s">
        <v>35</v>
      </c>
      <c r="G470" s="71" t="s">
        <v>1710</v>
      </c>
      <c r="H470" s="46">
        <v>200</v>
      </c>
      <c r="I470" s="45">
        <v>1.51</v>
      </c>
    </row>
    <row r="471" spans="1:9" x14ac:dyDescent="0.15">
      <c r="A471" s="48" t="s">
        <v>1711</v>
      </c>
      <c r="B471" s="183"/>
      <c r="C471" s="71" t="s">
        <v>2071</v>
      </c>
      <c r="D471" s="72" t="s">
        <v>2072</v>
      </c>
      <c r="E471" s="71">
        <v>346</v>
      </c>
      <c r="F471" s="73" t="s">
        <v>35</v>
      </c>
      <c r="G471" s="71" t="s">
        <v>2073</v>
      </c>
      <c r="H471" s="46">
        <v>165</v>
      </c>
      <c r="I471" s="45">
        <v>2.09</v>
      </c>
    </row>
    <row r="472" spans="1:9" x14ac:dyDescent="0.25">
      <c r="A472" s="48" t="s">
        <v>1715</v>
      </c>
      <c r="B472" s="183"/>
      <c r="C472" s="76" t="s">
        <v>2074</v>
      </c>
      <c r="D472" s="77" t="s">
        <v>2075</v>
      </c>
      <c r="E472" s="76">
        <v>1242</v>
      </c>
      <c r="F472" s="78" t="s">
        <v>35</v>
      </c>
      <c r="G472" s="76" t="s">
        <v>119</v>
      </c>
      <c r="H472" s="46">
        <v>500</v>
      </c>
      <c r="I472" s="45">
        <v>2.48</v>
      </c>
    </row>
    <row r="473" spans="1:9" x14ac:dyDescent="0.15">
      <c r="A473" s="48" t="s">
        <v>1718</v>
      </c>
      <c r="B473" s="183"/>
      <c r="C473" s="71" t="s">
        <v>1719</v>
      </c>
      <c r="D473" s="72" t="s">
        <v>741</v>
      </c>
      <c r="E473" s="71">
        <v>1339</v>
      </c>
      <c r="F473" s="73" t="s">
        <v>35</v>
      </c>
      <c r="G473" s="71" t="s">
        <v>1720</v>
      </c>
      <c r="H473" s="46">
        <v>200</v>
      </c>
      <c r="I473" s="45">
        <v>6.69</v>
      </c>
    </row>
    <row r="474" spans="1:9" x14ac:dyDescent="0.15">
      <c r="A474" s="48" t="s">
        <v>1721</v>
      </c>
      <c r="B474" s="183"/>
      <c r="C474" s="71" t="s">
        <v>2076</v>
      </c>
      <c r="D474" s="72" t="s">
        <v>2077</v>
      </c>
      <c r="E474" s="71">
        <v>1944</v>
      </c>
      <c r="F474" s="73" t="s">
        <v>35</v>
      </c>
      <c r="G474" s="71" t="s">
        <v>44</v>
      </c>
      <c r="H474" s="45">
        <v>1000</v>
      </c>
      <c r="I474" s="45">
        <v>1.94</v>
      </c>
    </row>
    <row r="475" spans="1:9" x14ac:dyDescent="0.15">
      <c r="A475" s="48" t="s">
        <v>1724</v>
      </c>
      <c r="B475" s="183"/>
      <c r="C475" s="71" t="s">
        <v>2078</v>
      </c>
      <c r="D475" s="72" t="s">
        <v>2077</v>
      </c>
      <c r="E475" s="71">
        <v>594</v>
      </c>
      <c r="F475" s="73" t="s">
        <v>35</v>
      </c>
      <c r="G475" s="71" t="s">
        <v>119</v>
      </c>
      <c r="H475" s="46">
        <v>500</v>
      </c>
      <c r="I475" s="45">
        <v>1.18</v>
      </c>
    </row>
  </sheetData>
  <mergeCells count="1">
    <mergeCell ref="A1:I1"/>
  </mergeCells>
  <phoneticPr fontId="3"/>
  <printOptions horizontalCentered="1"/>
  <pageMargins left="0" right="0" top="0.39370078740157483" bottom="0.39370078740157483" header="0.51181102362204722" footer="0.11811023622047245"/>
  <pageSetup paperSize="9" scale="63" fitToHeight="0" orientation="landscape" r:id="rId1"/>
  <headerFooter alignWithMargins="0">
    <oddFooter>&amp;P / &amp;N ページ</oddFooter>
  </headerFooter>
  <rowBreaks count="2" manualBreakCount="2">
    <brk id="50" max="11" man="1"/>
    <brk id="22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46"/>
  <sheetViews>
    <sheetView showGridLines="0" topLeftCell="A7" zoomScale="70" zoomScaleNormal="70" workbookViewId="0">
      <selection activeCell="P11" sqref="P11"/>
    </sheetView>
  </sheetViews>
  <sheetFormatPr defaultColWidth="9" defaultRowHeight="15.75" x14ac:dyDescent="0.25"/>
  <cols>
    <col min="1" max="2" width="9.375" style="1" customWidth="1"/>
    <col min="3" max="3" width="8.375" style="2" customWidth="1"/>
    <col min="4" max="4" width="7.625" style="3" customWidth="1"/>
    <col min="5" max="5" width="17.875" style="1" customWidth="1"/>
    <col min="6" max="6" width="8.25" style="1" customWidth="1"/>
    <col min="7" max="10" width="7.625" style="1" customWidth="1"/>
    <col min="11" max="11" width="7.625" style="1" hidden="1" customWidth="1"/>
    <col min="12" max="12" width="7.625" style="1" customWidth="1"/>
    <col min="13" max="13" width="7.625" style="1" hidden="1" customWidth="1"/>
    <col min="14" max="14" width="7.625" style="1" customWidth="1"/>
    <col min="15" max="15" width="7.625" style="1" hidden="1" customWidth="1"/>
    <col min="16" max="16" width="7.625" style="1" customWidth="1"/>
    <col min="17" max="17" width="7.625" style="1" hidden="1" customWidth="1"/>
    <col min="18" max="18" width="7.625" style="1" customWidth="1"/>
    <col min="19" max="19" width="5.875" style="1" hidden="1" customWidth="1"/>
    <col min="20" max="20" width="11.875" style="1" customWidth="1"/>
    <col min="21" max="21" width="24.625" style="1" customWidth="1"/>
    <col min="22" max="22" width="1.37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116" t="s">
        <v>2079</v>
      </c>
      <c r="U1" s="4" t="s">
        <v>2080</v>
      </c>
    </row>
    <row r="2" spans="1:32" ht="22.5" customHeight="1" x14ac:dyDescent="0.25">
      <c r="B2" s="63"/>
      <c r="D2" s="259" t="s">
        <v>2081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88" t="s">
        <v>2082</v>
      </c>
      <c r="B5" s="255"/>
      <c r="C5" s="255"/>
      <c r="D5" s="3" t="s">
        <v>2083</v>
      </c>
      <c r="E5" s="255"/>
      <c r="F5" s="255"/>
      <c r="G5" s="256" t="s">
        <v>2084</v>
      </c>
      <c r="H5" s="256"/>
      <c r="I5" s="237"/>
      <c r="J5" s="237"/>
      <c r="K5" s="237"/>
      <c r="L5" s="237"/>
      <c r="M5" s="237"/>
      <c r="N5" s="237"/>
      <c r="P5" s="246" t="s">
        <v>2085</v>
      </c>
      <c r="Q5" s="246"/>
      <c r="R5" s="246"/>
      <c r="S5" s="117"/>
      <c r="T5" s="237"/>
      <c r="U5" s="237"/>
      <c r="V5" s="6"/>
    </row>
    <row r="6" spans="1:32" ht="18.75" customHeight="1" x14ac:dyDescent="0.25">
      <c r="A6" s="247" t="s">
        <v>2086</v>
      </c>
      <c r="B6" s="248"/>
      <c r="C6" s="240" t="s">
        <v>2087</v>
      </c>
      <c r="D6" s="242" t="s">
        <v>2088</v>
      </c>
      <c r="E6" s="244" t="s">
        <v>2089</v>
      </c>
      <c r="F6" s="81" t="s">
        <v>2090</v>
      </c>
      <c r="G6" s="81" t="s">
        <v>2091</v>
      </c>
      <c r="H6" s="81" t="s">
        <v>2092</v>
      </c>
      <c r="I6" s="81" t="s">
        <v>2093</v>
      </c>
      <c r="J6" s="81" t="s">
        <v>16</v>
      </c>
      <c r="K6" s="81" t="s">
        <v>16</v>
      </c>
      <c r="L6" s="81" t="s">
        <v>18</v>
      </c>
      <c r="M6" s="81" t="s">
        <v>18</v>
      </c>
      <c r="N6" s="81" t="s">
        <v>2094</v>
      </c>
      <c r="O6" s="81" t="s">
        <v>2094</v>
      </c>
      <c r="P6" s="81" t="s">
        <v>26</v>
      </c>
      <c r="Q6" s="81" t="s">
        <v>26</v>
      </c>
      <c r="R6" s="81" t="s">
        <v>2095</v>
      </c>
      <c r="S6" s="7" t="s">
        <v>2096</v>
      </c>
      <c r="T6" s="7" t="s">
        <v>2097</v>
      </c>
      <c r="U6" s="238" t="s">
        <v>2098</v>
      </c>
      <c r="V6" s="8"/>
    </row>
    <row r="7" spans="1:32" ht="18.75" customHeight="1" thickBot="1" x14ac:dyDescent="0.3">
      <c r="A7" s="249"/>
      <c r="B7" s="250"/>
      <c r="C7" s="241"/>
      <c r="D7" s="243"/>
      <c r="E7" s="245"/>
      <c r="F7" s="9" t="s">
        <v>2099</v>
      </c>
      <c r="G7" s="9" t="s">
        <v>2099</v>
      </c>
      <c r="H7" s="9" t="s">
        <v>2100</v>
      </c>
      <c r="I7" s="9" t="s">
        <v>2101</v>
      </c>
      <c r="J7" s="9" t="s">
        <v>2102</v>
      </c>
      <c r="K7" s="9" t="s">
        <v>2102</v>
      </c>
      <c r="L7" s="9" t="s">
        <v>2099</v>
      </c>
      <c r="M7" s="9" t="s">
        <v>2099</v>
      </c>
      <c r="N7" s="9" t="s">
        <v>2099</v>
      </c>
      <c r="O7" s="9" t="s">
        <v>2099</v>
      </c>
      <c r="P7" s="9" t="s">
        <v>2099</v>
      </c>
      <c r="Q7" s="9" t="s">
        <v>2099</v>
      </c>
      <c r="R7" s="9" t="s">
        <v>2099</v>
      </c>
      <c r="S7" s="9" t="s">
        <v>2099</v>
      </c>
      <c r="T7" s="9" t="s">
        <v>2103</v>
      </c>
      <c r="U7" s="239"/>
      <c r="X7" s="12" t="s">
        <v>2104</v>
      </c>
      <c r="Y7" s="12" t="s">
        <v>2105</v>
      </c>
      <c r="Z7" s="215" t="s">
        <v>2106</v>
      </c>
      <c r="AA7" s="12" t="s">
        <v>2107</v>
      </c>
      <c r="AB7" s="215" t="s">
        <v>2108</v>
      </c>
      <c r="AC7" s="215" t="s">
        <v>2109</v>
      </c>
      <c r="AD7" s="215" t="s">
        <v>2110</v>
      </c>
      <c r="AE7" s="215" t="s">
        <v>2111</v>
      </c>
      <c r="AF7" s="215" t="s">
        <v>2112</v>
      </c>
    </row>
    <row r="8" spans="1:32" ht="14.25" customHeight="1" x14ac:dyDescent="0.25">
      <c r="A8" s="253"/>
      <c r="B8" s="254"/>
      <c r="C8" s="89"/>
      <c r="D8" s="90"/>
      <c r="E8" s="91" t="str">
        <f>IF(C8="","",VLOOKUP(C8,食材マスタ!$A$4:$AB$438,6,FALSE))</f>
        <v/>
      </c>
      <c r="F8" s="92"/>
      <c r="G8" s="93" t="str">
        <f t="shared" ref="G8:G29" si="0">IF(C8="","",F8/((100-I8)/100))</f>
        <v/>
      </c>
      <c r="H8" s="94" t="str">
        <f t="shared" ref="H8:H29" si="1">IF(C8="","",ROUND(G8*AA8,1))</f>
        <v/>
      </c>
      <c r="I8" s="95" t="str">
        <f>IF(C8="","",VLOOKUP(C8,食材マスタ!$A$4:$AB$438,13,FALSE))</f>
        <v/>
      </c>
      <c r="J8" s="96" t="str">
        <f t="shared" ref="J8:L15" si="2">K8</f>
        <v/>
      </c>
      <c r="K8" s="97" t="str">
        <f t="shared" ref="K8:K45" si="3">IF(C8="","",ROUND((F8*AB8)/100,0))</f>
        <v/>
      </c>
      <c r="L8" s="96" t="str">
        <f t="shared" si="2"/>
        <v/>
      </c>
      <c r="M8" s="98" t="str">
        <f t="shared" ref="M8:M45" si="4">IF(C8="","",ROUND((F8*AC8)/100,1))</f>
        <v/>
      </c>
      <c r="N8" s="96" t="str">
        <f t="shared" ref="N8" si="5">O8</f>
        <v/>
      </c>
      <c r="O8" s="98" t="str">
        <f t="shared" ref="O8:O45" si="6">IF(C8="","",ROUND((F8*AD8)/100,1))</f>
        <v/>
      </c>
      <c r="P8" s="96" t="str">
        <f t="shared" ref="P8" si="7">Q8</f>
        <v/>
      </c>
      <c r="Q8" s="98" t="str">
        <f t="shared" ref="Q8:Q45" si="8">IF(C8="","",ROUND((F8*AE8)/100,1))</f>
        <v/>
      </c>
      <c r="R8" s="96" t="str">
        <f t="shared" ref="R8" si="9">S8</f>
        <v/>
      </c>
      <c r="S8" s="10" t="str">
        <f t="shared" ref="S8:S45" si="10">IF(C8="","",ROUND((F8*AF8)/100,1))</f>
        <v/>
      </c>
      <c r="T8" s="11"/>
      <c r="U8" s="87"/>
      <c r="X8" s="216" t="e">
        <f>VLOOKUP($C8,食材マスタ!$A:$AB,5,FALSE)</f>
        <v>#N/A</v>
      </c>
      <c r="Y8" s="216" t="e">
        <f>VLOOKUP($C8,食材マスタ!$A:$AB,6,FALSE)</f>
        <v>#N/A</v>
      </c>
      <c r="Z8" s="216" t="e">
        <f>VLOOKUP($C8,食材マスタ!$A:$AB,13,FALSE)</f>
        <v>#N/A</v>
      </c>
      <c r="AA8" s="216" t="e">
        <f>VLOOKUP($C8,食材マスタ!$A:$AB,12,FALSE)</f>
        <v>#N/A</v>
      </c>
      <c r="AB8" s="216" t="e">
        <f>VLOOKUP($C8,食材マスタ!$A:$AB,14,FALSE)</f>
        <v>#N/A</v>
      </c>
      <c r="AC8" s="216" t="e">
        <f>VLOOKUP($C8,食材マスタ!$A:$AB,16,FALSE)</f>
        <v>#N/A</v>
      </c>
      <c r="AD8" s="216" t="e">
        <f>VLOOKUP($C8,食材マスタ!$A:$AB,19,FALSE)</f>
        <v>#N/A</v>
      </c>
      <c r="AE8" s="216" t="e">
        <f>VLOOKUP($C8,食材マスタ!$A:$AB,26,FALSE)</f>
        <v>#N/A</v>
      </c>
      <c r="AF8" s="216" t="e">
        <f>VLOOKUP($C8,食材マスタ!$A:$AB,28,FALSE)</f>
        <v>#N/A</v>
      </c>
    </row>
    <row r="9" spans="1:32" ht="14.25" customHeight="1" x14ac:dyDescent="0.25">
      <c r="A9" s="251"/>
      <c r="B9" s="252"/>
      <c r="C9" s="99"/>
      <c r="D9" s="100"/>
      <c r="E9" s="101" t="str">
        <f>IF(C9="","",VLOOKUP(C9,食材マスタ!$A$4:$AB$438,6,FALSE))</f>
        <v/>
      </c>
      <c r="F9" s="102"/>
      <c r="G9" s="103" t="str">
        <f t="shared" si="0"/>
        <v/>
      </c>
      <c r="H9" s="94" t="str">
        <f t="shared" si="1"/>
        <v/>
      </c>
      <c r="I9" s="96" t="str">
        <f>IF(C9="","",VLOOKUP(C9,食材マスタ!$A$4:$AB$438,13,FALSE))</f>
        <v/>
      </c>
      <c r="J9" s="96" t="str">
        <f t="shared" si="2"/>
        <v/>
      </c>
      <c r="K9" s="104" t="str">
        <f t="shared" si="3"/>
        <v/>
      </c>
      <c r="L9" s="96" t="str">
        <f t="shared" si="2"/>
        <v/>
      </c>
      <c r="M9" s="105" t="str">
        <f t="shared" si="4"/>
        <v/>
      </c>
      <c r="N9" s="96" t="str">
        <f t="shared" ref="N9" si="11">O9</f>
        <v/>
      </c>
      <c r="O9" s="105" t="str">
        <f t="shared" si="6"/>
        <v/>
      </c>
      <c r="P9" s="96" t="str">
        <f t="shared" ref="P9" si="12">Q9</f>
        <v/>
      </c>
      <c r="Q9" s="105" t="str">
        <f t="shared" si="8"/>
        <v/>
      </c>
      <c r="R9" s="96" t="str">
        <f t="shared" ref="R9" si="13">S9</f>
        <v/>
      </c>
      <c r="S9" s="13" t="str">
        <f t="shared" si="10"/>
        <v/>
      </c>
      <c r="T9" s="14"/>
      <c r="U9" s="82"/>
      <c r="X9" s="216" t="e">
        <f>VLOOKUP($C9,食材マスタ!$A:$AB,5,FALSE)</f>
        <v>#N/A</v>
      </c>
      <c r="Y9" s="216" t="e">
        <f>VLOOKUP($C9,食材マスタ!$A:$AB,6,FALSE)</f>
        <v>#N/A</v>
      </c>
      <c r="Z9" s="216" t="e">
        <f>VLOOKUP($C9,食材マスタ!$A:$AB,13,FALSE)</f>
        <v>#N/A</v>
      </c>
      <c r="AA9" s="216" t="e">
        <f>VLOOKUP($C9,食材マスタ!$A:$AB,12,FALSE)</f>
        <v>#N/A</v>
      </c>
      <c r="AB9" s="216" t="e">
        <f>VLOOKUP($C9,食材マスタ!$A:$AB,14,FALSE)</f>
        <v>#N/A</v>
      </c>
      <c r="AC9" s="216" t="e">
        <f>VLOOKUP($C9,食材マスタ!$A:$AB,16,FALSE)</f>
        <v>#N/A</v>
      </c>
      <c r="AD9" s="216" t="e">
        <f>VLOOKUP($C9,食材マスタ!$A:$AB,19,FALSE)</f>
        <v>#N/A</v>
      </c>
      <c r="AE9" s="216" t="e">
        <f>VLOOKUP($C9,食材マスタ!$A:$AB,26,FALSE)</f>
        <v>#N/A</v>
      </c>
      <c r="AF9" s="216" t="e">
        <f>VLOOKUP($C9,食材マスタ!$A:$AB,28,FALSE)</f>
        <v>#N/A</v>
      </c>
    </row>
    <row r="10" spans="1:32" ht="14.25" customHeight="1" x14ac:dyDescent="0.25">
      <c r="A10" s="251"/>
      <c r="B10" s="252"/>
      <c r="C10" s="99"/>
      <c r="D10" s="100"/>
      <c r="E10" s="101" t="str">
        <f>IF(C10="","",VLOOKUP(C10,食材マスタ!$A$4:$AB$438,6,FALSE))</f>
        <v/>
      </c>
      <c r="F10" s="102"/>
      <c r="G10" s="103" t="str">
        <f t="shared" si="0"/>
        <v/>
      </c>
      <c r="H10" s="94" t="str">
        <f t="shared" si="1"/>
        <v/>
      </c>
      <c r="I10" s="96" t="str">
        <f>IF(C10="","",VLOOKUP(C10,食材マスタ!$A$4:$AB$438,13,FALSE))</f>
        <v/>
      </c>
      <c r="J10" s="96" t="str">
        <f t="shared" si="2"/>
        <v/>
      </c>
      <c r="K10" s="104" t="str">
        <f t="shared" si="3"/>
        <v/>
      </c>
      <c r="L10" s="96" t="str">
        <f t="shared" si="2"/>
        <v/>
      </c>
      <c r="M10" s="105" t="str">
        <f t="shared" si="4"/>
        <v/>
      </c>
      <c r="N10" s="96" t="str">
        <f t="shared" ref="N10" si="14">O10</f>
        <v/>
      </c>
      <c r="O10" s="105" t="str">
        <f t="shared" si="6"/>
        <v/>
      </c>
      <c r="P10" s="96" t="str">
        <f t="shared" ref="P10" si="15">Q10</f>
        <v/>
      </c>
      <c r="Q10" s="105" t="str">
        <f t="shared" si="8"/>
        <v/>
      </c>
      <c r="R10" s="96" t="str">
        <f t="shared" ref="R10" si="16">S10</f>
        <v/>
      </c>
      <c r="S10" s="13" t="str">
        <f t="shared" si="10"/>
        <v/>
      </c>
      <c r="T10" s="14"/>
      <c r="U10" s="82"/>
      <c r="X10" s="216" t="e">
        <f>VLOOKUP($C10,食材マスタ!$A:$AB,5,FALSE)</f>
        <v>#N/A</v>
      </c>
      <c r="Y10" s="216" t="e">
        <f>VLOOKUP($C10,食材マスタ!$A:$AB,6,FALSE)</f>
        <v>#N/A</v>
      </c>
      <c r="Z10" s="216" t="e">
        <f>VLOOKUP($C10,食材マスタ!$A:$AB,13,FALSE)</f>
        <v>#N/A</v>
      </c>
      <c r="AA10" s="216" t="e">
        <f>VLOOKUP($C10,食材マスタ!$A:$AB,12,FALSE)</f>
        <v>#N/A</v>
      </c>
      <c r="AB10" s="216" t="e">
        <f>VLOOKUP($C10,食材マスタ!$A:$AB,14,FALSE)</f>
        <v>#N/A</v>
      </c>
      <c r="AC10" s="216" t="e">
        <f>VLOOKUP($C10,食材マスタ!$A:$AB,16,FALSE)</f>
        <v>#N/A</v>
      </c>
      <c r="AD10" s="216" t="e">
        <f>VLOOKUP($C10,食材マスタ!$A:$AB,19,FALSE)</f>
        <v>#N/A</v>
      </c>
      <c r="AE10" s="216" t="e">
        <f>VLOOKUP($C10,食材マスタ!$A:$AB,26,FALSE)</f>
        <v>#N/A</v>
      </c>
      <c r="AF10" s="216" t="e">
        <f>VLOOKUP($C10,食材マスタ!$A:$AB,28,FALSE)</f>
        <v>#N/A</v>
      </c>
    </row>
    <row r="11" spans="1:32" ht="14.25" customHeight="1" x14ac:dyDescent="0.25">
      <c r="A11" s="251"/>
      <c r="B11" s="252"/>
      <c r="C11" s="99"/>
      <c r="D11" s="100"/>
      <c r="E11" s="101" t="str">
        <f>IF(C11="","",VLOOKUP(C11,食材マスタ!$A$4:$AB$438,6,FALSE))</f>
        <v/>
      </c>
      <c r="F11" s="102"/>
      <c r="G11" s="103" t="str">
        <f t="shared" si="0"/>
        <v/>
      </c>
      <c r="H11" s="94" t="str">
        <f t="shared" si="1"/>
        <v/>
      </c>
      <c r="I11" s="96" t="str">
        <f>IF(C11="","",VLOOKUP(C11,食材マスタ!$A$4:$AB$438,13,FALSE))</f>
        <v/>
      </c>
      <c r="J11" s="96" t="str">
        <f t="shared" si="2"/>
        <v/>
      </c>
      <c r="K11" s="104" t="str">
        <f t="shared" si="3"/>
        <v/>
      </c>
      <c r="L11" s="96" t="str">
        <f t="shared" si="2"/>
        <v/>
      </c>
      <c r="M11" s="105" t="str">
        <f t="shared" si="4"/>
        <v/>
      </c>
      <c r="N11" s="96" t="str">
        <f t="shared" ref="N11" si="17">O11</f>
        <v/>
      </c>
      <c r="O11" s="105" t="str">
        <f t="shared" si="6"/>
        <v/>
      </c>
      <c r="P11" s="96" t="str">
        <f t="shared" ref="P11" si="18">Q11</f>
        <v/>
      </c>
      <c r="Q11" s="105" t="str">
        <f t="shared" si="8"/>
        <v/>
      </c>
      <c r="R11" s="96" t="str">
        <f t="shared" ref="R11" si="19">S11</f>
        <v/>
      </c>
      <c r="S11" s="13" t="str">
        <f t="shared" si="10"/>
        <v/>
      </c>
      <c r="T11" s="14"/>
      <c r="U11" s="82"/>
      <c r="X11" s="216" t="e">
        <f>VLOOKUP($C11,食材マスタ!$A:$AB,5,FALSE)</f>
        <v>#N/A</v>
      </c>
      <c r="Y11" s="216" t="e">
        <f>VLOOKUP($C11,食材マスタ!$A:$AB,6,FALSE)</f>
        <v>#N/A</v>
      </c>
      <c r="Z11" s="216" t="e">
        <f>VLOOKUP($C11,食材マスタ!$A:$AB,13,FALSE)</f>
        <v>#N/A</v>
      </c>
      <c r="AA11" s="216" t="e">
        <f>VLOOKUP($C11,食材マスタ!$A:$AB,12,FALSE)</f>
        <v>#N/A</v>
      </c>
      <c r="AB11" s="216" t="e">
        <f>VLOOKUP($C11,食材マスタ!$A:$AB,14,FALSE)</f>
        <v>#N/A</v>
      </c>
      <c r="AC11" s="216" t="e">
        <f>VLOOKUP($C11,食材マスタ!$A:$AB,16,FALSE)</f>
        <v>#N/A</v>
      </c>
      <c r="AD11" s="216" t="e">
        <f>VLOOKUP($C11,食材マスタ!$A:$AB,19,FALSE)</f>
        <v>#N/A</v>
      </c>
      <c r="AE11" s="216" t="e">
        <f>VLOOKUP($C11,食材マスタ!$A:$AB,26,FALSE)</f>
        <v>#N/A</v>
      </c>
      <c r="AF11" s="216" t="e">
        <f>VLOOKUP($C11,食材マスタ!$A:$AB,28,FALSE)</f>
        <v>#N/A</v>
      </c>
    </row>
    <row r="12" spans="1:32" ht="14.25" customHeight="1" x14ac:dyDescent="0.25">
      <c r="A12" s="251"/>
      <c r="B12" s="252"/>
      <c r="C12" s="99"/>
      <c r="D12" s="100"/>
      <c r="E12" s="101" t="str">
        <f>IF(C12="","",VLOOKUP(C12,食材マスタ!$A$4:$AB$438,6,FALSE))</f>
        <v/>
      </c>
      <c r="F12" s="102"/>
      <c r="G12" s="103" t="str">
        <f t="shared" si="0"/>
        <v/>
      </c>
      <c r="H12" s="94" t="str">
        <f t="shared" si="1"/>
        <v/>
      </c>
      <c r="I12" s="96" t="str">
        <f>IF(C12="","",VLOOKUP(C12,食材マスタ!$A$4:$AB$438,13,FALSE))</f>
        <v/>
      </c>
      <c r="J12" s="96" t="str">
        <f t="shared" si="2"/>
        <v/>
      </c>
      <c r="K12" s="104" t="str">
        <f t="shared" si="3"/>
        <v/>
      </c>
      <c r="L12" s="96" t="str">
        <f t="shared" si="2"/>
        <v/>
      </c>
      <c r="M12" s="105" t="str">
        <f t="shared" si="4"/>
        <v/>
      </c>
      <c r="N12" s="96" t="str">
        <f t="shared" ref="N12" si="20">O12</f>
        <v/>
      </c>
      <c r="O12" s="105" t="str">
        <f t="shared" si="6"/>
        <v/>
      </c>
      <c r="P12" s="96" t="str">
        <f t="shared" ref="P12" si="21">Q12</f>
        <v/>
      </c>
      <c r="Q12" s="105" t="str">
        <f t="shared" si="8"/>
        <v/>
      </c>
      <c r="R12" s="96" t="str">
        <f t="shared" ref="R12" si="22">S12</f>
        <v/>
      </c>
      <c r="S12" s="13" t="str">
        <f t="shared" si="10"/>
        <v/>
      </c>
      <c r="T12" s="14"/>
      <c r="U12" s="82"/>
      <c r="X12" s="216" t="e">
        <f>VLOOKUP($C12,食材マスタ!$A:$AB,5,FALSE)</f>
        <v>#N/A</v>
      </c>
      <c r="Y12" s="216" t="e">
        <f>VLOOKUP($C12,食材マスタ!$A:$AB,6,FALSE)</f>
        <v>#N/A</v>
      </c>
      <c r="Z12" s="216" t="e">
        <f>VLOOKUP($C12,食材マスタ!$A:$AB,13,FALSE)</f>
        <v>#N/A</v>
      </c>
      <c r="AA12" s="216" t="e">
        <f>VLOOKUP($C12,食材マスタ!$A:$AB,12,FALSE)</f>
        <v>#N/A</v>
      </c>
      <c r="AB12" s="216" t="e">
        <f>VLOOKUP($C12,食材マスタ!$A:$AB,14,FALSE)</f>
        <v>#N/A</v>
      </c>
      <c r="AC12" s="216" t="e">
        <f>VLOOKUP($C12,食材マスタ!$A:$AB,16,FALSE)</f>
        <v>#N/A</v>
      </c>
      <c r="AD12" s="216" t="e">
        <f>VLOOKUP($C12,食材マスタ!$A:$AB,19,FALSE)</f>
        <v>#N/A</v>
      </c>
      <c r="AE12" s="216" t="e">
        <f>VLOOKUP($C12,食材マスタ!$A:$AB,26,FALSE)</f>
        <v>#N/A</v>
      </c>
      <c r="AF12" s="216" t="e">
        <f>VLOOKUP($C12,食材マスタ!$A:$AB,28,FALSE)</f>
        <v>#N/A</v>
      </c>
    </row>
    <row r="13" spans="1:32" ht="14.25" customHeight="1" x14ac:dyDescent="0.25">
      <c r="A13" s="251"/>
      <c r="B13" s="252"/>
      <c r="C13" s="99"/>
      <c r="D13" s="100"/>
      <c r="E13" s="101" t="str">
        <f>IF(C13="","",VLOOKUP(C13,食材マスタ!$A$4:$AB$438,6,FALSE))</f>
        <v/>
      </c>
      <c r="F13" s="102"/>
      <c r="G13" s="103" t="str">
        <f t="shared" si="0"/>
        <v/>
      </c>
      <c r="H13" s="94" t="str">
        <f t="shared" si="1"/>
        <v/>
      </c>
      <c r="I13" s="96" t="str">
        <f>IF(C13="","",VLOOKUP(C13,食材マスタ!$A$4:$AB$438,13,FALSE))</f>
        <v/>
      </c>
      <c r="J13" s="96" t="str">
        <f t="shared" si="2"/>
        <v/>
      </c>
      <c r="K13" s="104" t="str">
        <f t="shared" si="3"/>
        <v/>
      </c>
      <c r="L13" s="96" t="str">
        <f t="shared" si="2"/>
        <v/>
      </c>
      <c r="M13" s="105" t="str">
        <f t="shared" si="4"/>
        <v/>
      </c>
      <c r="N13" s="96" t="str">
        <f t="shared" ref="N13" si="23">O13</f>
        <v/>
      </c>
      <c r="O13" s="105" t="str">
        <f t="shared" si="6"/>
        <v/>
      </c>
      <c r="P13" s="96" t="str">
        <f t="shared" ref="P13" si="24">Q13</f>
        <v/>
      </c>
      <c r="Q13" s="105" t="str">
        <f t="shared" si="8"/>
        <v/>
      </c>
      <c r="R13" s="96" t="str">
        <f t="shared" ref="R13" si="25">S13</f>
        <v/>
      </c>
      <c r="S13" s="13" t="str">
        <f t="shared" si="10"/>
        <v/>
      </c>
      <c r="T13" s="14"/>
      <c r="U13" s="82"/>
      <c r="X13" s="216" t="e">
        <f>VLOOKUP($C13,食材マスタ!$A:$AB,5,FALSE)</f>
        <v>#N/A</v>
      </c>
      <c r="Y13" s="216" t="e">
        <f>VLOOKUP($C13,食材マスタ!$A:$AB,6,FALSE)</f>
        <v>#N/A</v>
      </c>
      <c r="Z13" s="216" t="e">
        <f>VLOOKUP($C13,食材マスタ!$A:$AB,13,FALSE)</f>
        <v>#N/A</v>
      </c>
      <c r="AA13" s="216" t="e">
        <f>VLOOKUP($C13,食材マスタ!$A:$AB,12,FALSE)</f>
        <v>#N/A</v>
      </c>
      <c r="AB13" s="216" t="e">
        <f>VLOOKUP($C13,食材マスタ!$A:$AB,14,FALSE)</f>
        <v>#N/A</v>
      </c>
      <c r="AC13" s="216" t="e">
        <f>VLOOKUP($C13,食材マスタ!$A:$AB,16,FALSE)</f>
        <v>#N/A</v>
      </c>
      <c r="AD13" s="216" t="e">
        <f>VLOOKUP($C13,食材マスタ!$A:$AB,19,FALSE)</f>
        <v>#N/A</v>
      </c>
      <c r="AE13" s="216" t="e">
        <f>VLOOKUP($C13,食材マスタ!$A:$AB,26,FALSE)</f>
        <v>#N/A</v>
      </c>
      <c r="AF13" s="216" t="e">
        <f>VLOOKUP($C13,食材マスタ!$A:$AB,28,FALSE)</f>
        <v>#N/A</v>
      </c>
    </row>
    <row r="14" spans="1:32" ht="14.25" customHeight="1" x14ac:dyDescent="0.25">
      <c r="A14" s="251"/>
      <c r="B14" s="252"/>
      <c r="C14" s="99"/>
      <c r="D14" s="100"/>
      <c r="E14" s="101" t="str">
        <f>IF(C14="","",VLOOKUP(C14,食材マスタ!$A$4:$AB$438,6,FALSE))</f>
        <v/>
      </c>
      <c r="F14" s="102"/>
      <c r="G14" s="103" t="str">
        <f t="shared" si="0"/>
        <v/>
      </c>
      <c r="H14" s="94" t="str">
        <f t="shared" si="1"/>
        <v/>
      </c>
      <c r="I14" s="96" t="str">
        <f>IF(C14="","",VLOOKUP(C14,食材マスタ!$A$4:$AB$438,13,FALSE))</f>
        <v/>
      </c>
      <c r="J14" s="96" t="str">
        <f t="shared" si="2"/>
        <v/>
      </c>
      <c r="K14" s="104" t="str">
        <f t="shared" si="3"/>
        <v/>
      </c>
      <c r="L14" s="96" t="str">
        <f t="shared" si="2"/>
        <v/>
      </c>
      <c r="M14" s="105" t="str">
        <f t="shared" si="4"/>
        <v/>
      </c>
      <c r="N14" s="96" t="str">
        <f t="shared" ref="N14" si="26">O14</f>
        <v/>
      </c>
      <c r="O14" s="105" t="str">
        <f t="shared" si="6"/>
        <v/>
      </c>
      <c r="P14" s="96" t="str">
        <f t="shared" ref="P14" si="27">Q14</f>
        <v/>
      </c>
      <c r="Q14" s="105" t="str">
        <f t="shared" si="8"/>
        <v/>
      </c>
      <c r="R14" s="96" t="str">
        <f t="shared" ref="R14" si="28">S14</f>
        <v/>
      </c>
      <c r="S14" s="13" t="str">
        <f t="shared" si="10"/>
        <v/>
      </c>
      <c r="T14" s="14"/>
      <c r="U14" s="82"/>
      <c r="X14" s="216" t="e">
        <f>VLOOKUP($C14,食材マスタ!$A:$AB,5,FALSE)</f>
        <v>#N/A</v>
      </c>
      <c r="Y14" s="216" t="e">
        <f>VLOOKUP($C14,食材マスタ!$A:$AB,6,FALSE)</f>
        <v>#N/A</v>
      </c>
      <c r="Z14" s="216" t="e">
        <f>VLOOKUP($C14,食材マスタ!$A:$AB,13,FALSE)</f>
        <v>#N/A</v>
      </c>
      <c r="AA14" s="216" t="e">
        <f>VLOOKUP($C14,食材マスタ!$A:$AB,12,FALSE)</f>
        <v>#N/A</v>
      </c>
      <c r="AB14" s="216" t="e">
        <f>VLOOKUP($C14,食材マスタ!$A:$AB,14,FALSE)</f>
        <v>#N/A</v>
      </c>
      <c r="AC14" s="216" t="e">
        <f>VLOOKUP($C14,食材マスタ!$A:$AB,16,FALSE)</f>
        <v>#N/A</v>
      </c>
      <c r="AD14" s="216" t="e">
        <f>VLOOKUP($C14,食材マスタ!$A:$AB,19,FALSE)</f>
        <v>#N/A</v>
      </c>
      <c r="AE14" s="216" t="e">
        <f>VLOOKUP($C14,食材マスタ!$A:$AB,26,FALSE)</f>
        <v>#N/A</v>
      </c>
      <c r="AF14" s="216" t="e">
        <f>VLOOKUP($C14,食材マスタ!$A:$AB,28,FALSE)</f>
        <v>#N/A</v>
      </c>
    </row>
    <row r="15" spans="1:32" ht="14.25" customHeight="1" x14ac:dyDescent="0.25">
      <c r="A15" s="251"/>
      <c r="B15" s="252"/>
      <c r="C15" s="99"/>
      <c r="D15" s="100"/>
      <c r="E15" s="101" t="str">
        <f>IF(C15="","",VLOOKUP(C15,食材マスタ!$A$4:$AB$438,6,FALSE))</f>
        <v/>
      </c>
      <c r="F15" s="102"/>
      <c r="G15" s="103" t="str">
        <f t="shared" si="0"/>
        <v/>
      </c>
      <c r="H15" s="94" t="str">
        <f t="shared" si="1"/>
        <v/>
      </c>
      <c r="I15" s="96" t="str">
        <f>IF(C15="","",VLOOKUP(C15,食材マスタ!$A$4:$AB$438,13,FALSE))</f>
        <v/>
      </c>
      <c r="J15" s="96" t="str">
        <f t="shared" si="2"/>
        <v/>
      </c>
      <c r="K15" s="104" t="str">
        <f t="shared" si="3"/>
        <v/>
      </c>
      <c r="L15" s="96" t="str">
        <f t="shared" si="2"/>
        <v/>
      </c>
      <c r="M15" s="105" t="str">
        <f t="shared" si="4"/>
        <v/>
      </c>
      <c r="N15" s="96" t="str">
        <f t="shared" ref="N15" si="29">O15</f>
        <v/>
      </c>
      <c r="O15" s="105" t="str">
        <f t="shared" si="6"/>
        <v/>
      </c>
      <c r="P15" s="96" t="str">
        <f t="shared" ref="P15" si="30">Q15</f>
        <v/>
      </c>
      <c r="Q15" s="105" t="str">
        <f t="shared" si="8"/>
        <v/>
      </c>
      <c r="R15" s="96" t="str">
        <f t="shared" ref="R15" si="31">S15</f>
        <v/>
      </c>
      <c r="S15" s="13" t="str">
        <f t="shared" si="10"/>
        <v/>
      </c>
      <c r="T15" s="14"/>
      <c r="U15" s="82"/>
      <c r="X15" s="216" t="e">
        <f>VLOOKUP($C15,食材マスタ!$A:$AB,5,FALSE)</f>
        <v>#N/A</v>
      </c>
      <c r="Y15" s="216" t="e">
        <f>VLOOKUP($C15,食材マスタ!$A:$AB,6,FALSE)</f>
        <v>#N/A</v>
      </c>
      <c r="Z15" s="216" t="e">
        <f>VLOOKUP($C15,食材マスタ!$A:$AB,13,FALSE)</f>
        <v>#N/A</v>
      </c>
      <c r="AA15" s="216" t="e">
        <f>VLOOKUP($C15,食材マスタ!$A:$AB,12,FALSE)</f>
        <v>#N/A</v>
      </c>
      <c r="AB15" s="216" t="e">
        <f>VLOOKUP($C15,食材マスタ!$A:$AB,14,FALSE)</f>
        <v>#N/A</v>
      </c>
      <c r="AC15" s="216" t="e">
        <f>VLOOKUP($C15,食材マスタ!$A:$AB,16,FALSE)</f>
        <v>#N/A</v>
      </c>
      <c r="AD15" s="216" t="e">
        <f>VLOOKUP($C15,食材マスタ!$A:$AB,19,FALSE)</f>
        <v>#N/A</v>
      </c>
      <c r="AE15" s="216" t="e">
        <f>VLOOKUP($C15,食材マスタ!$A:$AB,26,FALSE)</f>
        <v>#N/A</v>
      </c>
      <c r="AF15" s="216" t="e">
        <f>VLOOKUP($C15,食材マスタ!$A:$AB,28,FALSE)</f>
        <v>#N/A</v>
      </c>
    </row>
    <row r="16" spans="1:32" ht="14.25" customHeight="1" x14ac:dyDescent="0.25">
      <c r="A16" s="251" t="s">
        <v>2113</v>
      </c>
      <c r="B16" s="252"/>
      <c r="C16" s="99" t="s">
        <v>2114</v>
      </c>
      <c r="D16" s="100"/>
      <c r="E16" s="101" t="str">
        <f>IF(C16="","",VLOOKUP(C16,食材マスタ!$A$4:$AB$438,6,FALSE))</f>
        <v>ヒノヒカリ　</v>
      </c>
      <c r="F16" s="102">
        <v>80</v>
      </c>
      <c r="G16" s="103">
        <f t="shared" si="0"/>
        <v>80</v>
      </c>
      <c r="H16" s="94">
        <f t="shared" si="1"/>
        <v>36</v>
      </c>
      <c r="I16" s="96">
        <f>IF(C16="","",VLOOKUP(C16,食材マスタ!$A$4:$AB$438,13,FALSE))</f>
        <v>0</v>
      </c>
      <c r="J16" s="96">
        <f>K16</f>
        <v>274</v>
      </c>
      <c r="K16" s="104">
        <f>IF(C16="","",ROUND((F16*AB16)/100,0))</f>
        <v>274</v>
      </c>
      <c r="L16" s="96">
        <f>M16</f>
        <v>4.9000000000000004</v>
      </c>
      <c r="M16" s="105">
        <f t="shared" si="4"/>
        <v>4.9000000000000004</v>
      </c>
      <c r="N16" s="219">
        <f>O16</f>
        <v>0.7</v>
      </c>
      <c r="O16" s="105">
        <f>IF(C16="","",ROUND((F16*AD16)/100,1))</f>
        <v>0.7</v>
      </c>
      <c r="P16" s="96">
        <f>Q16</f>
        <v>62.1</v>
      </c>
      <c r="Q16" s="105">
        <f>IF(C16="","",ROUND((F16*AE16)/100,1))</f>
        <v>62.1</v>
      </c>
      <c r="R16" s="219">
        <f>S16</f>
        <v>0</v>
      </c>
      <c r="S16" s="13">
        <f>IF(C16="","",ROUND((F16*AF16)/100,1))</f>
        <v>0</v>
      </c>
      <c r="T16" s="14"/>
      <c r="U16" s="82"/>
      <c r="X16" s="216">
        <f>VLOOKUP($C16,食材マスタ!$A:$AB,5,FALSE)</f>
        <v>0</v>
      </c>
      <c r="Y16" s="216" t="str">
        <f>VLOOKUP($C16,食材マスタ!$A:$AB,6,FALSE)</f>
        <v>ヒノヒカリ　</v>
      </c>
      <c r="Z16" s="216">
        <f>VLOOKUP($C16,食材マスタ!$A:$AB,13,FALSE)</f>
        <v>0</v>
      </c>
      <c r="AA16" s="216">
        <f>VLOOKUP($C16,食材マスタ!$A:$AB,12,FALSE)</f>
        <v>0.45</v>
      </c>
      <c r="AB16" s="216">
        <f>VLOOKUP($C16,食材マスタ!$A:$AB,14,FALSE)</f>
        <v>342</v>
      </c>
      <c r="AC16" s="216">
        <f>VLOOKUP($C16,食材マスタ!$A:$AB,16,FALSE)</f>
        <v>6.1</v>
      </c>
      <c r="AD16" s="216">
        <f>VLOOKUP($C16,食材マスタ!$A:$AB,19,FALSE)</f>
        <v>0.9</v>
      </c>
      <c r="AE16" s="216">
        <f>VLOOKUP($C16,食材マスタ!$A:$AB,26,FALSE)</f>
        <v>77.599999999999994</v>
      </c>
      <c r="AF16" s="216">
        <f>VLOOKUP($C16,食材マスタ!$A:$AB,28,FALSE)</f>
        <v>0</v>
      </c>
    </row>
    <row r="17" spans="1:32" ht="14.25" customHeight="1" x14ac:dyDescent="0.25">
      <c r="A17" s="251"/>
      <c r="B17" s="252"/>
      <c r="C17" s="99" t="s">
        <v>2115</v>
      </c>
      <c r="D17" s="100"/>
      <c r="E17" s="101" t="str">
        <f>IF(C17="","",VLOOKUP(C17,食材マスタ!$A$4:$AB$438,6,FALSE))</f>
        <v>ばれいしょ・Ｌ</v>
      </c>
      <c r="F17" s="102">
        <v>30</v>
      </c>
      <c r="G17" s="103">
        <f t="shared" si="0"/>
        <v>33.333333333333336</v>
      </c>
      <c r="H17" s="94">
        <f t="shared" si="1"/>
        <v>9</v>
      </c>
      <c r="I17" s="96">
        <f>IF(C17="","",VLOOKUP(C17,食材マスタ!$A$4:$AB$438,13,FALSE))</f>
        <v>10</v>
      </c>
      <c r="J17" s="96">
        <f t="shared" ref="J17:L31" si="32">K17</f>
        <v>18</v>
      </c>
      <c r="K17" s="104">
        <f t="shared" si="3"/>
        <v>18</v>
      </c>
      <c r="L17" s="96">
        <f t="shared" si="32"/>
        <v>0.5</v>
      </c>
      <c r="M17" s="105">
        <f t="shared" si="4"/>
        <v>0.5</v>
      </c>
      <c r="N17" s="219">
        <f t="shared" ref="N17" si="33">O17</f>
        <v>0</v>
      </c>
      <c r="O17" s="105">
        <f t="shared" si="6"/>
        <v>0</v>
      </c>
      <c r="P17" s="96">
        <f t="shared" ref="P17" si="34">Q17</f>
        <v>5.2</v>
      </c>
      <c r="Q17" s="105">
        <f t="shared" si="8"/>
        <v>5.2</v>
      </c>
      <c r="R17" s="219">
        <f t="shared" ref="R17" si="35">S17</f>
        <v>0</v>
      </c>
      <c r="S17" s="13">
        <f t="shared" si="10"/>
        <v>0</v>
      </c>
      <c r="T17" s="14"/>
      <c r="U17" s="82"/>
      <c r="X17" s="216">
        <f>VLOOKUP($C17,食材マスタ!$A:$AB,5,FALSE)</f>
        <v>0</v>
      </c>
      <c r="Y17" s="216" t="str">
        <f>VLOOKUP($C17,食材マスタ!$A:$AB,6,FALSE)</f>
        <v>ばれいしょ・Ｌ</v>
      </c>
      <c r="Z17" s="216">
        <f>VLOOKUP($C17,食材マスタ!$A:$AB,13,FALSE)</f>
        <v>10</v>
      </c>
      <c r="AA17" s="216">
        <f>VLOOKUP($C17,食材マスタ!$A:$AB,12,FALSE)</f>
        <v>0.27</v>
      </c>
      <c r="AB17" s="216">
        <f>VLOOKUP($C17,食材マスタ!$A:$AB,14,FALSE)</f>
        <v>59</v>
      </c>
      <c r="AC17" s="216">
        <f>VLOOKUP($C17,食材マスタ!$A:$AB,16,FALSE)</f>
        <v>1.8</v>
      </c>
      <c r="AD17" s="216">
        <f>VLOOKUP($C17,食材マスタ!$A:$AB,19,FALSE)</f>
        <v>0.1</v>
      </c>
      <c r="AE17" s="216">
        <f>VLOOKUP($C17,食材マスタ!$A:$AB,26,FALSE)</f>
        <v>17.3</v>
      </c>
      <c r="AF17" s="216">
        <f>VLOOKUP($C17,食材マスタ!$A:$AB,28,FALSE)</f>
        <v>0</v>
      </c>
    </row>
    <row r="18" spans="1:32" ht="14.25" customHeight="1" x14ac:dyDescent="0.25">
      <c r="A18" s="251"/>
      <c r="B18" s="252"/>
      <c r="C18" s="99" t="s">
        <v>2116</v>
      </c>
      <c r="D18" s="100"/>
      <c r="E18" s="101" t="str">
        <f>IF(C18="","",VLOOKUP(C18,食材マスタ!$A$4:$AB$438,6,FALSE))</f>
        <v>にんじん</v>
      </c>
      <c r="F18" s="102">
        <v>30</v>
      </c>
      <c r="G18" s="103">
        <f t="shared" si="0"/>
        <v>30.927835051546392</v>
      </c>
      <c r="H18" s="94">
        <f t="shared" si="1"/>
        <v>8.4</v>
      </c>
      <c r="I18" s="96">
        <f>IF(C18="","",VLOOKUP(C18,食材マスタ!$A$4:$AB$438,13,FALSE))</f>
        <v>3</v>
      </c>
      <c r="J18" s="96">
        <f t="shared" si="32"/>
        <v>11</v>
      </c>
      <c r="K18" s="104">
        <f t="shared" si="3"/>
        <v>11</v>
      </c>
      <c r="L18" s="96">
        <f t="shared" si="32"/>
        <v>0.2</v>
      </c>
      <c r="M18" s="105">
        <f t="shared" si="4"/>
        <v>0.2</v>
      </c>
      <c r="N18" s="219">
        <f t="shared" ref="N18" si="36">O18</f>
        <v>0.1</v>
      </c>
      <c r="O18" s="105">
        <f t="shared" si="6"/>
        <v>0.1</v>
      </c>
      <c r="P18" s="96">
        <f t="shared" ref="P18" si="37">Q18</f>
        <v>2.8</v>
      </c>
      <c r="Q18" s="105">
        <f t="shared" si="8"/>
        <v>2.8</v>
      </c>
      <c r="R18" s="219">
        <f t="shared" ref="R18" si="38">S18</f>
        <v>0</v>
      </c>
      <c r="S18" s="13">
        <f t="shared" si="10"/>
        <v>0</v>
      </c>
      <c r="T18" s="14"/>
      <c r="U18" s="82"/>
      <c r="X18" s="216">
        <f>VLOOKUP($C18,食材マスタ!$A:$AB,5,FALSE)</f>
        <v>0</v>
      </c>
      <c r="Y18" s="216" t="str">
        <f>VLOOKUP($C18,食材マスタ!$A:$AB,6,FALSE)</f>
        <v>にんじん</v>
      </c>
      <c r="Z18" s="216">
        <f>VLOOKUP($C18,食材マスタ!$A:$AB,13,FALSE)</f>
        <v>3</v>
      </c>
      <c r="AA18" s="216">
        <f>VLOOKUP($C18,食材マスタ!$A:$AB,12,FALSE)</f>
        <v>0.27</v>
      </c>
      <c r="AB18" s="216">
        <f>VLOOKUP($C18,食材マスタ!$A:$AB,14,FALSE)</f>
        <v>35</v>
      </c>
      <c r="AC18" s="216">
        <f>VLOOKUP($C18,食材マスタ!$A:$AB,16,FALSE)</f>
        <v>0.7</v>
      </c>
      <c r="AD18" s="216">
        <f>VLOOKUP($C18,食材マスタ!$A:$AB,19,FALSE)</f>
        <v>0.2</v>
      </c>
      <c r="AE18" s="216">
        <f>VLOOKUP($C18,食材マスタ!$A:$AB,26,FALSE)</f>
        <v>9.3000000000000007</v>
      </c>
      <c r="AF18" s="216">
        <f>VLOOKUP($C18,食材マスタ!$A:$AB,28,FALSE)</f>
        <v>0.1</v>
      </c>
    </row>
    <row r="19" spans="1:32" ht="14.25" customHeight="1" x14ac:dyDescent="0.25">
      <c r="A19" s="251"/>
      <c r="B19" s="252"/>
      <c r="C19" s="99" t="s">
        <v>2117</v>
      </c>
      <c r="D19" s="100"/>
      <c r="E19" s="101" t="str">
        <f>IF(C19="","",VLOOKUP(C19,食材マスタ!$A$4:$AB$438,6,FALSE))</f>
        <v>バーモントカレー</v>
      </c>
      <c r="F19" s="102">
        <v>20</v>
      </c>
      <c r="G19" s="103">
        <f t="shared" si="0"/>
        <v>20</v>
      </c>
      <c r="H19" s="94">
        <f t="shared" si="1"/>
        <v>18</v>
      </c>
      <c r="I19" s="96">
        <f>IF(C19="","",VLOOKUP(C19,食材マスタ!$A$4:$AB$438,13,FALSE))</f>
        <v>0</v>
      </c>
      <c r="J19" s="96">
        <f t="shared" si="32"/>
        <v>95</v>
      </c>
      <c r="K19" s="104">
        <f t="shared" si="3"/>
        <v>95</v>
      </c>
      <c r="L19" s="96">
        <f t="shared" si="32"/>
        <v>1.3</v>
      </c>
      <c r="M19" s="105">
        <f t="shared" si="4"/>
        <v>1.3</v>
      </c>
      <c r="N19" s="219">
        <f t="shared" ref="N19" si="39">O19</f>
        <v>6.8</v>
      </c>
      <c r="O19" s="105">
        <f t="shared" si="6"/>
        <v>6.8</v>
      </c>
      <c r="P19" s="96">
        <f t="shared" ref="P19" si="40">Q19</f>
        <v>8.9</v>
      </c>
      <c r="Q19" s="105">
        <f t="shared" si="8"/>
        <v>8.9</v>
      </c>
      <c r="R19" s="219">
        <f t="shared" ref="R19" si="41">S19</f>
        <v>2.1</v>
      </c>
      <c r="S19" s="13">
        <f t="shared" si="10"/>
        <v>2.1</v>
      </c>
      <c r="T19" s="14"/>
      <c r="U19" s="82"/>
      <c r="X19" s="216">
        <f>VLOOKUP($C19,食材マスタ!$A:$AB,5,FALSE)</f>
        <v>0</v>
      </c>
      <c r="Y19" s="216" t="str">
        <f>VLOOKUP($C19,食材マスタ!$A:$AB,6,FALSE)</f>
        <v>バーモントカレー</v>
      </c>
      <c r="Z19" s="216">
        <f>VLOOKUP($C19,食材マスタ!$A:$AB,13,FALSE)</f>
        <v>0</v>
      </c>
      <c r="AA19" s="216">
        <f>VLOOKUP($C19,食材マスタ!$A:$AB,12,FALSE)</f>
        <v>0.9</v>
      </c>
      <c r="AB19" s="216">
        <f>VLOOKUP($C19,食材マスタ!$A:$AB,14,FALSE)</f>
        <v>474</v>
      </c>
      <c r="AC19" s="216">
        <f>VLOOKUP($C19,食材マスタ!$A:$AB,16,FALSE)</f>
        <v>6.5</v>
      </c>
      <c r="AD19" s="216">
        <f>VLOOKUP($C19,食材マスタ!$A:$AB,19,FALSE)</f>
        <v>34.1</v>
      </c>
      <c r="AE19" s="216">
        <f>VLOOKUP($C19,食材マスタ!$A:$AB,26,FALSE)</f>
        <v>44.7</v>
      </c>
      <c r="AF19" s="216">
        <f>VLOOKUP($C19,食材マスタ!$A:$AB,28,FALSE)</f>
        <v>10.6</v>
      </c>
    </row>
    <row r="20" spans="1:32" ht="14.25" customHeight="1" x14ac:dyDescent="0.25">
      <c r="A20" s="251"/>
      <c r="B20" s="252"/>
      <c r="C20" s="99"/>
      <c r="D20" s="100"/>
      <c r="E20" s="101" t="str">
        <f>IF(C20="","",VLOOKUP(C20,食材マスタ!$A$4:$AB$438,6,FALSE))</f>
        <v/>
      </c>
      <c r="F20" s="102"/>
      <c r="G20" s="103" t="str">
        <f t="shared" si="0"/>
        <v/>
      </c>
      <c r="H20" s="94" t="str">
        <f t="shared" si="1"/>
        <v/>
      </c>
      <c r="I20" s="96" t="str">
        <f>IF(C20="","",VLOOKUP(C20,食材マスタ!$A$4:$AB$438,13,FALSE))</f>
        <v/>
      </c>
      <c r="J20" s="96" t="str">
        <f t="shared" si="32"/>
        <v/>
      </c>
      <c r="K20" s="104" t="str">
        <f t="shared" si="3"/>
        <v/>
      </c>
      <c r="L20" s="96" t="str">
        <f t="shared" si="32"/>
        <v/>
      </c>
      <c r="M20" s="105" t="str">
        <f t="shared" si="4"/>
        <v/>
      </c>
      <c r="N20" s="96" t="str">
        <f t="shared" ref="N20" si="42">O20</f>
        <v/>
      </c>
      <c r="O20" s="105" t="str">
        <f t="shared" si="6"/>
        <v/>
      </c>
      <c r="P20" s="96" t="str">
        <f t="shared" ref="P20" si="43">Q20</f>
        <v/>
      </c>
      <c r="Q20" s="105" t="str">
        <f t="shared" si="8"/>
        <v/>
      </c>
      <c r="R20" s="96" t="str">
        <f t="shared" ref="R20" si="44">S20</f>
        <v/>
      </c>
      <c r="S20" s="13" t="str">
        <f t="shared" si="10"/>
        <v/>
      </c>
      <c r="T20" s="14"/>
      <c r="U20" s="83"/>
      <c r="X20" s="216" t="e">
        <f>VLOOKUP($C20,食材マスタ!$A:$AB,5,FALSE)</f>
        <v>#N/A</v>
      </c>
      <c r="Y20" s="216" t="e">
        <f>VLOOKUP($C20,食材マスタ!$A:$AB,6,FALSE)</f>
        <v>#N/A</v>
      </c>
      <c r="Z20" s="216" t="e">
        <f>VLOOKUP($C20,食材マスタ!$A:$AB,13,FALSE)</f>
        <v>#N/A</v>
      </c>
      <c r="AA20" s="216" t="e">
        <f>VLOOKUP($C20,食材マスタ!$A:$AB,12,FALSE)</f>
        <v>#N/A</v>
      </c>
      <c r="AB20" s="216" t="e">
        <f>VLOOKUP($C20,食材マスタ!$A:$AB,14,FALSE)</f>
        <v>#N/A</v>
      </c>
      <c r="AC20" s="216" t="e">
        <f>VLOOKUP($C20,食材マスタ!$A:$AB,16,FALSE)</f>
        <v>#N/A</v>
      </c>
      <c r="AD20" s="216" t="e">
        <f>VLOOKUP($C20,食材マスタ!$A:$AB,19,FALSE)</f>
        <v>#N/A</v>
      </c>
      <c r="AE20" s="216" t="e">
        <f>VLOOKUP($C20,食材マスタ!$A:$AB,26,FALSE)</f>
        <v>#N/A</v>
      </c>
      <c r="AF20" s="216" t="e">
        <f>VLOOKUP($C20,食材マスタ!$A:$AB,28,FALSE)</f>
        <v>#N/A</v>
      </c>
    </row>
    <row r="21" spans="1:32" ht="14.25" customHeight="1" x14ac:dyDescent="0.25">
      <c r="A21" s="251"/>
      <c r="B21" s="252"/>
      <c r="C21" s="99"/>
      <c r="D21" s="100"/>
      <c r="E21" s="101" t="str">
        <f>IF(C21="","",VLOOKUP(C21,食材マスタ!$A$4:$AB$438,6,FALSE))</f>
        <v/>
      </c>
      <c r="F21" s="102"/>
      <c r="G21" s="103" t="str">
        <f t="shared" si="0"/>
        <v/>
      </c>
      <c r="H21" s="94" t="str">
        <f t="shared" si="1"/>
        <v/>
      </c>
      <c r="I21" s="96" t="str">
        <f>IF(C21="","",VLOOKUP(C21,食材マスタ!$A$4:$AB$438,13,FALSE))</f>
        <v/>
      </c>
      <c r="J21" s="96" t="str">
        <f t="shared" si="32"/>
        <v/>
      </c>
      <c r="K21" s="104" t="str">
        <f t="shared" si="3"/>
        <v/>
      </c>
      <c r="L21" s="96" t="str">
        <f t="shared" si="32"/>
        <v/>
      </c>
      <c r="M21" s="105" t="str">
        <f t="shared" si="4"/>
        <v/>
      </c>
      <c r="N21" s="96" t="str">
        <f t="shared" ref="N21" si="45">O21</f>
        <v/>
      </c>
      <c r="O21" s="105" t="str">
        <f t="shared" si="6"/>
        <v/>
      </c>
      <c r="P21" s="96" t="str">
        <f t="shared" ref="P21" si="46">Q21</f>
        <v/>
      </c>
      <c r="Q21" s="105" t="str">
        <f t="shared" si="8"/>
        <v/>
      </c>
      <c r="R21" s="96" t="str">
        <f t="shared" ref="R21" si="47">S21</f>
        <v/>
      </c>
      <c r="S21" s="13" t="str">
        <f t="shared" si="10"/>
        <v/>
      </c>
      <c r="T21" s="14"/>
      <c r="U21" s="83"/>
      <c r="X21" s="216" t="e">
        <f>VLOOKUP($C21,食材マスタ!$A:$AB,5,FALSE)</f>
        <v>#N/A</v>
      </c>
      <c r="Y21" s="216" t="e">
        <f>VLOOKUP($C21,食材マスタ!$A:$AB,6,FALSE)</f>
        <v>#N/A</v>
      </c>
      <c r="Z21" s="216" t="e">
        <f>VLOOKUP($C21,食材マスタ!$A:$AB,13,FALSE)</f>
        <v>#N/A</v>
      </c>
      <c r="AA21" s="216" t="e">
        <f>VLOOKUP($C21,食材マスタ!$A:$AB,12,FALSE)</f>
        <v>#N/A</v>
      </c>
      <c r="AB21" s="216" t="e">
        <f>VLOOKUP($C21,食材マスタ!$A:$AB,14,FALSE)</f>
        <v>#N/A</v>
      </c>
      <c r="AC21" s="216" t="e">
        <f>VLOOKUP($C21,食材マスタ!$A:$AB,16,FALSE)</f>
        <v>#N/A</v>
      </c>
      <c r="AD21" s="216" t="e">
        <f>VLOOKUP($C21,食材マスタ!$A:$AB,19,FALSE)</f>
        <v>#N/A</v>
      </c>
      <c r="AE21" s="216" t="e">
        <f>VLOOKUP($C21,食材マスタ!$A:$AB,26,FALSE)</f>
        <v>#N/A</v>
      </c>
      <c r="AF21" s="216" t="e">
        <f>VLOOKUP($C21,食材マスタ!$A:$AB,28,FALSE)</f>
        <v>#N/A</v>
      </c>
    </row>
    <row r="22" spans="1:32" ht="14.25" customHeight="1" x14ac:dyDescent="0.25">
      <c r="A22" s="251"/>
      <c r="B22" s="252"/>
      <c r="C22" s="99"/>
      <c r="D22" s="100"/>
      <c r="E22" s="101" t="str">
        <f>IF(C22="","",VLOOKUP(C22,食材マスタ!$A$4:$AB$438,6,FALSE))</f>
        <v/>
      </c>
      <c r="F22" s="102"/>
      <c r="G22" s="103" t="str">
        <f t="shared" si="0"/>
        <v/>
      </c>
      <c r="H22" s="94" t="str">
        <f t="shared" si="1"/>
        <v/>
      </c>
      <c r="I22" s="96" t="str">
        <f>IF(C22="","",VLOOKUP(C22,食材マスタ!$A$4:$AB$438,13,FALSE))</f>
        <v/>
      </c>
      <c r="J22" s="96" t="str">
        <f t="shared" si="32"/>
        <v/>
      </c>
      <c r="K22" s="104" t="str">
        <f t="shared" si="3"/>
        <v/>
      </c>
      <c r="L22" s="96" t="str">
        <f t="shared" si="32"/>
        <v/>
      </c>
      <c r="M22" s="105" t="str">
        <f t="shared" si="4"/>
        <v/>
      </c>
      <c r="N22" s="96" t="str">
        <f t="shared" ref="N22" si="48">O22</f>
        <v/>
      </c>
      <c r="O22" s="105" t="str">
        <f t="shared" si="6"/>
        <v/>
      </c>
      <c r="P22" s="96" t="str">
        <f t="shared" ref="P22" si="49">Q22</f>
        <v/>
      </c>
      <c r="Q22" s="105" t="str">
        <f t="shared" si="8"/>
        <v/>
      </c>
      <c r="R22" s="96" t="str">
        <f t="shared" ref="R22" si="50">S22</f>
        <v/>
      </c>
      <c r="S22" s="13" t="str">
        <f t="shared" si="10"/>
        <v/>
      </c>
      <c r="T22" s="14"/>
      <c r="U22" s="83"/>
      <c r="X22" s="216" t="e">
        <f>VLOOKUP($C22,食材マスタ!$A:$AB,5,FALSE)</f>
        <v>#N/A</v>
      </c>
      <c r="Y22" s="216" t="e">
        <f>VLOOKUP($C22,食材マスタ!$A:$AB,6,FALSE)</f>
        <v>#N/A</v>
      </c>
      <c r="Z22" s="216" t="e">
        <f>VLOOKUP($C22,食材マスタ!$A:$AB,13,FALSE)</f>
        <v>#N/A</v>
      </c>
      <c r="AA22" s="216" t="e">
        <f>VLOOKUP($C22,食材マスタ!$A:$AB,12,FALSE)</f>
        <v>#N/A</v>
      </c>
      <c r="AB22" s="216" t="e">
        <f>VLOOKUP($C22,食材マスタ!$A:$AB,14,FALSE)</f>
        <v>#N/A</v>
      </c>
      <c r="AC22" s="216" t="e">
        <f>VLOOKUP($C22,食材マスタ!$A:$AB,16,FALSE)</f>
        <v>#N/A</v>
      </c>
      <c r="AD22" s="216" t="e">
        <f>VLOOKUP($C22,食材マスタ!$A:$AB,19,FALSE)</f>
        <v>#N/A</v>
      </c>
      <c r="AE22" s="216" t="e">
        <f>VLOOKUP($C22,食材マスタ!$A:$AB,26,FALSE)</f>
        <v>#N/A</v>
      </c>
      <c r="AF22" s="216" t="e">
        <f>VLOOKUP($C22,食材マスタ!$A:$AB,28,FALSE)</f>
        <v>#N/A</v>
      </c>
    </row>
    <row r="23" spans="1:32" ht="14.25" customHeight="1" x14ac:dyDescent="0.25">
      <c r="A23" s="251"/>
      <c r="B23" s="252"/>
      <c r="C23" s="99"/>
      <c r="D23" s="100"/>
      <c r="E23" s="101" t="str">
        <f>IF(C23="","",VLOOKUP(C23,食材マスタ!$A$4:$AB$438,6,FALSE))</f>
        <v/>
      </c>
      <c r="F23" s="102"/>
      <c r="G23" s="103" t="str">
        <f t="shared" si="0"/>
        <v/>
      </c>
      <c r="H23" s="94" t="str">
        <f t="shared" si="1"/>
        <v/>
      </c>
      <c r="I23" s="96" t="str">
        <f>IF(C23="","",VLOOKUP(C23,食材マスタ!$A$4:$AB$438,13,FALSE))</f>
        <v/>
      </c>
      <c r="J23" s="96" t="str">
        <f t="shared" si="32"/>
        <v/>
      </c>
      <c r="K23" s="104" t="str">
        <f t="shared" si="3"/>
        <v/>
      </c>
      <c r="L23" s="96" t="str">
        <f t="shared" si="32"/>
        <v/>
      </c>
      <c r="M23" s="105" t="str">
        <f t="shared" si="4"/>
        <v/>
      </c>
      <c r="N23" s="96" t="str">
        <f t="shared" ref="N23" si="51">O23</f>
        <v/>
      </c>
      <c r="O23" s="105" t="str">
        <f t="shared" si="6"/>
        <v/>
      </c>
      <c r="P23" s="96" t="str">
        <f t="shared" ref="P23" si="52">Q23</f>
        <v/>
      </c>
      <c r="Q23" s="105" t="str">
        <f t="shared" si="8"/>
        <v/>
      </c>
      <c r="R23" s="96" t="str">
        <f t="shared" ref="R23" si="53">S23</f>
        <v/>
      </c>
      <c r="S23" s="13" t="str">
        <f t="shared" si="10"/>
        <v/>
      </c>
      <c r="T23" s="14"/>
      <c r="U23" s="84"/>
      <c r="X23" s="216" t="e">
        <f>VLOOKUP($C23,食材マスタ!$A:$AB,5,FALSE)</f>
        <v>#N/A</v>
      </c>
      <c r="Y23" s="216" t="e">
        <f>VLOOKUP($C23,食材マスタ!$A:$AB,6,FALSE)</f>
        <v>#N/A</v>
      </c>
      <c r="Z23" s="216" t="e">
        <f>VLOOKUP($C23,食材マスタ!$A:$AB,13,FALSE)</f>
        <v>#N/A</v>
      </c>
      <c r="AA23" s="216" t="e">
        <f>VLOOKUP($C23,食材マスタ!$A:$AB,12,FALSE)</f>
        <v>#N/A</v>
      </c>
      <c r="AB23" s="216" t="e">
        <f>VLOOKUP($C23,食材マスタ!$A:$AB,14,FALSE)</f>
        <v>#N/A</v>
      </c>
      <c r="AC23" s="216" t="e">
        <f>VLOOKUP($C23,食材マスタ!$A:$AB,16,FALSE)</f>
        <v>#N/A</v>
      </c>
      <c r="AD23" s="216" t="e">
        <f>VLOOKUP($C23,食材マスタ!$A:$AB,19,FALSE)</f>
        <v>#N/A</v>
      </c>
      <c r="AE23" s="216" t="e">
        <f>VLOOKUP($C23,食材マスタ!$A:$AB,26,FALSE)</f>
        <v>#N/A</v>
      </c>
      <c r="AF23" s="216" t="e">
        <f>VLOOKUP($C23,食材マスタ!$A:$AB,28,FALSE)</f>
        <v>#N/A</v>
      </c>
    </row>
    <row r="24" spans="1:32" ht="14.25" customHeight="1" x14ac:dyDescent="0.25">
      <c r="A24" s="251"/>
      <c r="B24" s="252"/>
      <c r="C24" s="99"/>
      <c r="D24" s="100"/>
      <c r="E24" s="101" t="str">
        <f>IF(C24="","",VLOOKUP(C24,食材マスタ!$A$4:$AB$438,6,FALSE))</f>
        <v/>
      </c>
      <c r="F24" s="102"/>
      <c r="G24" s="103" t="str">
        <f t="shared" si="0"/>
        <v/>
      </c>
      <c r="H24" s="94" t="str">
        <f t="shared" si="1"/>
        <v/>
      </c>
      <c r="I24" s="96" t="str">
        <f>IF(C24="","",VLOOKUP(C24,食材マスタ!$A$4:$AB$438,13,FALSE))</f>
        <v/>
      </c>
      <c r="J24" s="96" t="str">
        <f t="shared" si="32"/>
        <v/>
      </c>
      <c r="K24" s="104" t="str">
        <f t="shared" si="3"/>
        <v/>
      </c>
      <c r="L24" s="96" t="str">
        <f t="shared" si="32"/>
        <v/>
      </c>
      <c r="M24" s="105" t="str">
        <f t="shared" si="4"/>
        <v/>
      </c>
      <c r="N24" s="96" t="str">
        <f t="shared" ref="N24" si="54">O24</f>
        <v/>
      </c>
      <c r="O24" s="105" t="str">
        <f t="shared" si="6"/>
        <v/>
      </c>
      <c r="P24" s="96" t="str">
        <f t="shared" ref="P24:P25" si="55">Q24</f>
        <v/>
      </c>
      <c r="Q24" s="105" t="str">
        <f t="shared" si="8"/>
        <v/>
      </c>
      <c r="R24" s="96" t="str">
        <f t="shared" ref="R24" si="56">S24</f>
        <v/>
      </c>
      <c r="S24" s="13" t="str">
        <f t="shared" si="10"/>
        <v/>
      </c>
      <c r="T24" s="14"/>
      <c r="U24" s="82"/>
      <c r="X24" s="216" t="e">
        <f>VLOOKUP($C24,食材マスタ!$A:$AB,5,FALSE)</f>
        <v>#N/A</v>
      </c>
      <c r="Y24" s="216" t="e">
        <f>VLOOKUP($C24,食材マスタ!$A:$AB,6,FALSE)</f>
        <v>#N/A</v>
      </c>
      <c r="Z24" s="216" t="e">
        <f>VLOOKUP($C24,食材マスタ!$A:$AB,13,FALSE)</f>
        <v>#N/A</v>
      </c>
      <c r="AA24" s="216" t="e">
        <f>VLOOKUP($C24,食材マスタ!$A:$AB,12,FALSE)</f>
        <v>#N/A</v>
      </c>
      <c r="AB24" s="216" t="e">
        <f>VLOOKUP($C24,食材マスタ!$A:$AB,14,FALSE)</f>
        <v>#N/A</v>
      </c>
      <c r="AC24" s="216" t="e">
        <f>VLOOKUP($C24,食材マスタ!$A:$AB,16,FALSE)</f>
        <v>#N/A</v>
      </c>
      <c r="AD24" s="216" t="e">
        <f>VLOOKUP($C24,食材マスタ!$A:$AB,19,FALSE)</f>
        <v>#N/A</v>
      </c>
      <c r="AE24" s="216" t="e">
        <f>VLOOKUP($C24,食材マスタ!$A:$AB,26,FALSE)</f>
        <v>#N/A</v>
      </c>
      <c r="AF24" s="216" t="e">
        <f>VLOOKUP($C24,食材マスタ!$A:$AB,28,FALSE)</f>
        <v>#N/A</v>
      </c>
    </row>
    <row r="25" spans="1:32" ht="14.25" customHeight="1" x14ac:dyDescent="0.25">
      <c r="A25" s="251"/>
      <c r="B25" s="252"/>
      <c r="C25" s="99"/>
      <c r="D25" s="100"/>
      <c r="E25" s="101" t="str">
        <f>IF(C25="","",VLOOKUP(C25,食材マスタ!$A$4:$AB$438,6,FALSE))</f>
        <v/>
      </c>
      <c r="F25" s="102"/>
      <c r="G25" s="103" t="str">
        <f t="shared" si="0"/>
        <v/>
      </c>
      <c r="H25" s="94" t="str">
        <f t="shared" si="1"/>
        <v/>
      </c>
      <c r="I25" s="96" t="str">
        <f>IF(C25="","",VLOOKUP(C25,食材マスタ!$A$4:$AB$438,13,FALSE))</f>
        <v/>
      </c>
      <c r="J25" s="96" t="str">
        <f t="shared" si="32"/>
        <v/>
      </c>
      <c r="K25" s="104" t="str">
        <f t="shared" si="3"/>
        <v/>
      </c>
      <c r="L25" s="96" t="str">
        <f>M25</f>
        <v/>
      </c>
      <c r="M25" s="105" t="str">
        <f t="shared" si="4"/>
        <v/>
      </c>
      <c r="N25" s="96" t="str">
        <f>O25</f>
        <v/>
      </c>
      <c r="O25" s="105" t="str">
        <f t="shared" si="6"/>
        <v/>
      </c>
      <c r="P25" s="96" t="str">
        <f t="shared" si="55"/>
        <v/>
      </c>
      <c r="Q25" s="105" t="str">
        <f t="shared" si="8"/>
        <v/>
      </c>
      <c r="R25" s="96" t="str">
        <f>S25</f>
        <v/>
      </c>
      <c r="S25" s="13" t="str">
        <f t="shared" si="10"/>
        <v/>
      </c>
      <c r="T25" s="14"/>
      <c r="U25" s="82"/>
      <c r="X25" s="216" t="e">
        <f>VLOOKUP($C25,食材マスタ!$A:$AB,5,FALSE)</f>
        <v>#N/A</v>
      </c>
      <c r="Y25" s="216" t="e">
        <f>VLOOKUP($C25,食材マスタ!$A:$AB,6,FALSE)</f>
        <v>#N/A</v>
      </c>
      <c r="Z25" s="216" t="e">
        <f>VLOOKUP($C25,食材マスタ!$A:$AB,13,FALSE)</f>
        <v>#N/A</v>
      </c>
      <c r="AA25" s="216" t="e">
        <f>VLOOKUP($C25,食材マスタ!$A:$AB,12,FALSE)</f>
        <v>#N/A</v>
      </c>
      <c r="AB25" s="216" t="e">
        <f>VLOOKUP($C25,食材マスタ!$A:$AB,14,FALSE)</f>
        <v>#N/A</v>
      </c>
      <c r="AC25" s="216" t="e">
        <f>VLOOKUP($C25,食材マスタ!$A:$AB,16,FALSE)</f>
        <v>#N/A</v>
      </c>
      <c r="AD25" s="216" t="e">
        <f>VLOOKUP($C25,食材マスタ!$A:$AB,19,FALSE)</f>
        <v>#N/A</v>
      </c>
      <c r="AE25" s="216" t="e">
        <f>VLOOKUP($C25,食材マスタ!$A:$AB,26,FALSE)</f>
        <v>#N/A</v>
      </c>
      <c r="AF25" s="216" t="e">
        <f>VLOOKUP($C25,食材マスタ!$A:$AB,28,FALSE)</f>
        <v>#N/A</v>
      </c>
    </row>
    <row r="26" spans="1:32" ht="14.25" customHeight="1" x14ac:dyDescent="0.25">
      <c r="A26" s="251"/>
      <c r="B26" s="252"/>
      <c r="C26" s="99"/>
      <c r="D26" s="100"/>
      <c r="E26" s="101" t="str">
        <f>IF(C26="","",VLOOKUP(C26,食材マスタ!$A$4:$AB$438,6,FALSE))</f>
        <v/>
      </c>
      <c r="F26" s="102"/>
      <c r="G26" s="103" t="str">
        <f t="shared" si="0"/>
        <v/>
      </c>
      <c r="H26" s="94" t="str">
        <f t="shared" si="1"/>
        <v/>
      </c>
      <c r="I26" s="96" t="str">
        <f>IF(C26="","",VLOOKUP(C26,食材マスタ!$A$4:$AB$438,13,FALSE))</f>
        <v/>
      </c>
      <c r="J26" s="96" t="str">
        <f t="shared" si="32"/>
        <v/>
      </c>
      <c r="K26" s="104" t="str">
        <f t="shared" si="3"/>
        <v/>
      </c>
      <c r="L26" s="96" t="str">
        <f t="shared" si="32"/>
        <v/>
      </c>
      <c r="M26" s="105" t="str">
        <f t="shared" si="4"/>
        <v/>
      </c>
      <c r="N26" s="96" t="str">
        <f t="shared" ref="N26" si="57">O26</f>
        <v/>
      </c>
      <c r="O26" s="105" t="str">
        <f t="shared" si="6"/>
        <v/>
      </c>
      <c r="P26" s="96" t="str">
        <f t="shared" ref="P26" si="58">Q26</f>
        <v/>
      </c>
      <c r="Q26" s="105" t="str">
        <f t="shared" si="8"/>
        <v/>
      </c>
      <c r="R26" s="96" t="str">
        <f t="shared" ref="R26" si="59">S26</f>
        <v/>
      </c>
      <c r="S26" s="13" t="str">
        <f t="shared" si="10"/>
        <v/>
      </c>
      <c r="T26" s="14"/>
      <c r="U26" s="82"/>
      <c r="X26" s="216" t="e">
        <f>VLOOKUP($C26,食材マスタ!$A:$AB,5,FALSE)</f>
        <v>#N/A</v>
      </c>
      <c r="Y26" s="216" t="e">
        <f>VLOOKUP($C26,食材マスタ!$A:$AB,6,FALSE)</f>
        <v>#N/A</v>
      </c>
      <c r="Z26" s="216" t="e">
        <f>VLOOKUP($C26,食材マスタ!$A:$AB,13,FALSE)</f>
        <v>#N/A</v>
      </c>
      <c r="AA26" s="216" t="e">
        <f>VLOOKUP($C26,食材マスタ!$A:$AB,12,FALSE)</f>
        <v>#N/A</v>
      </c>
      <c r="AB26" s="216" t="e">
        <f>VLOOKUP($C26,食材マスタ!$A:$AB,14,FALSE)</f>
        <v>#N/A</v>
      </c>
      <c r="AC26" s="216" t="e">
        <f>VLOOKUP($C26,食材マスタ!$A:$AB,16,FALSE)</f>
        <v>#N/A</v>
      </c>
      <c r="AD26" s="216" t="e">
        <f>VLOOKUP($C26,食材マスタ!$A:$AB,19,FALSE)</f>
        <v>#N/A</v>
      </c>
      <c r="AE26" s="216" t="e">
        <f>VLOOKUP($C26,食材マスタ!$A:$AB,26,FALSE)</f>
        <v>#N/A</v>
      </c>
      <c r="AF26" s="216" t="e">
        <f>VLOOKUP($C26,食材マスタ!$A:$AB,28,FALSE)</f>
        <v>#N/A</v>
      </c>
    </row>
    <row r="27" spans="1:32" ht="14.25" customHeight="1" x14ac:dyDescent="0.25">
      <c r="A27" s="251"/>
      <c r="B27" s="252"/>
      <c r="C27" s="99"/>
      <c r="D27" s="100"/>
      <c r="E27" s="101" t="str">
        <f>IF(C27="","",VLOOKUP(C27,食材マスタ!$A$4:$AB$438,6,FALSE))</f>
        <v/>
      </c>
      <c r="F27" s="102"/>
      <c r="G27" s="103" t="str">
        <f t="shared" si="0"/>
        <v/>
      </c>
      <c r="H27" s="94" t="str">
        <f t="shared" si="1"/>
        <v/>
      </c>
      <c r="I27" s="96" t="str">
        <f>IF(C27="","",VLOOKUP(C27,食材マスタ!$A$4:$AB$438,13,FALSE))</f>
        <v/>
      </c>
      <c r="J27" s="96" t="str">
        <f t="shared" si="32"/>
        <v/>
      </c>
      <c r="K27" s="104" t="str">
        <f t="shared" si="3"/>
        <v/>
      </c>
      <c r="L27" s="96" t="str">
        <f t="shared" si="32"/>
        <v/>
      </c>
      <c r="M27" s="105" t="str">
        <f t="shared" si="4"/>
        <v/>
      </c>
      <c r="N27" s="96" t="str">
        <f t="shared" ref="N27" si="60">O27</f>
        <v/>
      </c>
      <c r="O27" s="105" t="str">
        <f t="shared" si="6"/>
        <v/>
      </c>
      <c r="P27" s="96" t="str">
        <f t="shared" ref="P27" si="61">Q27</f>
        <v/>
      </c>
      <c r="Q27" s="105" t="str">
        <f t="shared" si="8"/>
        <v/>
      </c>
      <c r="R27" s="96" t="str">
        <f t="shared" ref="R27" si="62">S27</f>
        <v/>
      </c>
      <c r="S27" s="13" t="str">
        <f t="shared" si="10"/>
        <v/>
      </c>
      <c r="T27" s="14"/>
      <c r="U27" s="82"/>
      <c r="X27" s="216" t="e">
        <f>VLOOKUP($C27,食材マスタ!$A:$AB,5,FALSE)</f>
        <v>#N/A</v>
      </c>
      <c r="Y27" s="216" t="e">
        <f>VLOOKUP($C27,食材マスタ!$A:$AB,6,FALSE)</f>
        <v>#N/A</v>
      </c>
      <c r="Z27" s="216" t="e">
        <f>VLOOKUP($C27,食材マスタ!$A:$AB,13,FALSE)</f>
        <v>#N/A</v>
      </c>
      <c r="AA27" s="216" t="e">
        <f>VLOOKUP($C27,食材マスタ!$A:$AB,12,FALSE)</f>
        <v>#N/A</v>
      </c>
      <c r="AB27" s="216" t="e">
        <f>VLOOKUP($C27,食材マスタ!$A:$AB,14,FALSE)</f>
        <v>#N/A</v>
      </c>
      <c r="AC27" s="216" t="e">
        <f>VLOOKUP($C27,食材マスタ!$A:$AB,16,FALSE)</f>
        <v>#N/A</v>
      </c>
      <c r="AD27" s="216" t="e">
        <f>VLOOKUP($C27,食材マスタ!$A:$AB,19,FALSE)</f>
        <v>#N/A</v>
      </c>
      <c r="AE27" s="216" t="e">
        <f>VLOOKUP($C27,食材マスタ!$A:$AB,26,FALSE)</f>
        <v>#N/A</v>
      </c>
      <c r="AF27" s="216" t="e">
        <f>VLOOKUP($C27,食材マスタ!$A:$AB,28,FALSE)</f>
        <v>#N/A</v>
      </c>
    </row>
    <row r="28" spans="1:32" ht="14.25" customHeight="1" x14ac:dyDescent="0.25">
      <c r="A28" s="251"/>
      <c r="B28" s="252"/>
      <c r="C28" s="99"/>
      <c r="D28" s="100"/>
      <c r="E28" s="101" t="str">
        <f>IF(C28="","",VLOOKUP(C28,食材マスタ!$A$4:$AB$438,6,FALSE))</f>
        <v/>
      </c>
      <c r="F28" s="102"/>
      <c r="G28" s="103" t="str">
        <f t="shared" si="0"/>
        <v/>
      </c>
      <c r="H28" s="94" t="str">
        <f t="shared" si="1"/>
        <v/>
      </c>
      <c r="I28" s="96" t="str">
        <f>IF(C28="","",VLOOKUP(C28,食材マスタ!$A$4:$AB$438,13,FALSE))</f>
        <v/>
      </c>
      <c r="J28" s="96" t="str">
        <f t="shared" si="32"/>
        <v/>
      </c>
      <c r="K28" s="104" t="str">
        <f t="shared" si="3"/>
        <v/>
      </c>
      <c r="L28" s="96" t="str">
        <f t="shared" si="32"/>
        <v/>
      </c>
      <c r="M28" s="105" t="str">
        <f t="shared" si="4"/>
        <v/>
      </c>
      <c r="N28" s="96" t="str">
        <f t="shared" ref="N28" si="63">O28</f>
        <v/>
      </c>
      <c r="O28" s="105" t="str">
        <f t="shared" si="6"/>
        <v/>
      </c>
      <c r="P28" s="96" t="str">
        <f t="shared" ref="P28" si="64">Q28</f>
        <v/>
      </c>
      <c r="Q28" s="105" t="str">
        <f t="shared" si="8"/>
        <v/>
      </c>
      <c r="R28" s="96" t="str">
        <f t="shared" ref="R28" si="65">S28</f>
        <v/>
      </c>
      <c r="S28" s="13" t="str">
        <f t="shared" si="10"/>
        <v/>
      </c>
      <c r="T28" s="14"/>
      <c r="U28" s="82"/>
      <c r="X28" s="216" t="e">
        <f>VLOOKUP($C28,食材マスタ!$A:$AB,5,FALSE)</f>
        <v>#N/A</v>
      </c>
      <c r="Y28" s="216" t="e">
        <f>VLOOKUP($C28,食材マスタ!$A:$AB,6,FALSE)</f>
        <v>#N/A</v>
      </c>
      <c r="Z28" s="216" t="e">
        <f>VLOOKUP($C28,食材マスタ!$A:$AB,13,FALSE)</f>
        <v>#N/A</v>
      </c>
      <c r="AA28" s="216" t="e">
        <f>VLOOKUP($C28,食材マスタ!$A:$AB,12,FALSE)</f>
        <v>#N/A</v>
      </c>
      <c r="AB28" s="216" t="e">
        <f>VLOOKUP($C28,食材マスタ!$A:$AB,14,FALSE)</f>
        <v>#N/A</v>
      </c>
      <c r="AC28" s="216" t="e">
        <f>VLOOKUP($C28,食材マスタ!$A:$AB,16,FALSE)</f>
        <v>#N/A</v>
      </c>
      <c r="AD28" s="216" t="e">
        <f>VLOOKUP($C28,食材マスタ!$A:$AB,19,FALSE)</f>
        <v>#N/A</v>
      </c>
      <c r="AE28" s="216" t="e">
        <f>VLOOKUP($C28,食材マスタ!$A:$AB,26,FALSE)</f>
        <v>#N/A</v>
      </c>
      <c r="AF28" s="216" t="e">
        <f>VLOOKUP($C28,食材マスタ!$A:$AB,28,FALSE)</f>
        <v>#N/A</v>
      </c>
    </row>
    <row r="29" spans="1:32" ht="14.25" customHeight="1" x14ac:dyDescent="0.25">
      <c r="A29" s="251"/>
      <c r="B29" s="252"/>
      <c r="C29" s="99"/>
      <c r="D29" s="100"/>
      <c r="E29" s="101" t="str">
        <f>IF(C29="","",VLOOKUP(C29,食材マスタ!$A$4:$AB$438,6,FALSE))</f>
        <v/>
      </c>
      <c r="F29" s="102"/>
      <c r="G29" s="103" t="str">
        <f t="shared" si="0"/>
        <v/>
      </c>
      <c r="H29" s="94" t="str">
        <f t="shared" si="1"/>
        <v/>
      </c>
      <c r="I29" s="96" t="str">
        <f>IF(C29="","",VLOOKUP(C29,食材マスタ!$A$4:$AB$438,13,FALSE))</f>
        <v/>
      </c>
      <c r="J29" s="96" t="str">
        <f t="shared" si="32"/>
        <v/>
      </c>
      <c r="K29" s="104" t="str">
        <f t="shared" si="3"/>
        <v/>
      </c>
      <c r="L29" s="96" t="str">
        <f t="shared" si="32"/>
        <v/>
      </c>
      <c r="M29" s="105" t="str">
        <f t="shared" si="4"/>
        <v/>
      </c>
      <c r="N29" s="96" t="str">
        <f t="shared" ref="N29" si="66">O29</f>
        <v/>
      </c>
      <c r="O29" s="105" t="str">
        <f t="shared" si="6"/>
        <v/>
      </c>
      <c r="P29" s="96" t="str">
        <f t="shared" ref="P29" si="67">Q29</f>
        <v/>
      </c>
      <c r="Q29" s="105" t="str">
        <f t="shared" si="8"/>
        <v/>
      </c>
      <c r="R29" s="96" t="str">
        <f t="shared" ref="R29" si="68">S29</f>
        <v/>
      </c>
      <c r="S29" s="13" t="str">
        <f t="shared" si="10"/>
        <v/>
      </c>
      <c r="T29" s="14"/>
      <c r="U29" s="82"/>
      <c r="X29" s="216" t="e">
        <f>VLOOKUP($C29,食材マスタ!$A:$AB,5,FALSE)</f>
        <v>#N/A</v>
      </c>
      <c r="Y29" s="216" t="e">
        <f>VLOOKUP($C29,食材マスタ!$A:$AB,6,FALSE)</f>
        <v>#N/A</v>
      </c>
      <c r="Z29" s="216" t="e">
        <f>VLOOKUP($C29,食材マスタ!$A:$AB,13,FALSE)</f>
        <v>#N/A</v>
      </c>
      <c r="AA29" s="216" t="e">
        <f>VLOOKUP($C29,食材マスタ!$A:$AB,12,FALSE)</f>
        <v>#N/A</v>
      </c>
      <c r="AB29" s="216" t="e">
        <f>VLOOKUP($C29,食材マスタ!$A:$AB,14,FALSE)</f>
        <v>#N/A</v>
      </c>
      <c r="AC29" s="216" t="e">
        <f>VLOOKUP($C29,食材マスタ!$A:$AB,16,FALSE)</f>
        <v>#N/A</v>
      </c>
      <c r="AD29" s="216" t="e">
        <f>VLOOKUP($C29,食材マスタ!$A:$AB,19,FALSE)</f>
        <v>#N/A</v>
      </c>
      <c r="AE29" s="216" t="e">
        <f>VLOOKUP($C29,食材マスタ!$A:$AB,26,FALSE)</f>
        <v>#N/A</v>
      </c>
      <c r="AF29" s="216" t="e">
        <f>VLOOKUP($C29,食材マスタ!$A:$AB,28,FALSE)</f>
        <v>#N/A</v>
      </c>
    </row>
    <row r="30" spans="1:32" ht="14.25" customHeight="1" x14ac:dyDescent="0.25">
      <c r="A30" s="251"/>
      <c r="B30" s="252"/>
      <c r="C30" s="99"/>
      <c r="D30" s="106" t="s">
        <v>2118</v>
      </c>
      <c r="E30" s="107" t="s">
        <v>2119</v>
      </c>
      <c r="F30" s="108">
        <v>20</v>
      </c>
      <c r="G30" s="109">
        <v>20</v>
      </c>
      <c r="H30" s="110">
        <v>25</v>
      </c>
      <c r="I30" s="111">
        <v>0</v>
      </c>
      <c r="J30" s="111">
        <v>60</v>
      </c>
      <c r="K30" s="112" t="str">
        <f t="shared" si="3"/>
        <v/>
      </c>
      <c r="L30" s="109">
        <v>2</v>
      </c>
      <c r="M30" s="113" t="str">
        <f t="shared" si="4"/>
        <v/>
      </c>
      <c r="N30" s="109">
        <v>1</v>
      </c>
      <c r="O30" s="113" t="str">
        <f t="shared" si="6"/>
        <v/>
      </c>
      <c r="P30" s="109">
        <v>15</v>
      </c>
      <c r="Q30" s="113" t="str">
        <f t="shared" si="8"/>
        <v/>
      </c>
      <c r="R30" s="109">
        <v>0.2</v>
      </c>
      <c r="S30" s="13" t="str">
        <f t="shared" si="10"/>
        <v/>
      </c>
      <c r="T30" s="14"/>
      <c r="U30" s="82"/>
      <c r="X30" s="216" t="e">
        <f>VLOOKUP($C30,食材マスタ!$A:$AB,5,FALSE)</f>
        <v>#N/A</v>
      </c>
      <c r="Y30" s="216" t="e">
        <f>VLOOKUP($C30,食材マスタ!$A:$AB,6,FALSE)</f>
        <v>#N/A</v>
      </c>
      <c r="Z30" s="216" t="e">
        <f>VLOOKUP($C30,食材マスタ!$A:$AB,13,FALSE)</f>
        <v>#N/A</v>
      </c>
      <c r="AA30" s="216" t="e">
        <f>VLOOKUP($C30,食材マスタ!$A:$AB,12,FALSE)</f>
        <v>#N/A</v>
      </c>
      <c r="AB30" s="216" t="e">
        <f>VLOOKUP($C30,食材マスタ!$A:$AB,14,FALSE)</f>
        <v>#N/A</v>
      </c>
      <c r="AC30" s="216" t="e">
        <f>VLOOKUP($C30,食材マスタ!$A:$AB,16,FALSE)</f>
        <v>#N/A</v>
      </c>
      <c r="AD30" s="216" t="e">
        <f>VLOOKUP($C30,食材マスタ!$A:$AB,19,FALSE)</f>
        <v>#N/A</v>
      </c>
      <c r="AE30" s="216" t="e">
        <f>VLOOKUP($C30,食材マスタ!$A:$AB,26,FALSE)</f>
        <v>#N/A</v>
      </c>
      <c r="AF30" s="216" t="e">
        <f>VLOOKUP($C30,食材マスタ!$A:$AB,28,FALSE)</f>
        <v>#N/A</v>
      </c>
    </row>
    <row r="31" spans="1:32" ht="14.25" customHeight="1" x14ac:dyDescent="0.25">
      <c r="A31" s="251"/>
      <c r="B31" s="252"/>
      <c r="C31" s="99"/>
      <c r="D31" s="100"/>
      <c r="E31" s="101" t="str">
        <f>IF(C31="","",VLOOKUP(C31,食材マスタ!$A$4:$AB$438,6,FALSE))</f>
        <v/>
      </c>
      <c r="F31" s="102"/>
      <c r="G31" s="103" t="str">
        <f>IF(C31="","",F31/((100-I31)/100))</f>
        <v/>
      </c>
      <c r="H31" s="94" t="str">
        <f t="shared" ref="H31:H36" si="69">IF(C31="","",ROUND(G31*AA31,1))</f>
        <v/>
      </c>
      <c r="I31" s="96" t="str">
        <f>IF(C31="","",VLOOKUP(C31,食材マスタ!$A$4:$AB$438,13,FALSE))</f>
        <v/>
      </c>
      <c r="J31" s="96" t="str">
        <f t="shared" si="32"/>
        <v/>
      </c>
      <c r="K31" s="104" t="str">
        <f t="shared" si="3"/>
        <v/>
      </c>
      <c r="L31" s="96" t="str">
        <f t="shared" si="32"/>
        <v/>
      </c>
      <c r="M31" s="105" t="str">
        <f t="shared" si="4"/>
        <v/>
      </c>
      <c r="N31" s="96" t="str">
        <f t="shared" ref="N31:N45" si="70">O31</f>
        <v/>
      </c>
      <c r="O31" s="105" t="str">
        <f t="shared" si="6"/>
        <v/>
      </c>
      <c r="P31" s="96" t="str">
        <f t="shared" ref="P31:P45" si="71">Q31</f>
        <v/>
      </c>
      <c r="Q31" s="105" t="str">
        <f t="shared" si="8"/>
        <v/>
      </c>
      <c r="R31" s="96" t="str">
        <f t="shared" ref="R31:R45" si="72">S31</f>
        <v/>
      </c>
      <c r="S31" s="13" t="str">
        <f t="shared" si="10"/>
        <v/>
      </c>
      <c r="T31" s="14"/>
      <c r="U31" s="82"/>
      <c r="X31" s="216" t="e">
        <f>VLOOKUP($C31,食材マスタ!$A:$AB,5,FALSE)</f>
        <v>#N/A</v>
      </c>
      <c r="Y31" s="216" t="e">
        <f>VLOOKUP($C31,食材マスタ!$A:$AB,6,FALSE)</f>
        <v>#N/A</v>
      </c>
      <c r="Z31" s="216" t="e">
        <f>VLOOKUP($C31,食材マスタ!$A:$AB,13,FALSE)</f>
        <v>#N/A</v>
      </c>
      <c r="AA31" s="216" t="e">
        <f>VLOOKUP($C31,食材マスタ!$A:$AB,12,FALSE)</f>
        <v>#N/A</v>
      </c>
      <c r="AB31" s="216" t="e">
        <f>VLOOKUP($C31,食材マスタ!$A:$AB,14,FALSE)</f>
        <v>#N/A</v>
      </c>
      <c r="AC31" s="216" t="e">
        <f>VLOOKUP($C31,食材マスタ!$A:$AB,16,FALSE)</f>
        <v>#N/A</v>
      </c>
      <c r="AD31" s="216" t="e">
        <f>VLOOKUP($C31,食材マスタ!$A:$AB,19,FALSE)</f>
        <v>#N/A</v>
      </c>
      <c r="AE31" s="216" t="e">
        <f>VLOOKUP($C31,食材マスタ!$A:$AB,26,FALSE)</f>
        <v>#N/A</v>
      </c>
      <c r="AF31" s="216" t="e">
        <f>VLOOKUP($C31,食材マスタ!$A:$AB,28,FALSE)</f>
        <v>#N/A</v>
      </c>
    </row>
    <row r="32" spans="1:32" ht="14.25" customHeight="1" x14ac:dyDescent="0.25">
      <c r="A32" s="251"/>
      <c r="B32" s="252"/>
      <c r="C32" s="99"/>
      <c r="D32" s="100"/>
      <c r="E32" s="101" t="str">
        <f>IF(C32="","",VLOOKUP(C32,食材マスタ!$A$4:$AB$438,6,FALSE))</f>
        <v/>
      </c>
      <c r="F32" s="102"/>
      <c r="G32" s="103" t="str">
        <f>IF(C32="","",F32/((100-I32)/100))</f>
        <v/>
      </c>
      <c r="H32" s="94" t="str">
        <f t="shared" si="69"/>
        <v/>
      </c>
      <c r="I32" s="96" t="str">
        <f>IF(C32="","",VLOOKUP(C32,食材マスタ!$A$4:$AB$438,13,FALSE))</f>
        <v/>
      </c>
      <c r="J32" s="96" t="str">
        <f t="shared" ref="J32" si="73">K32</f>
        <v/>
      </c>
      <c r="K32" s="104" t="str">
        <f t="shared" si="3"/>
        <v/>
      </c>
      <c r="L32" s="96" t="str">
        <f t="shared" ref="L32" si="74">M32</f>
        <v/>
      </c>
      <c r="M32" s="105" t="str">
        <f t="shared" si="4"/>
        <v/>
      </c>
      <c r="N32" s="96" t="str">
        <f t="shared" si="70"/>
        <v/>
      </c>
      <c r="O32" s="105" t="str">
        <f t="shared" si="6"/>
        <v/>
      </c>
      <c r="P32" s="96" t="str">
        <f t="shared" si="71"/>
        <v/>
      </c>
      <c r="Q32" s="105" t="str">
        <f t="shared" si="8"/>
        <v/>
      </c>
      <c r="R32" s="96" t="str">
        <f t="shared" si="72"/>
        <v/>
      </c>
      <c r="S32" s="13" t="str">
        <f t="shared" si="10"/>
        <v/>
      </c>
      <c r="T32" s="14"/>
      <c r="U32" s="82"/>
      <c r="X32" s="216" t="e">
        <f>VLOOKUP($C32,食材マスタ!$A:$AB,5,FALSE)</f>
        <v>#N/A</v>
      </c>
      <c r="Y32" s="216" t="e">
        <f>VLOOKUP($C32,食材マスタ!$A:$AB,6,FALSE)</f>
        <v>#N/A</v>
      </c>
      <c r="Z32" s="216" t="e">
        <f>VLOOKUP($C32,食材マスタ!$A:$AB,13,FALSE)</f>
        <v>#N/A</v>
      </c>
      <c r="AA32" s="216" t="e">
        <f>VLOOKUP($C32,食材マスタ!$A:$AB,12,FALSE)</f>
        <v>#N/A</v>
      </c>
      <c r="AB32" s="216" t="e">
        <f>VLOOKUP($C32,食材マスタ!$A:$AB,14,FALSE)</f>
        <v>#N/A</v>
      </c>
      <c r="AC32" s="216" t="e">
        <f>VLOOKUP($C32,食材マスタ!$A:$AB,16,FALSE)</f>
        <v>#N/A</v>
      </c>
      <c r="AD32" s="216" t="e">
        <f>VLOOKUP($C32,食材マスタ!$A:$AB,19,FALSE)</f>
        <v>#N/A</v>
      </c>
      <c r="AE32" s="216" t="e">
        <f>VLOOKUP($C32,食材マスタ!$A:$AB,26,FALSE)</f>
        <v>#N/A</v>
      </c>
      <c r="AF32" s="216" t="e">
        <f>VLOOKUP($C32,食材マスタ!$A:$AB,28,FALSE)</f>
        <v>#N/A</v>
      </c>
    </row>
    <row r="33" spans="1:32" ht="14.25" customHeight="1" x14ac:dyDescent="0.25">
      <c r="A33" s="251"/>
      <c r="B33" s="252"/>
      <c r="C33" s="99"/>
      <c r="D33" s="100"/>
      <c r="E33" s="101" t="str">
        <f>IF(C33="","",VLOOKUP(C33,食材マスタ!$A$4:$AB$438,6,FALSE))</f>
        <v/>
      </c>
      <c r="F33" s="102"/>
      <c r="G33" s="103" t="str">
        <f>IF(C33="","",F33/((100-I33)/100))</f>
        <v/>
      </c>
      <c r="H33" s="94" t="str">
        <f t="shared" si="69"/>
        <v/>
      </c>
      <c r="I33" s="96" t="str">
        <f>IF(C33="","",VLOOKUP(C33,食材マスタ!$A$4:$AB$438,13,FALSE))</f>
        <v/>
      </c>
      <c r="J33" s="96" t="str">
        <f t="shared" ref="J33" si="75">K33</f>
        <v/>
      </c>
      <c r="K33" s="104" t="str">
        <f t="shared" si="3"/>
        <v/>
      </c>
      <c r="L33" s="96" t="str">
        <f t="shared" ref="L33" si="76">M33</f>
        <v/>
      </c>
      <c r="M33" s="105" t="str">
        <f t="shared" si="4"/>
        <v/>
      </c>
      <c r="N33" s="96" t="str">
        <f t="shared" si="70"/>
        <v/>
      </c>
      <c r="O33" s="105" t="str">
        <f t="shared" si="6"/>
        <v/>
      </c>
      <c r="P33" s="96" t="str">
        <f t="shared" si="71"/>
        <v/>
      </c>
      <c r="Q33" s="105" t="str">
        <f t="shared" si="8"/>
        <v/>
      </c>
      <c r="R33" s="96" t="str">
        <f t="shared" si="72"/>
        <v/>
      </c>
      <c r="S33" s="13" t="str">
        <f t="shared" si="10"/>
        <v/>
      </c>
      <c r="T33" s="14"/>
      <c r="U33" s="82"/>
      <c r="X33" s="216" t="e">
        <f>VLOOKUP($C33,食材マスタ!$A:$AB,5,FALSE)</f>
        <v>#N/A</v>
      </c>
      <c r="Y33" s="216" t="e">
        <f>VLOOKUP($C33,食材マスタ!$A:$AB,6,FALSE)</f>
        <v>#N/A</v>
      </c>
      <c r="Z33" s="216" t="e">
        <f>VLOOKUP($C33,食材マスタ!$A:$AB,13,FALSE)</f>
        <v>#N/A</v>
      </c>
      <c r="AA33" s="216" t="e">
        <f>VLOOKUP($C33,食材マスタ!$A:$AB,12,FALSE)</f>
        <v>#N/A</v>
      </c>
      <c r="AB33" s="216" t="e">
        <f>VLOOKUP($C33,食材マスタ!$A:$AB,14,FALSE)</f>
        <v>#N/A</v>
      </c>
      <c r="AC33" s="216" t="e">
        <f>VLOOKUP($C33,食材マスタ!$A:$AB,16,FALSE)</f>
        <v>#N/A</v>
      </c>
      <c r="AD33" s="216" t="e">
        <f>VLOOKUP($C33,食材マスタ!$A:$AB,19,FALSE)</f>
        <v>#N/A</v>
      </c>
      <c r="AE33" s="216" t="e">
        <f>VLOOKUP($C33,食材マスタ!$A:$AB,26,FALSE)</f>
        <v>#N/A</v>
      </c>
      <c r="AF33" s="216" t="e">
        <f>VLOOKUP($C33,食材マスタ!$A:$AB,28,FALSE)</f>
        <v>#N/A</v>
      </c>
    </row>
    <row r="34" spans="1:32" ht="14.25" customHeight="1" x14ac:dyDescent="0.25">
      <c r="A34" s="251"/>
      <c r="B34" s="252"/>
      <c r="C34" s="99"/>
      <c r="D34" s="106"/>
      <c r="E34" s="101" t="str">
        <f>IF(C34="","",VLOOKUP(C34,食材マスタ!$A$4:$AB$438,6,FALSE))</f>
        <v/>
      </c>
      <c r="F34" s="102"/>
      <c r="G34" s="103" t="str">
        <f>IF(C34="","",F34/((100-I34)/100))</f>
        <v/>
      </c>
      <c r="H34" s="94" t="str">
        <f t="shared" si="69"/>
        <v/>
      </c>
      <c r="I34" s="96" t="str">
        <f>IF(C34="","",VLOOKUP(C34,食材マスタ!$A$4:$AB$438,13,FALSE))</f>
        <v/>
      </c>
      <c r="J34" s="96" t="str">
        <f t="shared" ref="J34" si="77">K34</f>
        <v/>
      </c>
      <c r="K34" s="104" t="str">
        <f t="shared" si="3"/>
        <v/>
      </c>
      <c r="L34" s="96" t="str">
        <f t="shared" ref="L34" si="78">M34</f>
        <v/>
      </c>
      <c r="M34" s="105" t="str">
        <f t="shared" si="4"/>
        <v/>
      </c>
      <c r="N34" s="96" t="str">
        <f t="shared" si="70"/>
        <v/>
      </c>
      <c r="O34" s="105" t="str">
        <f t="shared" si="6"/>
        <v/>
      </c>
      <c r="P34" s="96" t="str">
        <f t="shared" si="71"/>
        <v/>
      </c>
      <c r="Q34" s="105" t="str">
        <f t="shared" si="8"/>
        <v/>
      </c>
      <c r="R34" s="96" t="str">
        <f t="shared" si="72"/>
        <v/>
      </c>
      <c r="S34" s="13" t="str">
        <f t="shared" si="10"/>
        <v/>
      </c>
      <c r="T34" s="14"/>
      <c r="U34" s="82"/>
      <c r="X34" s="216" t="e">
        <f>VLOOKUP($C34,食材マスタ!$A:$AB,5,FALSE)</f>
        <v>#N/A</v>
      </c>
      <c r="Y34" s="216" t="e">
        <f>VLOOKUP($C34,食材マスタ!$A:$AB,6,FALSE)</f>
        <v>#N/A</v>
      </c>
      <c r="Z34" s="216" t="e">
        <f>VLOOKUP($C34,食材マスタ!$A:$AB,13,FALSE)</f>
        <v>#N/A</v>
      </c>
      <c r="AA34" s="216" t="e">
        <f>VLOOKUP($C34,食材マスタ!$A:$AB,12,FALSE)</f>
        <v>#N/A</v>
      </c>
      <c r="AB34" s="216" t="e">
        <f>VLOOKUP($C34,食材マスタ!$A:$AB,14,FALSE)</f>
        <v>#N/A</v>
      </c>
      <c r="AC34" s="216" t="e">
        <f>VLOOKUP($C34,食材マスタ!$A:$AB,16,FALSE)</f>
        <v>#N/A</v>
      </c>
      <c r="AD34" s="216" t="e">
        <f>VLOOKUP($C34,食材マスタ!$A:$AB,19,FALSE)</f>
        <v>#N/A</v>
      </c>
      <c r="AE34" s="216" t="e">
        <f>VLOOKUP($C34,食材マスタ!$A:$AB,26,FALSE)</f>
        <v>#N/A</v>
      </c>
      <c r="AF34" s="216" t="e">
        <f>VLOOKUP($C34,食材マスタ!$A:$AB,28,FALSE)</f>
        <v>#N/A</v>
      </c>
    </row>
    <row r="35" spans="1:32" ht="14.25" customHeight="1" x14ac:dyDescent="0.25">
      <c r="A35" s="251"/>
      <c r="B35" s="252"/>
      <c r="C35" s="99"/>
      <c r="D35" s="100"/>
      <c r="E35" s="101" t="str">
        <f>IF(C35="","",VLOOKUP(C35,食材マスタ!$A$4:$AB$438,6,FALSE))</f>
        <v/>
      </c>
      <c r="F35" s="102"/>
      <c r="G35" s="103" t="str">
        <f>IF(C35="","",F35/((100-I35)/100))</f>
        <v/>
      </c>
      <c r="H35" s="94" t="str">
        <f t="shared" si="69"/>
        <v/>
      </c>
      <c r="I35" s="96" t="str">
        <f>IF(C35="","",VLOOKUP(C35,食材マスタ!$A$4:$AB$438,13,FALSE))</f>
        <v/>
      </c>
      <c r="J35" s="96" t="str">
        <f t="shared" ref="J35" si="79">K35</f>
        <v/>
      </c>
      <c r="K35" s="104" t="str">
        <f t="shared" si="3"/>
        <v/>
      </c>
      <c r="L35" s="96" t="str">
        <f t="shared" ref="L35" si="80">M35</f>
        <v/>
      </c>
      <c r="M35" s="105" t="str">
        <f t="shared" si="4"/>
        <v/>
      </c>
      <c r="N35" s="96" t="str">
        <f t="shared" si="70"/>
        <v/>
      </c>
      <c r="O35" s="105" t="str">
        <f t="shared" si="6"/>
        <v/>
      </c>
      <c r="P35" s="96" t="str">
        <f t="shared" si="71"/>
        <v/>
      </c>
      <c r="Q35" s="105" t="str">
        <f t="shared" si="8"/>
        <v/>
      </c>
      <c r="R35" s="96" t="str">
        <f t="shared" si="72"/>
        <v/>
      </c>
      <c r="S35" s="13" t="str">
        <f t="shared" si="10"/>
        <v/>
      </c>
      <c r="T35" s="14"/>
      <c r="U35" s="82"/>
      <c r="X35" s="216" t="e">
        <f>VLOOKUP($C35,食材マスタ!$A:$AB,5,FALSE)</f>
        <v>#N/A</v>
      </c>
      <c r="Y35" s="216" t="e">
        <f>VLOOKUP($C35,食材マスタ!$A:$AB,6,FALSE)</f>
        <v>#N/A</v>
      </c>
      <c r="Z35" s="216" t="e">
        <f>VLOOKUP($C35,食材マスタ!$A:$AB,13,FALSE)</f>
        <v>#N/A</v>
      </c>
      <c r="AA35" s="216" t="e">
        <f>VLOOKUP($C35,食材マスタ!$A:$AB,12,FALSE)</f>
        <v>#N/A</v>
      </c>
      <c r="AB35" s="216" t="e">
        <f>VLOOKUP($C35,食材マスタ!$A:$AB,14,FALSE)</f>
        <v>#N/A</v>
      </c>
      <c r="AC35" s="216" t="e">
        <f>VLOOKUP($C35,食材マスタ!$A:$AB,16,FALSE)</f>
        <v>#N/A</v>
      </c>
      <c r="AD35" s="216" t="e">
        <f>VLOOKUP($C35,食材マスタ!$A:$AB,19,FALSE)</f>
        <v>#N/A</v>
      </c>
      <c r="AE35" s="216" t="e">
        <f>VLOOKUP($C35,食材マスタ!$A:$AB,26,FALSE)</f>
        <v>#N/A</v>
      </c>
      <c r="AF35" s="216" t="e">
        <f>VLOOKUP($C35,食材マスタ!$A:$AB,28,FALSE)</f>
        <v>#N/A</v>
      </c>
    </row>
    <row r="36" spans="1:32" ht="14.25" customHeight="1" x14ac:dyDescent="0.25">
      <c r="A36" s="251"/>
      <c r="B36" s="252"/>
      <c r="C36" s="99"/>
      <c r="D36" s="100"/>
      <c r="E36" s="101" t="str">
        <f>IF(C36="","",VLOOKUP(C36,食材マスタ!$A$4:$AB$438,6,FALSE))</f>
        <v/>
      </c>
      <c r="F36" s="102"/>
      <c r="G36" s="103" t="str">
        <f t="shared" ref="G36:G37" si="81">IF(C36="","",F36/((100-I36)/100))</f>
        <v/>
      </c>
      <c r="H36" s="94" t="str">
        <f t="shared" si="69"/>
        <v/>
      </c>
      <c r="I36" s="96" t="str">
        <f>IF(C36="","",VLOOKUP(C36,食材マスタ!$A$4:$AB$438,13,FALSE))</f>
        <v/>
      </c>
      <c r="J36" s="96" t="str">
        <f t="shared" ref="J36" si="82">K36</f>
        <v/>
      </c>
      <c r="K36" s="104" t="str">
        <f t="shared" si="3"/>
        <v/>
      </c>
      <c r="L36" s="96" t="str">
        <f t="shared" ref="L36" si="83">M36</f>
        <v/>
      </c>
      <c r="M36" s="105" t="str">
        <f t="shared" si="4"/>
        <v/>
      </c>
      <c r="N36" s="96" t="str">
        <f t="shared" si="70"/>
        <v/>
      </c>
      <c r="O36" s="105" t="str">
        <f t="shared" si="6"/>
        <v/>
      </c>
      <c r="P36" s="96" t="str">
        <f t="shared" si="71"/>
        <v/>
      </c>
      <c r="Q36" s="105" t="str">
        <f t="shared" si="8"/>
        <v/>
      </c>
      <c r="R36" s="96" t="str">
        <f t="shared" si="72"/>
        <v/>
      </c>
      <c r="S36" s="13" t="str">
        <f t="shared" si="10"/>
        <v/>
      </c>
      <c r="T36" s="14"/>
      <c r="U36" s="82"/>
      <c r="X36" s="216" t="e">
        <f>VLOOKUP($C36,食材マスタ!$A:$AB,5,FALSE)</f>
        <v>#N/A</v>
      </c>
      <c r="Y36" s="216" t="e">
        <f>VLOOKUP($C36,食材マスタ!$A:$AB,6,FALSE)</f>
        <v>#N/A</v>
      </c>
      <c r="Z36" s="216" t="e">
        <f>VLOOKUP($C36,食材マスタ!$A:$AB,13,FALSE)</f>
        <v>#N/A</v>
      </c>
      <c r="AA36" s="216" t="e">
        <f>VLOOKUP($C36,食材マスタ!$A:$AB,12,FALSE)</f>
        <v>#N/A</v>
      </c>
      <c r="AB36" s="216" t="e">
        <f>VLOOKUP($C36,食材マスタ!$A:$AB,14,FALSE)</f>
        <v>#N/A</v>
      </c>
      <c r="AC36" s="216" t="e">
        <f>VLOOKUP($C36,食材マスタ!$A:$AB,16,FALSE)</f>
        <v>#N/A</v>
      </c>
      <c r="AD36" s="216" t="e">
        <f>VLOOKUP($C36,食材マスタ!$A:$AB,19,FALSE)</f>
        <v>#N/A</v>
      </c>
      <c r="AE36" s="216" t="e">
        <f>VLOOKUP($C36,食材マスタ!$A:$AB,26,FALSE)</f>
        <v>#N/A</v>
      </c>
      <c r="AF36" s="216" t="e">
        <f>VLOOKUP($C36,食材マスタ!$A:$AB,28,FALSE)</f>
        <v>#N/A</v>
      </c>
    </row>
    <row r="37" spans="1:32" ht="14.25" customHeight="1" x14ac:dyDescent="0.25">
      <c r="A37" s="251"/>
      <c r="B37" s="252"/>
      <c r="C37" s="99"/>
      <c r="D37" s="106" t="s">
        <v>2120</v>
      </c>
      <c r="E37" s="107" t="s">
        <v>2121</v>
      </c>
      <c r="F37" s="102"/>
      <c r="G37" s="103" t="str">
        <f t="shared" si="81"/>
        <v/>
      </c>
      <c r="H37" s="110">
        <v>10</v>
      </c>
      <c r="I37" s="96" t="str">
        <f>IF(C37="","",VLOOKUP(C37,食材マスタ!$A$4:$AB$438,13,FALSE))</f>
        <v/>
      </c>
      <c r="J37" s="96" t="str">
        <f t="shared" ref="J37:L39" si="84">K37</f>
        <v/>
      </c>
      <c r="K37" s="104" t="str">
        <f t="shared" si="3"/>
        <v/>
      </c>
      <c r="L37" s="103" t="str">
        <f t="shared" ref="L37" si="85">M37</f>
        <v/>
      </c>
      <c r="M37" s="105" t="str">
        <f t="shared" si="4"/>
        <v/>
      </c>
      <c r="N37" s="103" t="str">
        <f t="shared" ref="N37" si="86">O37</f>
        <v/>
      </c>
      <c r="O37" s="105" t="str">
        <f t="shared" si="6"/>
        <v/>
      </c>
      <c r="P37" s="103" t="str">
        <f t="shared" ref="P37" si="87">Q37</f>
        <v/>
      </c>
      <c r="Q37" s="105" t="str">
        <f t="shared" si="8"/>
        <v/>
      </c>
      <c r="R37" s="103" t="str">
        <f t="shared" ref="R37" si="88">S37</f>
        <v/>
      </c>
      <c r="S37" s="13" t="str">
        <f t="shared" si="10"/>
        <v/>
      </c>
      <c r="T37" s="14"/>
      <c r="U37" s="83"/>
      <c r="X37" s="216" t="e">
        <f>VLOOKUP($C37,食材マスタ!$A:$AB,5,FALSE)</f>
        <v>#N/A</v>
      </c>
      <c r="Y37" s="216" t="e">
        <f>VLOOKUP($C37,食材マスタ!$A:$AB,6,FALSE)</f>
        <v>#N/A</v>
      </c>
      <c r="Z37" s="216" t="e">
        <f>VLOOKUP($C37,食材マスタ!$A:$AB,13,FALSE)</f>
        <v>#N/A</v>
      </c>
      <c r="AA37" s="216" t="e">
        <f>VLOOKUP($C37,食材マスタ!$A:$AB,12,FALSE)</f>
        <v>#N/A</v>
      </c>
      <c r="AB37" s="216" t="e">
        <f>VLOOKUP($C37,食材マスタ!$A:$AB,14,FALSE)</f>
        <v>#N/A</v>
      </c>
      <c r="AC37" s="216" t="e">
        <f>VLOOKUP($C37,食材マスタ!$A:$AB,16,FALSE)</f>
        <v>#N/A</v>
      </c>
      <c r="AD37" s="216" t="e">
        <f>VLOOKUP($C37,食材マスタ!$A:$AB,19,FALSE)</f>
        <v>#N/A</v>
      </c>
      <c r="AE37" s="216" t="e">
        <f>VLOOKUP($C37,食材マスタ!$A:$AB,26,FALSE)</f>
        <v>#N/A</v>
      </c>
      <c r="AF37" s="216" t="e">
        <f>VLOOKUP($C37,食材マスタ!$A:$AB,28,FALSE)</f>
        <v>#N/A</v>
      </c>
    </row>
    <row r="38" spans="1:32" ht="14.25" customHeight="1" x14ac:dyDescent="0.25">
      <c r="A38" s="251"/>
      <c r="B38" s="252"/>
      <c r="C38" s="99"/>
      <c r="D38" s="100"/>
      <c r="E38" s="101" t="str">
        <f>IF(C38="","",VLOOKUP(C38,食材マスタ!$A$4:$AB$438,6,FALSE))</f>
        <v/>
      </c>
      <c r="F38" s="102"/>
      <c r="G38" s="103" t="str">
        <f t="shared" ref="G38:G45" si="89">IF(C38="","",F38/((100-I38)/100))</f>
        <v/>
      </c>
      <c r="H38" s="94" t="str">
        <f t="shared" ref="H38:H45" si="90">IF(C38="","",ROUND(G38*AA38,1))</f>
        <v/>
      </c>
      <c r="I38" s="96" t="str">
        <f>IF(C38="","",VLOOKUP(C38,食材マスタ!$A$4:$AB$438,13,FALSE))</f>
        <v/>
      </c>
      <c r="J38" s="96" t="str">
        <f t="shared" si="84"/>
        <v/>
      </c>
      <c r="K38" s="104" t="str">
        <f t="shared" si="3"/>
        <v/>
      </c>
      <c r="L38" s="96" t="str">
        <f t="shared" si="84"/>
        <v/>
      </c>
      <c r="M38" s="105" t="str">
        <f t="shared" si="4"/>
        <v/>
      </c>
      <c r="N38" s="96" t="str">
        <f t="shared" si="70"/>
        <v/>
      </c>
      <c r="O38" s="105" t="str">
        <f t="shared" si="6"/>
        <v/>
      </c>
      <c r="P38" s="96" t="str">
        <f t="shared" si="71"/>
        <v/>
      </c>
      <c r="Q38" s="105" t="str">
        <f t="shared" si="8"/>
        <v/>
      </c>
      <c r="R38" s="96" t="str">
        <f t="shared" si="72"/>
        <v/>
      </c>
      <c r="S38" s="13" t="str">
        <f t="shared" si="10"/>
        <v/>
      </c>
      <c r="T38" s="14"/>
      <c r="U38" s="83"/>
      <c r="X38" s="216" t="e">
        <f>VLOOKUP($C38,食材マスタ!$A:$AB,5,FALSE)</f>
        <v>#N/A</v>
      </c>
      <c r="Y38" s="216" t="e">
        <f>VLOOKUP($C38,食材マスタ!$A:$AB,6,FALSE)</f>
        <v>#N/A</v>
      </c>
      <c r="Z38" s="216" t="e">
        <f>VLOOKUP($C38,食材マスタ!$A:$AB,13,FALSE)</f>
        <v>#N/A</v>
      </c>
      <c r="AA38" s="216" t="e">
        <f>VLOOKUP($C38,食材マスタ!$A:$AB,12,FALSE)</f>
        <v>#N/A</v>
      </c>
      <c r="AB38" s="216" t="e">
        <f>VLOOKUP($C38,食材マスタ!$A:$AB,14,FALSE)</f>
        <v>#N/A</v>
      </c>
      <c r="AC38" s="216" t="e">
        <f>VLOOKUP($C38,食材マスタ!$A:$AB,16,FALSE)</f>
        <v>#N/A</v>
      </c>
      <c r="AD38" s="216" t="e">
        <f>VLOOKUP($C38,食材マスタ!$A:$AB,19,FALSE)</f>
        <v>#N/A</v>
      </c>
      <c r="AE38" s="216" t="e">
        <f>VLOOKUP($C38,食材マスタ!$A:$AB,26,FALSE)</f>
        <v>#N/A</v>
      </c>
      <c r="AF38" s="216" t="e">
        <f>VLOOKUP($C38,食材マスタ!$A:$AB,28,FALSE)</f>
        <v>#N/A</v>
      </c>
    </row>
    <row r="39" spans="1:32" ht="14.25" customHeight="1" x14ac:dyDescent="0.25">
      <c r="A39" s="251"/>
      <c r="B39" s="252"/>
      <c r="C39" s="99"/>
      <c r="D39" s="100"/>
      <c r="E39" s="101" t="str">
        <f>IF(C39="","",VLOOKUP(C39,食材マスタ!$A$4:$AB$438,6,FALSE))</f>
        <v/>
      </c>
      <c r="F39" s="102"/>
      <c r="G39" s="103" t="str">
        <f t="shared" ref="G39" si="91">IF(C39="","",F39/((100-I39)/100))</f>
        <v/>
      </c>
      <c r="H39" s="94" t="str">
        <f t="shared" si="90"/>
        <v/>
      </c>
      <c r="I39" s="96" t="str">
        <f>IF(C39="","",VLOOKUP(C39,食材マスタ!$A$4:$AB$438,13,FALSE))</f>
        <v/>
      </c>
      <c r="J39" s="96" t="str">
        <f t="shared" si="84"/>
        <v/>
      </c>
      <c r="K39" s="104" t="str">
        <f t="shared" si="3"/>
        <v/>
      </c>
      <c r="L39" s="96" t="str">
        <f t="shared" si="84"/>
        <v/>
      </c>
      <c r="M39" s="105" t="str">
        <f t="shared" si="4"/>
        <v/>
      </c>
      <c r="N39" s="96" t="str">
        <f t="shared" ref="N39" si="92">O39</f>
        <v/>
      </c>
      <c r="O39" s="105" t="str">
        <f t="shared" si="6"/>
        <v/>
      </c>
      <c r="P39" s="96" t="str">
        <f t="shared" ref="P39" si="93">Q39</f>
        <v/>
      </c>
      <c r="Q39" s="105" t="str">
        <f t="shared" si="8"/>
        <v/>
      </c>
      <c r="R39" s="96" t="str">
        <f t="shared" ref="R39" si="94">S39</f>
        <v/>
      </c>
      <c r="S39" s="13" t="str">
        <f t="shared" si="10"/>
        <v/>
      </c>
      <c r="T39" s="14"/>
      <c r="U39" s="83"/>
      <c r="X39" s="216" t="e">
        <f>VLOOKUP($C39,食材マスタ!$A:$AB,5,FALSE)</f>
        <v>#N/A</v>
      </c>
      <c r="Y39" s="216" t="e">
        <f>VLOOKUP($C39,食材マスタ!$A:$AB,6,FALSE)</f>
        <v>#N/A</v>
      </c>
      <c r="Z39" s="216" t="e">
        <f>VLOOKUP($C39,食材マスタ!$A:$AB,13,FALSE)</f>
        <v>#N/A</v>
      </c>
      <c r="AA39" s="216" t="e">
        <f>VLOOKUP($C39,食材マスタ!$A:$AB,12,FALSE)</f>
        <v>#N/A</v>
      </c>
      <c r="AB39" s="216" t="e">
        <f>VLOOKUP($C39,食材マスタ!$A:$AB,14,FALSE)</f>
        <v>#N/A</v>
      </c>
      <c r="AC39" s="216" t="e">
        <f>VLOOKUP($C39,食材マスタ!$A:$AB,16,FALSE)</f>
        <v>#N/A</v>
      </c>
      <c r="AD39" s="216" t="e">
        <f>VLOOKUP($C39,食材マスタ!$A:$AB,19,FALSE)</f>
        <v>#N/A</v>
      </c>
      <c r="AE39" s="216" t="e">
        <f>VLOOKUP($C39,食材マスタ!$A:$AB,26,FALSE)</f>
        <v>#N/A</v>
      </c>
      <c r="AF39" s="216" t="e">
        <f>VLOOKUP($C39,食材マスタ!$A:$AB,28,FALSE)</f>
        <v>#N/A</v>
      </c>
    </row>
    <row r="40" spans="1:32" ht="14.25" customHeight="1" x14ac:dyDescent="0.25">
      <c r="A40" s="251"/>
      <c r="B40" s="252"/>
      <c r="C40" s="99"/>
      <c r="D40" s="100"/>
      <c r="E40" s="101" t="str">
        <f>IF(C40="","",VLOOKUP(C40,食材マスタ!$A$4:$AB$438,6,FALSE))</f>
        <v/>
      </c>
      <c r="F40" s="102"/>
      <c r="G40" s="103" t="str">
        <f t="shared" si="89"/>
        <v/>
      </c>
      <c r="H40" s="94" t="str">
        <f t="shared" si="90"/>
        <v/>
      </c>
      <c r="I40" s="96" t="str">
        <f>IF(C40="","",VLOOKUP(C40,食材マスタ!$A$4:$AB$438,13,FALSE))</f>
        <v/>
      </c>
      <c r="J40" s="96" t="str">
        <f t="shared" ref="J40:J45" si="95">K40</f>
        <v/>
      </c>
      <c r="K40" s="104" t="str">
        <f t="shared" si="3"/>
        <v/>
      </c>
      <c r="L40" s="96" t="str">
        <f t="shared" ref="L40:L45" si="96">M40</f>
        <v/>
      </c>
      <c r="M40" s="105" t="str">
        <f t="shared" si="4"/>
        <v/>
      </c>
      <c r="N40" s="96" t="str">
        <f t="shared" si="70"/>
        <v/>
      </c>
      <c r="O40" s="105" t="str">
        <f t="shared" si="6"/>
        <v/>
      </c>
      <c r="P40" s="96" t="str">
        <f t="shared" si="71"/>
        <v/>
      </c>
      <c r="Q40" s="105" t="str">
        <f t="shared" si="8"/>
        <v/>
      </c>
      <c r="R40" s="96" t="str">
        <f t="shared" si="72"/>
        <v/>
      </c>
      <c r="S40" s="13" t="str">
        <f t="shared" si="10"/>
        <v/>
      </c>
      <c r="T40" s="14"/>
      <c r="U40" s="83"/>
      <c r="X40" s="216" t="e">
        <f>VLOOKUP($C40,食材マスタ!$A:$AB,5,FALSE)</f>
        <v>#N/A</v>
      </c>
      <c r="Y40" s="216" t="e">
        <f>VLOOKUP($C40,食材マスタ!$A:$AB,6,FALSE)</f>
        <v>#N/A</v>
      </c>
      <c r="Z40" s="216" t="e">
        <f>VLOOKUP($C40,食材マスタ!$A:$AB,13,FALSE)</f>
        <v>#N/A</v>
      </c>
      <c r="AA40" s="216" t="e">
        <f>VLOOKUP($C40,食材マスタ!$A:$AB,12,FALSE)</f>
        <v>#N/A</v>
      </c>
      <c r="AB40" s="216" t="e">
        <f>VLOOKUP($C40,食材マスタ!$A:$AB,14,FALSE)</f>
        <v>#N/A</v>
      </c>
      <c r="AC40" s="216" t="e">
        <f>VLOOKUP($C40,食材マスタ!$A:$AB,16,FALSE)</f>
        <v>#N/A</v>
      </c>
      <c r="AD40" s="216" t="e">
        <f>VLOOKUP($C40,食材マスタ!$A:$AB,19,FALSE)</f>
        <v>#N/A</v>
      </c>
      <c r="AE40" s="216" t="e">
        <f>VLOOKUP($C40,食材マスタ!$A:$AB,26,FALSE)</f>
        <v>#N/A</v>
      </c>
      <c r="AF40" s="216" t="e">
        <f>VLOOKUP($C40,食材マスタ!$A:$AB,28,FALSE)</f>
        <v>#N/A</v>
      </c>
    </row>
    <row r="41" spans="1:32" ht="14.25" customHeight="1" x14ac:dyDescent="0.25">
      <c r="A41" s="251"/>
      <c r="B41" s="252"/>
      <c r="C41" s="99"/>
      <c r="D41" s="100"/>
      <c r="E41" s="101" t="str">
        <f>IF(C41="","",VLOOKUP(C41,食材マスタ!$A$4:$AB$438,6,FALSE))</f>
        <v/>
      </c>
      <c r="F41" s="102"/>
      <c r="G41" s="103" t="str">
        <f t="shared" si="89"/>
        <v/>
      </c>
      <c r="H41" s="94" t="str">
        <f t="shared" si="90"/>
        <v/>
      </c>
      <c r="I41" s="96" t="str">
        <f>IF(C41="","",VLOOKUP(C41,食材マスタ!$A$4:$AB$438,13,FALSE))</f>
        <v/>
      </c>
      <c r="J41" s="96" t="str">
        <f t="shared" si="95"/>
        <v/>
      </c>
      <c r="K41" s="104" t="str">
        <f t="shared" si="3"/>
        <v/>
      </c>
      <c r="L41" s="96" t="str">
        <f t="shared" si="96"/>
        <v/>
      </c>
      <c r="M41" s="105" t="str">
        <f t="shared" si="4"/>
        <v/>
      </c>
      <c r="N41" s="96" t="str">
        <f t="shared" si="70"/>
        <v/>
      </c>
      <c r="O41" s="105" t="str">
        <f t="shared" si="6"/>
        <v/>
      </c>
      <c r="P41" s="96" t="str">
        <f t="shared" si="71"/>
        <v/>
      </c>
      <c r="Q41" s="105" t="str">
        <f t="shared" si="8"/>
        <v/>
      </c>
      <c r="R41" s="96" t="str">
        <f t="shared" si="72"/>
        <v/>
      </c>
      <c r="S41" s="13" t="str">
        <f t="shared" si="10"/>
        <v/>
      </c>
      <c r="T41" s="14"/>
      <c r="U41" s="83"/>
      <c r="X41" s="216" t="e">
        <f>VLOOKUP($C41,食材マスタ!$A:$AB,5,FALSE)</f>
        <v>#N/A</v>
      </c>
      <c r="Y41" s="216" t="e">
        <f>VLOOKUP($C41,食材マスタ!$A:$AB,6,FALSE)</f>
        <v>#N/A</v>
      </c>
      <c r="Z41" s="216" t="e">
        <f>VLOOKUP($C41,食材マスタ!$A:$AB,13,FALSE)</f>
        <v>#N/A</v>
      </c>
      <c r="AA41" s="216" t="e">
        <f>VLOOKUP($C41,食材マスタ!$A:$AB,12,FALSE)</f>
        <v>#N/A</v>
      </c>
      <c r="AB41" s="216" t="e">
        <f>VLOOKUP($C41,食材マスタ!$A:$AB,14,FALSE)</f>
        <v>#N/A</v>
      </c>
      <c r="AC41" s="216" t="e">
        <f>VLOOKUP($C41,食材マスタ!$A:$AB,16,FALSE)</f>
        <v>#N/A</v>
      </c>
      <c r="AD41" s="216" t="e">
        <f>VLOOKUP($C41,食材マスタ!$A:$AB,19,FALSE)</f>
        <v>#N/A</v>
      </c>
      <c r="AE41" s="216" t="e">
        <f>VLOOKUP($C41,食材マスタ!$A:$AB,26,FALSE)</f>
        <v>#N/A</v>
      </c>
      <c r="AF41" s="216" t="e">
        <f>VLOOKUP($C41,食材マスタ!$A:$AB,28,FALSE)</f>
        <v>#N/A</v>
      </c>
    </row>
    <row r="42" spans="1:32" ht="14.25" customHeight="1" x14ac:dyDescent="0.25">
      <c r="A42" s="251"/>
      <c r="B42" s="252"/>
      <c r="C42" s="99"/>
      <c r="D42" s="115"/>
      <c r="E42" s="101" t="str">
        <f>IF(C42="","",VLOOKUP(C42,食材マスタ!$A$4:$AB$438,6,FALSE))</f>
        <v/>
      </c>
      <c r="F42" s="102"/>
      <c r="G42" s="103" t="str">
        <f t="shared" ref="G42" si="97">IF(C42="","",F42/((100-I42)/100))</f>
        <v/>
      </c>
      <c r="H42" s="94" t="str">
        <f t="shared" si="90"/>
        <v/>
      </c>
      <c r="I42" s="96" t="str">
        <f>IF(C42="","",VLOOKUP(C42,食材マスタ!$A$4:$AB$438,13,FALSE))</f>
        <v/>
      </c>
      <c r="J42" s="96" t="str">
        <f t="shared" ref="J42" si="98">K42</f>
        <v/>
      </c>
      <c r="K42" s="104" t="str">
        <f t="shared" si="3"/>
        <v/>
      </c>
      <c r="L42" s="96" t="str">
        <f t="shared" ref="L42" si="99">M42</f>
        <v/>
      </c>
      <c r="M42" s="105" t="str">
        <f t="shared" si="4"/>
        <v/>
      </c>
      <c r="N42" s="96" t="str">
        <f t="shared" ref="N42" si="100">O42</f>
        <v/>
      </c>
      <c r="O42" s="105" t="str">
        <f t="shared" si="6"/>
        <v/>
      </c>
      <c r="P42" s="96" t="str">
        <f t="shared" ref="P42" si="101">Q42</f>
        <v/>
      </c>
      <c r="Q42" s="105" t="str">
        <f t="shared" si="8"/>
        <v/>
      </c>
      <c r="R42" s="96" t="str">
        <f t="shared" ref="R42" si="102">S42</f>
        <v/>
      </c>
      <c r="S42" s="13" t="str">
        <f t="shared" si="10"/>
        <v/>
      </c>
      <c r="T42" s="16"/>
      <c r="U42" s="86"/>
      <c r="X42" s="216" t="e">
        <f>VLOOKUP($C42,食材マスタ!$A:$AB,5,FALSE)</f>
        <v>#N/A</v>
      </c>
      <c r="Y42" s="216" t="e">
        <f>VLOOKUP($C42,食材マスタ!$A:$AB,6,FALSE)</f>
        <v>#N/A</v>
      </c>
      <c r="Z42" s="216" t="e">
        <f>VLOOKUP($C42,食材マスタ!$A:$AB,13,FALSE)</f>
        <v>#N/A</v>
      </c>
      <c r="AA42" s="216" t="e">
        <f>VLOOKUP($C42,食材マスタ!$A:$AB,12,FALSE)</f>
        <v>#N/A</v>
      </c>
      <c r="AB42" s="216" t="e">
        <f>VLOOKUP($C42,食材マスタ!$A:$AB,14,FALSE)</f>
        <v>#N/A</v>
      </c>
      <c r="AC42" s="216" t="e">
        <f>VLOOKUP($C42,食材マスタ!$A:$AB,16,FALSE)</f>
        <v>#N/A</v>
      </c>
      <c r="AD42" s="216" t="e">
        <f>VLOOKUP($C42,食材マスタ!$A:$AB,19,FALSE)</f>
        <v>#N/A</v>
      </c>
      <c r="AE42" s="216" t="e">
        <f>VLOOKUP($C42,食材マスタ!$A:$AB,26,FALSE)</f>
        <v>#N/A</v>
      </c>
      <c r="AF42" s="216" t="e">
        <f>VLOOKUP($C42,食材マスタ!$A:$AB,28,FALSE)</f>
        <v>#N/A</v>
      </c>
    </row>
    <row r="43" spans="1:32" ht="14.25" customHeight="1" x14ac:dyDescent="0.25">
      <c r="A43" s="251"/>
      <c r="B43" s="252"/>
      <c r="C43" s="114"/>
      <c r="D43" s="100"/>
      <c r="E43" s="101" t="str">
        <f>IF(C43="","",VLOOKUP(C43,食材マスタ!$A$4:$AB$438,6,FALSE))</f>
        <v/>
      </c>
      <c r="F43" s="102"/>
      <c r="G43" s="103" t="str">
        <f t="shared" si="89"/>
        <v/>
      </c>
      <c r="H43" s="94" t="str">
        <f t="shared" si="90"/>
        <v/>
      </c>
      <c r="I43" s="96" t="str">
        <f>IF(C43="","",VLOOKUP(C43,食材マスタ!$A$4:$AB$438,13,FALSE))</f>
        <v/>
      </c>
      <c r="J43" s="96" t="str">
        <f t="shared" si="95"/>
        <v/>
      </c>
      <c r="K43" s="104" t="str">
        <f t="shared" si="3"/>
        <v/>
      </c>
      <c r="L43" s="96" t="str">
        <f t="shared" si="96"/>
        <v/>
      </c>
      <c r="M43" s="105" t="str">
        <f t="shared" si="4"/>
        <v/>
      </c>
      <c r="N43" s="96" t="str">
        <f t="shared" si="70"/>
        <v/>
      </c>
      <c r="O43" s="105" t="str">
        <f t="shared" si="6"/>
        <v/>
      </c>
      <c r="P43" s="96" t="str">
        <f t="shared" si="71"/>
        <v/>
      </c>
      <c r="Q43" s="105" t="str">
        <f t="shared" si="8"/>
        <v/>
      </c>
      <c r="R43" s="96" t="str">
        <f t="shared" si="72"/>
        <v/>
      </c>
      <c r="S43" s="13" t="str">
        <f t="shared" si="10"/>
        <v/>
      </c>
      <c r="T43" s="15"/>
      <c r="U43" s="85"/>
      <c r="X43" s="216" t="e">
        <f>VLOOKUP($C43,食材マスタ!$A:$AB,5,FALSE)</f>
        <v>#N/A</v>
      </c>
      <c r="Y43" s="216" t="e">
        <f>VLOOKUP($C43,食材マスタ!$A:$AB,6,FALSE)</f>
        <v>#N/A</v>
      </c>
      <c r="Z43" s="216" t="e">
        <f>VLOOKUP($C43,食材マスタ!$A:$AB,13,FALSE)</f>
        <v>#N/A</v>
      </c>
      <c r="AA43" s="216" t="e">
        <f>VLOOKUP($C43,食材マスタ!$A:$AB,12,FALSE)</f>
        <v>#N/A</v>
      </c>
      <c r="AB43" s="216" t="e">
        <f>VLOOKUP($C43,食材マスタ!$A:$AB,14,FALSE)</f>
        <v>#N/A</v>
      </c>
      <c r="AC43" s="216" t="e">
        <f>VLOOKUP($C43,食材マスタ!$A:$AB,16,FALSE)</f>
        <v>#N/A</v>
      </c>
      <c r="AD43" s="216" t="e">
        <f>VLOOKUP($C43,食材マスタ!$A:$AB,19,FALSE)</f>
        <v>#N/A</v>
      </c>
      <c r="AE43" s="216" t="e">
        <f>VLOOKUP($C43,食材マスタ!$A:$AB,26,FALSE)</f>
        <v>#N/A</v>
      </c>
      <c r="AF43" s="216" t="e">
        <f>VLOOKUP($C43,食材マスタ!$A:$AB,28,FALSE)</f>
        <v>#N/A</v>
      </c>
    </row>
    <row r="44" spans="1:32" ht="14.25" customHeight="1" x14ac:dyDescent="0.25">
      <c r="A44" s="251"/>
      <c r="B44" s="252"/>
      <c r="C44" s="99"/>
      <c r="D44" s="115"/>
      <c r="E44" s="101" t="str">
        <f>IF(C44="","",VLOOKUP(C44,食材マスタ!$A$4:$AB$438,6,FALSE))</f>
        <v/>
      </c>
      <c r="F44" s="102"/>
      <c r="G44" s="103" t="str">
        <f t="shared" si="89"/>
        <v/>
      </c>
      <c r="H44" s="94" t="str">
        <f t="shared" si="90"/>
        <v/>
      </c>
      <c r="I44" s="96" t="str">
        <f>IF(C44="","",VLOOKUP(C44,食材マスタ!$A$4:$AB$438,13,FALSE))</f>
        <v/>
      </c>
      <c r="J44" s="96" t="str">
        <f t="shared" si="95"/>
        <v/>
      </c>
      <c r="K44" s="104" t="str">
        <f t="shared" si="3"/>
        <v/>
      </c>
      <c r="L44" s="96" t="str">
        <f t="shared" si="96"/>
        <v/>
      </c>
      <c r="M44" s="105" t="str">
        <f t="shared" si="4"/>
        <v/>
      </c>
      <c r="N44" s="96" t="str">
        <f t="shared" si="70"/>
        <v/>
      </c>
      <c r="O44" s="105" t="str">
        <f t="shared" si="6"/>
        <v/>
      </c>
      <c r="P44" s="96" t="str">
        <f t="shared" si="71"/>
        <v/>
      </c>
      <c r="Q44" s="105" t="str">
        <f t="shared" si="8"/>
        <v/>
      </c>
      <c r="R44" s="96" t="str">
        <f t="shared" si="72"/>
        <v/>
      </c>
      <c r="S44" s="13" t="str">
        <f t="shared" si="10"/>
        <v/>
      </c>
      <c r="T44" s="16"/>
      <c r="U44" s="86"/>
      <c r="X44" s="216" t="e">
        <f>VLOOKUP($C44,食材マスタ!$A:$AB,5,FALSE)</f>
        <v>#N/A</v>
      </c>
      <c r="Y44" s="216" t="e">
        <f>VLOOKUP($C44,食材マスタ!$A:$AB,6,FALSE)</f>
        <v>#N/A</v>
      </c>
      <c r="Z44" s="216" t="e">
        <f>VLOOKUP($C44,食材マスタ!$A:$AB,13,FALSE)</f>
        <v>#N/A</v>
      </c>
      <c r="AA44" s="216" t="e">
        <f>VLOOKUP($C44,食材マスタ!$A:$AB,12,FALSE)</f>
        <v>#N/A</v>
      </c>
      <c r="AB44" s="216" t="e">
        <f>VLOOKUP($C44,食材マスタ!$A:$AB,14,FALSE)</f>
        <v>#N/A</v>
      </c>
      <c r="AC44" s="216" t="e">
        <f>VLOOKUP($C44,食材マスタ!$A:$AB,16,FALSE)</f>
        <v>#N/A</v>
      </c>
      <c r="AD44" s="216" t="e">
        <f>VLOOKUP($C44,食材マスタ!$A:$AB,19,FALSE)</f>
        <v>#N/A</v>
      </c>
      <c r="AE44" s="216" t="e">
        <f>VLOOKUP($C44,食材マスタ!$A:$AB,26,FALSE)</f>
        <v>#N/A</v>
      </c>
      <c r="AF44" s="216" t="e">
        <f>VLOOKUP($C44,食材マスタ!$A:$AB,28,FALSE)</f>
        <v>#N/A</v>
      </c>
    </row>
    <row r="45" spans="1:32" ht="14.25" customHeight="1" thickBot="1" x14ac:dyDescent="0.3">
      <c r="A45" s="251"/>
      <c r="B45" s="252"/>
      <c r="C45" s="99"/>
      <c r="D45" s="100"/>
      <c r="E45" s="101" t="str">
        <f>IF(C45="","",VLOOKUP(C45,食材マスタ!$A$4:$AB$438,6,FALSE))</f>
        <v/>
      </c>
      <c r="F45" s="102"/>
      <c r="G45" s="103" t="str">
        <f t="shared" si="89"/>
        <v/>
      </c>
      <c r="H45" s="94" t="str">
        <f t="shared" si="90"/>
        <v/>
      </c>
      <c r="I45" s="96" t="str">
        <f>IF(C45="","",VLOOKUP(C45,食材マスタ!$A$4:$AB$438,13,FALSE))</f>
        <v/>
      </c>
      <c r="J45" s="96" t="str">
        <f t="shared" si="95"/>
        <v/>
      </c>
      <c r="K45" s="104" t="str">
        <f t="shared" si="3"/>
        <v/>
      </c>
      <c r="L45" s="96" t="str">
        <f t="shared" si="96"/>
        <v/>
      </c>
      <c r="M45" s="105" t="str">
        <f t="shared" si="4"/>
        <v/>
      </c>
      <c r="N45" s="96" t="str">
        <f t="shared" si="70"/>
        <v/>
      </c>
      <c r="O45" s="105" t="str">
        <f t="shared" si="6"/>
        <v/>
      </c>
      <c r="P45" s="96" t="str">
        <f t="shared" si="71"/>
        <v/>
      </c>
      <c r="Q45" s="105" t="str">
        <f t="shared" si="8"/>
        <v/>
      </c>
      <c r="R45" s="96" t="str">
        <f t="shared" si="72"/>
        <v/>
      </c>
      <c r="S45" s="13" t="str">
        <f t="shared" si="10"/>
        <v/>
      </c>
      <c r="T45" s="14"/>
      <c r="U45" s="82"/>
      <c r="X45" s="216" t="e">
        <f>VLOOKUP($C45,食材マスタ!$A:$AB,5,FALSE)</f>
        <v>#N/A</v>
      </c>
      <c r="Y45" s="216" t="e">
        <f>VLOOKUP($C45,食材マスタ!$A:$AB,6,FALSE)</f>
        <v>#N/A</v>
      </c>
      <c r="Z45" s="216" t="e">
        <f>VLOOKUP($C45,食材マスタ!$A:$AB,13,FALSE)</f>
        <v>#N/A</v>
      </c>
      <c r="AA45" s="216" t="e">
        <f>VLOOKUP($C45,食材マスタ!$A:$AB,12,FALSE)</f>
        <v>#N/A</v>
      </c>
      <c r="AB45" s="216" t="e">
        <f>VLOOKUP($C45,食材マスタ!$A:$AB,14,FALSE)</f>
        <v>#N/A</v>
      </c>
      <c r="AC45" s="216" t="e">
        <f>VLOOKUP($C45,食材マスタ!$A:$AB,16,FALSE)</f>
        <v>#N/A</v>
      </c>
      <c r="AD45" s="216" t="e">
        <f>VLOOKUP($C45,食材マスタ!$A:$AB,19,FALSE)</f>
        <v>#N/A</v>
      </c>
      <c r="AE45" s="216" t="e">
        <f>VLOOKUP($C45,食材マスタ!$A:$AB,26,FALSE)</f>
        <v>#N/A</v>
      </c>
      <c r="AF45" s="216" t="e">
        <f>VLOOKUP($C45,食材マスタ!$A:$AB,28,FALSE)</f>
        <v>#N/A</v>
      </c>
    </row>
    <row r="46" spans="1:32" s="18" customFormat="1" ht="14.25" customHeight="1" thickBot="1" x14ac:dyDescent="0.3">
      <c r="A46" s="257" t="s">
        <v>2122</v>
      </c>
      <c r="B46" s="258"/>
      <c r="C46" s="24"/>
      <c r="D46" s="25"/>
      <c r="E46" s="26"/>
      <c r="F46" s="28"/>
      <c r="G46" s="26"/>
      <c r="H46" s="27">
        <f>SUM(H8:H45)</f>
        <v>106.4</v>
      </c>
      <c r="I46" s="28"/>
      <c r="J46" s="29">
        <f t="shared" ref="J46:S46" si="103">SUM(J8:J45)</f>
        <v>458</v>
      </c>
      <c r="K46" s="28">
        <f t="shared" si="103"/>
        <v>398</v>
      </c>
      <c r="L46" s="28">
        <f t="shared" si="103"/>
        <v>8.9</v>
      </c>
      <c r="M46" s="28">
        <f t="shared" si="103"/>
        <v>6.9</v>
      </c>
      <c r="N46" s="28">
        <f t="shared" si="103"/>
        <v>8.6</v>
      </c>
      <c r="O46" s="28">
        <f t="shared" si="103"/>
        <v>7.6</v>
      </c>
      <c r="P46" s="28">
        <f t="shared" si="103"/>
        <v>94</v>
      </c>
      <c r="Q46" s="28">
        <f t="shared" si="103"/>
        <v>79</v>
      </c>
      <c r="R46" s="28">
        <f t="shared" si="103"/>
        <v>2.3000000000000003</v>
      </c>
      <c r="S46" s="28">
        <f t="shared" si="103"/>
        <v>2.1</v>
      </c>
      <c r="T46" s="28"/>
      <c r="U46" s="30"/>
      <c r="X46" s="217" t="e">
        <f>VLOOKUP($C46,食材マスタ!$A:$AB,5,FALSE)</f>
        <v>#N/A</v>
      </c>
      <c r="Y46" s="217" t="e">
        <f>VLOOKUP($C46,食材マスタ!$A:$AB,6,FALSE)</f>
        <v>#N/A</v>
      </c>
      <c r="Z46" s="217" t="e">
        <f>VLOOKUP($C46,食材マスタ!$A:$AB,13,FALSE)</f>
        <v>#N/A</v>
      </c>
      <c r="AA46" s="217" t="e">
        <f>VLOOKUP($C46,食材マスタ!$A:$AB,12,FALSE)</f>
        <v>#N/A</v>
      </c>
      <c r="AB46" s="217" t="e">
        <f>VLOOKUP($C46,食材マスタ!$A:$AB,14,FALSE)</f>
        <v>#N/A</v>
      </c>
      <c r="AC46" s="217" t="e">
        <f>VLOOKUP($C46,食材マスタ!$A:$AB,16,FALSE)</f>
        <v>#N/A</v>
      </c>
      <c r="AD46" s="217" t="e">
        <f>VLOOKUP($C46,食材マスタ!$A:$AB,19,FALSE)</f>
        <v>#N/A</v>
      </c>
      <c r="AE46" s="217" t="e">
        <f>VLOOKUP($C46,食材マスタ!$A:$AB,26,FALSE)</f>
        <v>#N/A</v>
      </c>
      <c r="AF46" s="217" t="e">
        <f>VLOOKUP($C46,食材マスタ!$A:$AB,28,FALSE)</f>
        <v>#N/A</v>
      </c>
    </row>
  </sheetData>
  <sheetProtection selectLockedCells="1" selectUnlockedCells="1"/>
  <mergeCells count="51">
    <mergeCell ref="A46:B46"/>
    <mergeCell ref="D2:T2"/>
    <mergeCell ref="A41:B41"/>
    <mergeCell ref="A43:B43"/>
    <mergeCell ref="A44:B44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45:B45"/>
    <mergeCell ref="B5:C5"/>
    <mergeCell ref="A42:B42"/>
    <mergeCell ref="A39:B39"/>
    <mergeCell ref="A35:B35"/>
    <mergeCell ref="A36:B36"/>
    <mergeCell ref="A37:B37"/>
    <mergeCell ref="A38:B38"/>
    <mergeCell ref="A40:B40"/>
    <mergeCell ref="A30:B30"/>
    <mergeCell ref="A31:B31"/>
    <mergeCell ref="A32:B32"/>
    <mergeCell ref="A33:B33"/>
    <mergeCell ref="A34:B34"/>
    <mergeCell ref="A25:B25"/>
    <mergeCell ref="A26:B26"/>
    <mergeCell ref="A18:B18"/>
    <mergeCell ref="A19:B19"/>
    <mergeCell ref="A10:B10"/>
    <mergeCell ref="A11:B11"/>
    <mergeCell ref="A12:B12"/>
    <mergeCell ref="A13:B13"/>
    <mergeCell ref="A14:B14"/>
    <mergeCell ref="A6:B7"/>
    <mergeCell ref="A9:B9"/>
    <mergeCell ref="A8:B8"/>
    <mergeCell ref="E5:F5"/>
    <mergeCell ref="G5:H5"/>
    <mergeCell ref="I5:N5"/>
    <mergeCell ref="U6:U7"/>
    <mergeCell ref="C6:C7"/>
    <mergeCell ref="D6:D7"/>
    <mergeCell ref="E6:E7"/>
    <mergeCell ref="P5:R5"/>
    <mergeCell ref="T5:U5"/>
  </mergeCells>
  <phoneticPr fontId="3"/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F80"/>
  <sheetViews>
    <sheetView zoomScale="85" zoomScaleNormal="85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K32" sqref="AK32"/>
    </sheetView>
  </sheetViews>
  <sheetFormatPr defaultColWidth="9" defaultRowHeight="15.75" x14ac:dyDescent="0.25"/>
  <cols>
    <col min="1" max="2" width="9.375" style="1" customWidth="1"/>
    <col min="3" max="3" width="8.375" style="2" customWidth="1"/>
    <col min="4" max="4" width="7.625" style="3" customWidth="1"/>
    <col min="5" max="5" width="17.875" style="1" customWidth="1"/>
    <col min="6" max="6" width="8.25" style="1" customWidth="1"/>
    <col min="7" max="10" width="7.625" style="1" customWidth="1"/>
    <col min="11" max="11" width="7.625" style="1" hidden="1" customWidth="1"/>
    <col min="12" max="12" width="7.625" style="1" customWidth="1"/>
    <col min="13" max="13" width="7.625" style="1" hidden="1" customWidth="1"/>
    <col min="14" max="14" width="7.625" style="1" customWidth="1"/>
    <col min="15" max="15" width="7.625" style="1" hidden="1" customWidth="1"/>
    <col min="16" max="16" width="7.625" style="1" customWidth="1"/>
    <col min="17" max="17" width="7.625" style="1" hidden="1" customWidth="1"/>
    <col min="18" max="18" width="7.625" style="1" customWidth="1"/>
    <col min="19" max="19" width="5.875" style="1" hidden="1" customWidth="1"/>
    <col min="20" max="20" width="11.875" style="1" customWidth="1"/>
    <col min="21" max="21" width="24.625" style="1" customWidth="1"/>
    <col min="22" max="22" width="1.37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116" t="s">
        <v>2079</v>
      </c>
      <c r="U1" s="4" t="s">
        <v>2080</v>
      </c>
    </row>
    <row r="2" spans="1:32" ht="22.5" customHeight="1" x14ac:dyDescent="0.25">
      <c r="B2" s="63"/>
      <c r="D2" s="259" t="s">
        <v>2123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88" t="s">
        <v>2082</v>
      </c>
      <c r="B5" s="255"/>
      <c r="C5" s="255"/>
      <c r="D5" s="218" t="s">
        <v>2083</v>
      </c>
      <c r="E5" s="255"/>
      <c r="F5" s="255"/>
      <c r="G5" s="246" t="s">
        <v>2084</v>
      </c>
      <c r="H5" s="246"/>
      <c r="I5" s="237"/>
      <c r="J5" s="237"/>
      <c r="K5" s="237"/>
      <c r="L5" s="237"/>
      <c r="M5" s="237"/>
      <c r="N5" s="237"/>
      <c r="P5" s="246" t="s">
        <v>2085</v>
      </c>
      <c r="Q5" s="246"/>
      <c r="R5" s="246"/>
      <c r="S5" s="117"/>
      <c r="T5" s="237"/>
      <c r="U5" s="237"/>
      <c r="V5" s="6"/>
    </row>
    <row r="6" spans="1:32" ht="18.75" customHeight="1" x14ac:dyDescent="0.25">
      <c r="A6" s="247" t="s">
        <v>2086</v>
      </c>
      <c r="B6" s="248"/>
      <c r="C6" s="240" t="s">
        <v>2087</v>
      </c>
      <c r="D6" s="242" t="s">
        <v>2088</v>
      </c>
      <c r="E6" s="244" t="s">
        <v>2089</v>
      </c>
      <c r="F6" s="81" t="s">
        <v>2090</v>
      </c>
      <c r="G6" s="81" t="s">
        <v>2091</v>
      </c>
      <c r="H6" s="81" t="s">
        <v>2092</v>
      </c>
      <c r="I6" s="81" t="s">
        <v>2093</v>
      </c>
      <c r="J6" s="81" t="s">
        <v>16</v>
      </c>
      <c r="K6" s="81" t="s">
        <v>16</v>
      </c>
      <c r="L6" s="81" t="s">
        <v>18</v>
      </c>
      <c r="M6" s="81" t="s">
        <v>18</v>
      </c>
      <c r="N6" s="81" t="s">
        <v>2094</v>
      </c>
      <c r="O6" s="81" t="s">
        <v>2094</v>
      </c>
      <c r="P6" s="81" t="s">
        <v>26</v>
      </c>
      <c r="Q6" s="81" t="s">
        <v>26</v>
      </c>
      <c r="R6" s="81" t="s">
        <v>2095</v>
      </c>
      <c r="S6" s="7" t="s">
        <v>2096</v>
      </c>
      <c r="T6" s="7" t="s">
        <v>2097</v>
      </c>
      <c r="U6" s="238" t="s">
        <v>2098</v>
      </c>
      <c r="V6" s="8"/>
    </row>
    <row r="7" spans="1:32" ht="18.75" customHeight="1" thickBot="1" x14ac:dyDescent="0.3">
      <c r="A7" s="249"/>
      <c r="B7" s="250"/>
      <c r="C7" s="241"/>
      <c r="D7" s="243"/>
      <c r="E7" s="245"/>
      <c r="F7" s="9" t="s">
        <v>2099</v>
      </c>
      <c r="G7" s="9" t="s">
        <v>2099</v>
      </c>
      <c r="H7" s="9" t="s">
        <v>2100</v>
      </c>
      <c r="I7" s="9" t="s">
        <v>2101</v>
      </c>
      <c r="J7" s="9" t="s">
        <v>2102</v>
      </c>
      <c r="K7" s="9" t="s">
        <v>2102</v>
      </c>
      <c r="L7" s="9" t="s">
        <v>2099</v>
      </c>
      <c r="M7" s="9" t="s">
        <v>2099</v>
      </c>
      <c r="N7" s="9" t="s">
        <v>2099</v>
      </c>
      <c r="O7" s="9" t="s">
        <v>2099</v>
      </c>
      <c r="P7" s="9" t="s">
        <v>2099</v>
      </c>
      <c r="Q7" s="9" t="s">
        <v>2099</v>
      </c>
      <c r="R7" s="9" t="s">
        <v>2099</v>
      </c>
      <c r="S7" s="9" t="s">
        <v>2099</v>
      </c>
      <c r="T7" s="9" t="s">
        <v>2103</v>
      </c>
      <c r="U7" s="239"/>
      <c r="X7" s="118" t="s">
        <v>2104</v>
      </c>
      <c r="Y7" s="118" t="s">
        <v>2105</v>
      </c>
      <c r="Z7" s="119" t="s">
        <v>2106</v>
      </c>
      <c r="AA7" s="118" t="s">
        <v>2107</v>
      </c>
      <c r="AB7" s="119" t="s">
        <v>2124</v>
      </c>
      <c r="AC7" s="119" t="s">
        <v>2109</v>
      </c>
      <c r="AD7" s="119" t="s">
        <v>2110</v>
      </c>
      <c r="AE7" s="119" t="s">
        <v>2111</v>
      </c>
      <c r="AF7" s="119" t="s">
        <v>2112</v>
      </c>
    </row>
    <row r="8" spans="1:32" ht="14.25" customHeight="1" x14ac:dyDescent="0.25">
      <c r="A8" s="264"/>
      <c r="B8" s="265"/>
      <c r="C8" s="89"/>
      <c r="D8" s="90"/>
      <c r="E8" s="91" t="str">
        <f>IF(C8="","",VLOOKUP(C8,食材マスタ!$A$4:$AB$438,6,FALSE))</f>
        <v/>
      </c>
      <c r="F8" s="92"/>
      <c r="G8" s="93" t="str">
        <f t="shared" ref="G8:G58" si="0">IF(C8="","",F8/((100-I8)/100))</f>
        <v/>
      </c>
      <c r="H8" s="94" t="str">
        <f t="shared" ref="H8:H79" si="1">IF(C8="","",ROUND(G8*AA8,1))</f>
        <v/>
      </c>
      <c r="I8" s="95" t="str">
        <f>IF(C8="","",VLOOKUP(C8,食材マスタ!$A$4:$AB$438,13,FALSE))</f>
        <v/>
      </c>
      <c r="J8" s="96" t="str">
        <f t="shared" ref="J8:L15" si="2">K8</f>
        <v/>
      </c>
      <c r="K8" s="97" t="str">
        <f t="shared" ref="K8:K79" si="3">IF(C8="","",ROUND((F8*AB8)/100,0))</f>
        <v/>
      </c>
      <c r="L8" s="219" t="str">
        <f t="shared" si="2"/>
        <v/>
      </c>
      <c r="M8" s="98" t="str">
        <f t="shared" ref="M8:M79" si="4">IF(C8="","",ROUND((F8*AC8)/100,1))</f>
        <v/>
      </c>
      <c r="N8" s="219" t="str">
        <f t="shared" ref="N8:N15" si="5">O8</f>
        <v/>
      </c>
      <c r="O8" s="98" t="str">
        <f t="shared" ref="O8:O79" si="6">IF(C8="","",ROUND((F8*AD8)/100,1))</f>
        <v/>
      </c>
      <c r="P8" s="219" t="str">
        <f t="shared" ref="P8:P15" si="7">Q8</f>
        <v/>
      </c>
      <c r="Q8" s="98" t="str">
        <f t="shared" ref="Q8:Q79" si="8">IF(C8="","",ROUND((F8*AE8)/100,1))</f>
        <v/>
      </c>
      <c r="R8" s="219" t="str">
        <f t="shared" ref="R8:R15" si="9">S8</f>
        <v/>
      </c>
      <c r="S8" s="10" t="str">
        <f t="shared" ref="S8:S79" si="10">IF(C8="","",ROUND((F8*AF8)/100,1))</f>
        <v/>
      </c>
      <c r="T8" s="222"/>
      <c r="U8" s="87"/>
      <c r="X8" s="118" t="e">
        <f>VLOOKUP($C8,食材マスタ!$A:$AB,5,FALSE)</f>
        <v>#N/A</v>
      </c>
      <c r="Y8" s="118" t="e">
        <f>VLOOKUP($C8,食材マスタ!$A:$AB,6,FALSE)</f>
        <v>#N/A</v>
      </c>
      <c r="Z8" s="118" t="e">
        <f>VLOOKUP($C8,食材マスタ!$A:$AB,13,FALSE)</f>
        <v>#N/A</v>
      </c>
      <c r="AA8" s="118" t="e">
        <f>VLOOKUP($C8,食材マスタ!$A:$AB,12,FALSE)</f>
        <v>#N/A</v>
      </c>
      <c r="AB8" s="118" t="e">
        <f>VLOOKUP($C8,食材マスタ!$A:$AB,14,FALSE)</f>
        <v>#N/A</v>
      </c>
      <c r="AC8" s="118" t="e">
        <f>VLOOKUP($C8,食材マスタ!$A:$AB,16,FALSE)</f>
        <v>#N/A</v>
      </c>
      <c r="AD8" s="118" t="e">
        <f>VLOOKUP($C8,食材マスタ!$A:$AB,19,FALSE)</f>
        <v>#N/A</v>
      </c>
      <c r="AE8" s="118" t="e">
        <f>VLOOKUP($C8,食材マスタ!$A:$AB,26,FALSE)</f>
        <v>#N/A</v>
      </c>
      <c r="AF8" s="118" t="e">
        <f>VLOOKUP($C8,食材マスタ!$A:$AB,28,FALSE)</f>
        <v>#N/A</v>
      </c>
    </row>
    <row r="9" spans="1:32" ht="14.25" customHeight="1" x14ac:dyDescent="0.25">
      <c r="A9" s="260"/>
      <c r="B9" s="261"/>
      <c r="C9" s="99"/>
      <c r="D9" s="100"/>
      <c r="E9" s="101" t="str">
        <f>IF(C9="","",VLOOKUP(C9,食材マスタ!$A$4:$AB$438,6,FALSE))</f>
        <v/>
      </c>
      <c r="F9" s="102"/>
      <c r="G9" s="103" t="str">
        <f t="shared" si="0"/>
        <v/>
      </c>
      <c r="H9" s="94" t="str">
        <f t="shared" si="1"/>
        <v/>
      </c>
      <c r="I9" s="96" t="str">
        <f>IF(C9="","",VLOOKUP(C9,食材マスタ!$A$4:$AB$438,13,FALSE))</f>
        <v/>
      </c>
      <c r="J9" s="96" t="str">
        <f t="shared" si="2"/>
        <v/>
      </c>
      <c r="K9" s="104" t="str">
        <f t="shared" si="3"/>
        <v/>
      </c>
      <c r="L9" s="219" t="str">
        <f t="shared" si="2"/>
        <v/>
      </c>
      <c r="M9" s="105" t="str">
        <f t="shared" si="4"/>
        <v/>
      </c>
      <c r="N9" s="219" t="str">
        <f t="shared" si="5"/>
        <v/>
      </c>
      <c r="O9" s="105" t="str">
        <f t="shared" si="6"/>
        <v/>
      </c>
      <c r="P9" s="219" t="str">
        <f t="shared" si="7"/>
        <v/>
      </c>
      <c r="Q9" s="105" t="str">
        <f t="shared" si="8"/>
        <v/>
      </c>
      <c r="R9" s="219" t="str">
        <f t="shared" si="9"/>
        <v/>
      </c>
      <c r="S9" s="13" t="str">
        <f t="shared" si="10"/>
        <v/>
      </c>
      <c r="T9" s="223"/>
      <c r="U9" s="82"/>
      <c r="X9" s="118" t="e">
        <f>VLOOKUP($C9,食材マスタ!$A:$AB,5,FALSE)</f>
        <v>#N/A</v>
      </c>
      <c r="Y9" s="118" t="e">
        <f>VLOOKUP($C9,食材マスタ!$A:$AB,6,FALSE)</f>
        <v>#N/A</v>
      </c>
      <c r="Z9" s="118" t="e">
        <f>VLOOKUP($C9,食材マスタ!$A:$AB,13,FALSE)</f>
        <v>#N/A</v>
      </c>
      <c r="AA9" s="118" t="e">
        <f>VLOOKUP($C9,食材マスタ!$A:$AB,12,FALSE)</f>
        <v>#N/A</v>
      </c>
      <c r="AB9" s="118" t="e">
        <f>VLOOKUP($C9,食材マスタ!$A:$AB,14,FALSE)</f>
        <v>#N/A</v>
      </c>
      <c r="AC9" s="118" t="e">
        <f>VLOOKUP($C9,食材マスタ!$A:$AB,16,FALSE)</f>
        <v>#N/A</v>
      </c>
      <c r="AD9" s="118" t="e">
        <f>VLOOKUP($C9,食材マスタ!$A:$AB,19,FALSE)</f>
        <v>#N/A</v>
      </c>
      <c r="AE9" s="118" t="e">
        <f>VLOOKUP($C9,食材マスタ!$A:$AB,26,FALSE)</f>
        <v>#N/A</v>
      </c>
      <c r="AF9" s="118" t="e">
        <f>VLOOKUP($C9,食材マスタ!$A:$AB,28,FALSE)</f>
        <v>#N/A</v>
      </c>
    </row>
    <row r="10" spans="1:32" ht="14.25" customHeight="1" x14ac:dyDescent="0.25">
      <c r="A10" s="260"/>
      <c r="B10" s="261"/>
      <c r="C10" s="99"/>
      <c r="D10" s="100"/>
      <c r="E10" s="101" t="str">
        <f>IF(C10="","",VLOOKUP(C10,食材マスタ!$A$4:$AB$438,6,FALSE))</f>
        <v/>
      </c>
      <c r="F10" s="102"/>
      <c r="G10" s="103" t="str">
        <f t="shared" si="0"/>
        <v/>
      </c>
      <c r="H10" s="94" t="str">
        <f t="shared" si="1"/>
        <v/>
      </c>
      <c r="I10" s="96" t="str">
        <f>IF(C10="","",VLOOKUP(C10,食材マスタ!$A$4:$AB$438,13,FALSE))</f>
        <v/>
      </c>
      <c r="J10" s="96" t="str">
        <f t="shared" si="2"/>
        <v/>
      </c>
      <c r="K10" s="104" t="str">
        <f t="shared" si="3"/>
        <v/>
      </c>
      <c r="L10" s="219" t="str">
        <f t="shared" si="2"/>
        <v/>
      </c>
      <c r="M10" s="105" t="str">
        <f t="shared" si="4"/>
        <v/>
      </c>
      <c r="N10" s="219" t="str">
        <f t="shared" si="5"/>
        <v/>
      </c>
      <c r="O10" s="105" t="str">
        <f t="shared" si="6"/>
        <v/>
      </c>
      <c r="P10" s="219" t="str">
        <f t="shared" si="7"/>
        <v/>
      </c>
      <c r="Q10" s="105" t="str">
        <f t="shared" si="8"/>
        <v/>
      </c>
      <c r="R10" s="219" t="str">
        <f t="shared" si="9"/>
        <v/>
      </c>
      <c r="S10" s="13" t="str">
        <f t="shared" si="10"/>
        <v/>
      </c>
      <c r="T10" s="223"/>
      <c r="U10" s="82"/>
      <c r="X10" s="118" t="e">
        <f>VLOOKUP($C10,食材マスタ!$A:$AB,5,FALSE)</f>
        <v>#N/A</v>
      </c>
      <c r="Y10" s="118" t="e">
        <f>VLOOKUP($C10,食材マスタ!$A:$AB,6,FALSE)</f>
        <v>#N/A</v>
      </c>
      <c r="Z10" s="118" t="e">
        <f>VLOOKUP($C10,食材マスタ!$A:$AB,13,FALSE)</f>
        <v>#N/A</v>
      </c>
      <c r="AA10" s="118" t="e">
        <f>VLOOKUP($C10,食材マスタ!$A:$AB,12,FALSE)</f>
        <v>#N/A</v>
      </c>
      <c r="AB10" s="118" t="e">
        <f>VLOOKUP($C10,食材マスタ!$A:$AB,14,FALSE)</f>
        <v>#N/A</v>
      </c>
      <c r="AC10" s="118" t="e">
        <f>VLOOKUP($C10,食材マスタ!$A:$AB,16,FALSE)</f>
        <v>#N/A</v>
      </c>
      <c r="AD10" s="118" t="e">
        <f>VLOOKUP($C10,食材マスタ!$A:$AB,19,FALSE)</f>
        <v>#N/A</v>
      </c>
      <c r="AE10" s="118" t="e">
        <f>VLOOKUP($C10,食材マスタ!$A:$AB,26,FALSE)</f>
        <v>#N/A</v>
      </c>
      <c r="AF10" s="118" t="e">
        <f>VLOOKUP($C10,食材マスタ!$A:$AB,28,FALSE)</f>
        <v>#N/A</v>
      </c>
    </row>
    <row r="11" spans="1:32" ht="14.25" customHeight="1" x14ac:dyDescent="0.25">
      <c r="A11" s="260"/>
      <c r="B11" s="261"/>
      <c r="C11" s="99"/>
      <c r="D11" s="100"/>
      <c r="E11" s="101" t="str">
        <f>IF(C11="","",VLOOKUP(C11,食材マスタ!$A$4:$AB$438,6,FALSE))</f>
        <v/>
      </c>
      <c r="F11" s="102"/>
      <c r="G11" s="103" t="str">
        <f t="shared" si="0"/>
        <v/>
      </c>
      <c r="H11" s="94" t="str">
        <f t="shared" si="1"/>
        <v/>
      </c>
      <c r="I11" s="96" t="str">
        <f>IF(C11="","",VLOOKUP(C11,食材マスタ!$A$4:$AB$438,13,FALSE))</f>
        <v/>
      </c>
      <c r="J11" s="96" t="str">
        <f t="shared" si="2"/>
        <v/>
      </c>
      <c r="K11" s="104" t="str">
        <f t="shared" si="3"/>
        <v/>
      </c>
      <c r="L11" s="219" t="str">
        <f t="shared" si="2"/>
        <v/>
      </c>
      <c r="M11" s="105" t="str">
        <f t="shared" si="4"/>
        <v/>
      </c>
      <c r="N11" s="219" t="str">
        <f t="shared" si="5"/>
        <v/>
      </c>
      <c r="O11" s="105" t="str">
        <f t="shared" si="6"/>
        <v/>
      </c>
      <c r="P11" s="219" t="str">
        <f t="shared" si="7"/>
        <v/>
      </c>
      <c r="Q11" s="105" t="str">
        <f t="shared" si="8"/>
        <v/>
      </c>
      <c r="R11" s="219" t="str">
        <f t="shared" si="9"/>
        <v/>
      </c>
      <c r="S11" s="13" t="str">
        <f t="shared" si="10"/>
        <v/>
      </c>
      <c r="T11" s="223"/>
      <c r="U11" s="82"/>
      <c r="X11" s="118" t="e">
        <f>VLOOKUP($C11,食材マスタ!$A:$AB,5,FALSE)</f>
        <v>#N/A</v>
      </c>
      <c r="Y11" s="118" t="e">
        <f>VLOOKUP($C11,食材マスタ!$A:$AB,6,FALSE)</f>
        <v>#N/A</v>
      </c>
      <c r="Z11" s="118" t="e">
        <f>VLOOKUP($C11,食材マスタ!$A:$AB,13,FALSE)</f>
        <v>#N/A</v>
      </c>
      <c r="AA11" s="118" t="e">
        <f>VLOOKUP($C11,食材マスタ!$A:$AB,12,FALSE)</f>
        <v>#N/A</v>
      </c>
      <c r="AB11" s="118" t="e">
        <f>VLOOKUP($C11,食材マスタ!$A:$AB,14,FALSE)</f>
        <v>#N/A</v>
      </c>
      <c r="AC11" s="118" t="e">
        <f>VLOOKUP($C11,食材マスタ!$A:$AB,16,FALSE)</f>
        <v>#N/A</v>
      </c>
      <c r="AD11" s="118" t="e">
        <f>VLOOKUP($C11,食材マスタ!$A:$AB,19,FALSE)</f>
        <v>#N/A</v>
      </c>
      <c r="AE11" s="118" t="e">
        <f>VLOOKUP($C11,食材マスタ!$A:$AB,26,FALSE)</f>
        <v>#N/A</v>
      </c>
      <c r="AF11" s="118" t="e">
        <f>VLOOKUP($C11,食材マスタ!$A:$AB,28,FALSE)</f>
        <v>#N/A</v>
      </c>
    </row>
    <row r="12" spans="1:32" ht="14.25" customHeight="1" x14ac:dyDescent="0.25">
      <c r="A12" s="260"/>
      <c r="B12" s="261"/>
      <c r="C12" s="99"/>
      <c r="D12" s="100"/>
      <c r="E12" s="101" t="str">
        <f>IF(C12="","",VLOOKUP(C12,食材マスタ!$A$4:$AB$438,6,FALSE))</f>
        <v/>
      </c>
      <c r="F12" s="102"/>
      <c r="G12" s="103" t="str">
        <f t="shared" si="0"/>
        <v/>
      </c>
      <c r="H12" s="94" t="str">
        <f t="shared" si="1"/>
        <v/>
      </c>
      <c r="I12" s="96" t="str">
        <f>IF(C12="","",VLOOKUP(C12,食材マスタ!$A$4:$AB$438,13,FALSE))</f>
        <v/>
      </c>
      <c r="J12" s="96" t="str">
        <f t="shared" si="2"/>
        <v/>
      </c>
      <c r="K12" s="104" t="str">
        <f t="shared" si="3"/>
        <v/>
      </c>
      <c r="L12" s="219" t="str">
        <f t="shared" si="2"/>
        <v/>
      </c>
      <c r="M12" s="105" t="str">
        <f t="shared" si="4"/>
        <v/>
      </c>
      <c r="N12" s="219" t="str">
        <f t="shared" si="5"/>
        <v/>
      </c>
      <c r="O12" s="105" t="str">
        <f t="shared" si="6"/>
        <v/>
      </c>
      <c r="P12" s="219" t="str">
        <f t="shared" si="7"/>
        <v/>
      </c>
      <c r="Q12" s="105" t="str">
        <f t="shared" si="8"/>
        <v/>
      </c>
      <c r="R12" s="219" t="str">
        <f t="shared" si="9"/>
        <v/>
      </c>
      <c r="S12" s="13" t="str">
        <f t="shared" si="10"/>
        <v/>
      </c>
      <c r="T12" s="223"/>
      <c r="U12" s="82"/>
      <c r="X12" s="118" t="e">
        <f>VLOOKUP($C12,食材マスタ!$A:$AB,5,FALSE)</f>
        <v>#N/A</v>
      </c>
      <c r="Y12" s="118" t="e">
        <f>VLOOKUP($C12,食材マスタ!$A:$AB,6,FALSE)</f>
        <v>#N/A</v>
      </c>
      <c r="Z12" s="118" t="e">
        <f>VLOOKUP($C12,食材マスタ!$A:$AB,13,FALSE)</f>
        <v>#N/A</v>
      </c>
      <c r="AA12" s="118" t="e">
        <f>VLOOKUP($C12,食材マスタ!$A:$AB,12,FALSE)</f>
        <v>#N/A</v>
      </c>
      <c r="AB12" s="118" t="e">
        <f>VLOOKUP($C12,食材マスタ!$A:$AB,14,FALSE)</f>
        <v>#N/A</v>
      </c>
      <c r="AC12" s="118" t="e">
        <f>VLOOKUP($C12,食材マスタ!$A:$AB,16,FALSE)</f>
        <v>#N/A</v>
      </c>
      <c r="AD12" s="118" t="e">
        <f>VLOOKUP($C12,食材マスタ!$A:$AB,19,FALSE)</f>
        <v>#N/A</v>
      </c>
      <c r="AE12" s="118" t="e">
        <f>VLOOKUP($C12,食材マスタ!$A:$AB,26,FALSE)</f>
        <v>#N/A</v>
      </c>
      <c r="AF12" s="118" t="e">
        <f>VLOOKUP($C12,食材マスタ!$A:$AB,28,FALSE)</f>
        <v>#N/A</v>
      </c>
    </row>
    <row r="13" spans="1:32" ht="14.25" customHeight="1" x14ac:dyDescent="0.25">
      <c r="A13" s="260"/>
      <c r="B13" s="261"/>
      <c r="C13" s="99"/>
      <c r="D13" s="100"/>
      <c r="E13" s="101" t="str">
        <f>IF(C13="","",VLOOKUP(C13,食材マスタ!$A$4:$AB$438,6,FALSE))</f>
        <v/>
      </c>
      <c r="F13" s="102"/>
      <c r="G13" s="103" t="str">
        <f t="shared" si="0"/>
        <v/>
      </c>
      <c r="H13" s="94" t="str">
        <f t="shared" si="1"/>
        <v/>
      </c>
      <c r="I13" s="96" t="str">
        <f>IF(C13="","",VLOOKUP(C13,食材マスタ!$A$4:$AB$438,13,FALSE))</f>
        <v/>
      </c>
      <c r="J13" s="96" t="str">
        <f t="shared" si="2"/>
        <v/>
      </c>
      <c r="K13" s="104" t="str">
        <f t="shared" si="3"/>
        <v/>
      </c>
      <c r="L13" s="219" t="str">
        <f t="shared" si="2"/>
        <v/>
      </c>
      <c r="M13" s="105" t="str">
        <f t="shared" si="4"/>
        <v/>
      </c>
      <c r="N13" s="219" t="str">
        <f t="shared" si="5"/>
        <v/>
      </c>
      <c r="O13" s="105" t="str">
        <f t="shared" si="6"/>
        <v/>
      </c>
      <c r="P13" s="219" t="str">
        <f t="shared" si="7"/>
        <v/>
      </c>
      <c r="Q13" s="105" t="str">
        <f t="shared" si="8"/>
        <v/>
      </c>
      <c r="R13" s="219" t="str">
        <f t="shared" si="9"/>
        <v/>
      </c>
      <c r="S13" s="13" t="str">
        <f t="shared" si="10"/>
        <v/>
      </c>
      <c r="T13" s="223"/>
      <c r="U13" s="82"/>
      <c r="X13" s="118" t="e">
        <f>VLOOKUP($C13,食材マスタ!$A:$AB,5,FALSE)</f>
        <v>#N/A</v>
      </c>
      <c r="Y13" s="118" t="e">
        <f>VLOOKUP($C13,食材マスタ!$A:$AB,6,FALSE)</f>
        <v>#N/A</v>
      </c>
      <c r="Z13" s="118" t="e">
        <f>VLOOKUP($C13,食材マスタ!$A:$AB,13,FALSE)</f>
        <v>#N/A</v>
      </c>
      <c r="AA13" s="118" t="e">
        <f>VLOOKUP($C13,食材マスタ!$A:$AB,12,FALSE)</f>
        <v>#N/A</v>
      </c>
      <c r="AB13" s="118" t="e">
        <f>VLOOKUP($C13,食材マスタ!$A:$AB,14,FALSE)</f>
        <v>#N/A</v>
      </c>
      <c r="AC13" s="118" t="e">
        <f>VLOOKUP($C13,食材マスタ!$A:$AB,16,FALSE)</f>
        <v>#N/A</v>
      </c>
      <c r="AD13" s="118" t="e">
        <f>VLOOKUP($C13,食材マスタ!$A:$AB,19,FALSE)</f>
        <v>#N/A</v>
      </c>
      <c r="AE13" s="118" t="e">
        <f>VLOOKUP($C13,食材マスタ!$A:$AB,26,FALSE)</f>
        <v>#N/A</v>
      </c>
      <c r="AF13" s="118" t="e">
        <f>VLOOKUP($C13,食材マスタ!$A:$AB,28,FALSE)</f>
        <v>#N/A</v>
      </c>
    </row>
    <row r="14" spans="1:32" ht="14.25" customHeight="1" x14ac:dyDescent="0.25">
      <c r="A14" s="260"/>
      <c r="B14" s="261"/>
      <c r="C14" s="99"/>
      <c r="D14" s="100"/>
      <c r="E14" s="101" t="str">
        <f>IF(C14="","",VLOOKUP(C14,食材マスタ!$A$4:$AB$438,6,FALSE))</f>
        <v/>
      </c>
      <c r="F14" s="102"/>
      <c r="G14" s="103" t="str">
        <f t="shared" si="0"/>
        <v/>
      </c>
      <c r="H14" s="94" t="str">
        <f t="shared" si="1"/>
        <v/>
      </c>
      <c r="I14" s="96" t="str">
        <f>IF(C14="","",VLOOKUP(C14,食材マスタ!$A$4:$AB$438,13,FALSE))</f>
        <v/>
      </c>
      <c r="J14" s="96" t="str">
        <f t="shared" si="2"/>
        <v/>
      </c>
      <c r="K14" s="104" t="str">
        <f t="shared" si="3"/>
        <v/>
      </c>
      <c r="L14" s="219" t="str">
        <f t="shared" si="2"/>
        <v/>
      </c>
      <c r="M14" s="105" t="str">
        <f t="shared" si="4"/>
        <v/>
      </c>
      <c r="N14" s="219" t="str">
        <f t="shared" si="5"/>
        <v/>
      </c>
      <c r="O14" s="105" t="str">
        <f t="shared" si="6"/>
        <v/>
      </c>
      <c r="P14" s="219" t="str">
        <f t="shared" si="7"/>
        <v/>
      </c>
      <c r="Q14" s="105" t="str">
        <f t="shared" si="8"/>
        <v/>
      </c>
      <c r="R14" s="219" t="str">
        <f t="shared" si="9"/>
        <v/>
      </c>
      <c r="S14" s="13" t="str">
        <f t="shared" si="10"/>
        <v/>
      </c>
      <c r="T14" s="223"/>
      <c r="U14" s="82"/>
      <c r="X14" s="118" t="e">
        <f>VLOOKUP($C14,食材マスタ!$A:$AB,5,FALSE)</f>
        <v>#N/A</v>
      </c>
      <c r="Y14" s="118" t="e">
        <f>VLOOKUP($C14,食材マスタ!$A:$AB,6,FALSE)</f>
        <v>#N/A</v>
      </c>
      <c r="Z14" s="118" t="e">
        <f>VLOOKUP($C14,食材マスタ!$A:$AB,13,FALSE)</f>
        <v>#N/A</v>
      </c>
      <c r="AA14" s="118" t="e">
        <f>VLOOKUP($C14,食材マスタ!$A:$AB,12,FALSE)</f>
        <v>#N/A</v>
      </c>
      <c r="AB14" s="118" t="e">
        <f>VLOOKUP($C14,食材マスタ!$A:$AB,14,FALSE)</f>
        <v>#N/A</v>
      </c>
      <c r="AC14" s="118" t="e">
        <f>VLOOKUP($C14,食材マスタ!$A:$AB,16,FALSE)</f>
        <v>#N/A</v>
      </c>
      <c r="AD14" s="118" t="e">
        <f>VLOOKUP($C14,食材マスタ!$A:$AB,19,FALSE)</f>
        <v>#N/A</v>
      </c>
      <c r="AE14" s="118" t="e">
        <f>VLOOKUP($C14,食材マスタ!$A:$AB,26,FALSE)</f>
        <v>#N/A</v>
      </c>
      <c r="AF14" s="118" t="e">
        <f>VLOOKUP($C14,食材マスタ!$A:$AB,28,FALSE)</f>
        <v>#N/A</v>
      </c>
    </row>
    <row r="15" spans="1:32" ht="14.25" customHeight="1" x14ac:dyDescent="0.25">
      <c r="A15" s="260"/>
      <c r="B15" s="261"/>
      <c r="C15" s="99"/>
      <c r="D15" s="100"/>
      <c r="E15" s="101" t="str">
        <f>IF(C15="","",VLOOKUP(C15,食材マスタ!$A$4:$AB$438,6,FALSE))</f>
        <v/>
      </c>
      <c r="F15" s="102"/>
      <c r="G15" s="103" t="str">
        <f t="shared" si="0"/>
        <v/>
      </c>
      <c r="H15" s="94" t="str">
        <f t="shared" si="1"/>
        <v/>
      </c>
      <c r="I15" s="96" t="str">
        <f>IF(C15="","",VLOOKUP(C15,食材マスタ!$A$4:$AB$438,13,FALSE))</f>
        <v/>
      </c>
      <c r="J15" s="96" t="str">
        <f t="shared" si="2"/>
        <v/>
      </c>
      <c r="K15" s="104" t="str">
        <f t="shared" si="3"/>
        <v/>
      </c>
      <c r="L15" s="219" t="str">
        <f t="shared" si="2"/>
        <v/>
      </c>
      <c r="M15" s="105" t="str">
        <f t="shared" si="4"/>
        <v/>
      </c>
      <c r="N15" s="219" t="str">
        <f t="shared" si="5"/>
        <v/>
      </c>
      <c r="O15" s="105" t="str">
        <f t="shared" si="6"/>
        <v/>
      </c>
      <c r="P15" s="219" t="str">
        <f t="shared" si="7"/>
        <v/>
      </c>
      <c r="Q15" s="105" t="str">
        <f t="shared" si="8"/>
        <v/>
      </c>
      <c r="R15" s="219" t="str">
        <f t="shared" si="9"/>
        <v/>
      </c>
      <c r="S15" s="13" t="str">
        <f t="shared" si="10"/>
        <v/>
      </c>
      <c r="T15" s="223"/>
      <c r="U15" s="82"/>
      <c r="X15" s="118" t="e">
        <f>VLOOKUP($C15,食材マスタ!$A:$AB,5,FALSE)</f>
        <v>#N/A</v>
      </c>
      <c r="Y15" s="118" t="e">
        <f>VLOOKUP($C15,食材マスタ!$A:$AB,6,FALSE)</f>
        <v>#N/A</v>
      </c>
      <c r="Z15" s="118" t="e">
        <f>VLOOKUP($C15,食材マスタ!$A:$AB,13,FALSE)</f>
        <v>#N/A</v>
      </c>
      <c r="AA15" s="118" t="e">
        <f>VLOOKUP($C15,食材マスタ!$A:$AB,12,FALSE)</f>
        <v>#N/A</v>
      </c>
      <c r="AB15" s="118" t="e">
        <f>VLOOKUP($C15,食材マスタ!$A:$AB,14,FALSE)</f>
        <v>#N/A</v>
      </c>
      <c r="AC15" s="118" t="e">
        <f>VLOOKUP($C15,食材マスタ!$A:$AB,16,FALSE)</f>
        <v>#N/A</v>
      </c>
      <c r="AD15" s="118" t="e">
        <f>VLOOKUP($C15,食材マスタ!$A:$AB,19,FALSE)</f>
        <v>#N/A</v>
      </c>
      <c r="AE15" s="118" t="e">
        <f>VLOOKUP($C15,食材マスタ!$A:$AB,26,FALSE)</f>
        <v>#N/A</v>
      </c>
      <c r="AF15" s="118" t="e">
        <f>VLOOKUP($C15,食材マスタ!$A:$AB,28,FALSE)</f>
        <v>#N/A</v>
      </c>
    </row>
    <row r="16" spans="1:32" ht="14.25" customHeight="1" x14ac:dyDescent="0.25">
      <c r="A16" s="260"/>
      <c r="B16" s="261"/>
      <c r="C16" s="99"/>
      <c r="D16" s="100"/>
      <c r="E16" s="101" t="str">
        <f>IF(C16="","",VLOOKUP(C16,食材マスタ!$A$4:$AB$438,6,FALSE))</f>
        <v/>
      </c>
      <c r="F16" s="102"/>
      <c r="G16" s="103" t="str">
        <f t="shared" si="0"/>
        <v/>
      </c>
      <c r="H16" s="94" t="str">
        <f t="shared" si="1"/>
        <v/>
      </c>
      <c r="I16" s="96" t="str">
        <f>IF(C16="","",VLOOKUP(C16,食材マスタ!$A$4:$AB$438,13,FALSE))</f>
        <v/>
      </c>
      <c r="J16" s="96" t="str">
        <f>K16</f>
        <v/>
      </c>
      <c r="K16" s="104" t="str">
        <f t="shared" si="3"/>
        <v/>
      </c>
      <c r="L16" s="219" t="str">
        <f>M16</f>
        <v/>
      </c>
      <c r="M16" s="105" t="str">
        <f t="shared" si="4"/>
        <v/>
      </c>
      <c r="N16" s="219" t="str">
        <f>O16</f>
        <v/>
      </c>
      <c r="O16" s="105" t="str">
        <f t="shared" si="6"/>
        <v/>
      </c>
      <c r="P16" s="219" t="str">
        <f>Q16</f>
        <v/>
      </c>
      <c r="Q16" s="105" t="str">
        <f t="shared" si="8"/>
        <v/>
      </c>
      <c r="R16" s="219" t="str">
        <f>S16</f>
        <v/>
      </c>
      <c r="S16" s="13" t="str">
        <f t="shared" si="10"/>
        <v/>
      </c>
      <c r="T16" s="223"/>
      <c r="U16" s="82"/>
      <c r="X16" s="118" t="e">
        <f>VLOOKUP($C16,食材マスタ!$A:$AB,5,FALSE)</f>
        <v>#N/A</v>
      </c>
      <c r="Y16" s="118" t="e">
        <f>VLOOKUP($C16,食材マスタ!$A:$AB,6,FALSE)</f>
        <v>#N/A</v>
      </c>
      <c r="Z16" s="118" t="e">
        <f>VLOOKUP($C16,食材マスタ!$A:$AB,13,FALSE)</f>
        <v>#N/A</v>
      </c>
      <c r="AA16" s="118" t="e">
        <f>VLOOKUP($C16,食材マスタ!$A:$AB,12,FALSE)</f>
        <v>#N/A</v>
      </c>
      <c r="AB16" s="118" t="e">
        <f>VLOOKUP($C16,食材マスタ!$A:$AB,14,FALSE)</f>
        <v>#N/A</v>
      </c>
      <c r="AC16" s="118" t="e">
        <f>VLOOKUP($C16,食材マスタ!$A:$AB,16,FALSE)</f>
        <v>#N/A</v>
      </c>
      <c r="AD16" s="118" t="e">
        <f>VLOOKUP($C16,食材マスタ!$A:$AB,19,FALSE)</f>
        <v>#N/A</v>
      </c>
      <c r="AE16" s="118" t="e">
        <f>VLOOKUP($C16,食材マスタ!$A:$AB,26,FALSE)</f>
        <v>#N/A</v>
      </c>
      <c r="AF16" s="118" t="e">
        <f>VLOOKUP($C16,食材マスタ!$A:$AB,28,FALSE)</f>
        <v>#N/A</v>
      </c>
    </row>
    <row r="17" spans="1:32" ht="14.25" customHeight="1" x14ac:dyDescent="0.25">
      <c r="A17" s="260"/>
      <c r="B17" s="261"/>
      <c r="C17" s="99"/>
      <c r="D17" s="100"/>
      <c r="E17" s="101" t="str">
        <f>IF(C17="","",VLOOKUP(C17,食材マスタ!$A$4:$AB$438,6,FALSE))</f>
        <v/>
      </c>
      <c r="F17" s="102"/>
      <c r="G17" s="103" t="str">
        <f t="shared" si="0"/>
        <v/>
      </c>
      <c r="H17" s="94" t="str">
        <f t="shared" si="1"/>
        <v/>
      </c>
      <c r="I17" s="96" t="str">
        <f>IF(C17="","",VLOOKUP(C17,食材マスタ!$A$4:$AB$438,13,FALSE))</f>
        <v/>
      </c>
      <c r="J17" s="96" t="str">
        <f t="shared" ref="J17:L58" si="11">K17</f>
        <v/>
      </c>
      <c r="K17" s="104" t="str">
        <f t="shared" si="3"/>
        <v/>
      </c>
      <c r="L17" s="219" t="str">
        <f t="shared" si="11"/>
        <v/>
      </c>
      <c r="M17" s="105" t="str">
        <f t="shared" si="4"/>
        <v/>
      </c>
      <c r="N17" s="219" t="str">
        <f t="shared" ref="N17:N24" si="12">O17</f>
        <v/>
      </c>
      <c r="O17" s="105" t="str">
        <f t="shared" si="6"/>
        <v/>
      </c>
      <c r="P17" s="219" t="str">
        <f t="shared" ref="P17:P58" si="13">Q17</f>
        <v/>
      </c>
      <c r="Q17" s="105" t="str">
        <f t="shared" si="8"/>
        <v/>
      </c>
      <c r="R17" s="219" t="str">
        <f t="shared" ref="R17:R24" si="14">S17</f>
        <v/>
      </c>
      <c r="S17" s="13" t="str">
        <f t="shared" si="10"/>
        <v/>
      </c>
      <c r="T17" s="223"/>
      <c r="U17" s="82"/>
      <c r="X17" s="118" t="e">
        <f>VLOOKUP($C17,食材マスタ!$A:$AB,5,FALSE)</f>
        <v>#N/A</v>
      </c>
      <c r="Y17" s="118" t="e">
        <f>VLOOKUP($C17,食材マスタ!$A:$AB,6,FALSE)</f>
        <v>#N/A</v>
      </c>
      <c r="Z17" s="118" t="e">
        <f>VLOOKUP($C17,食材マスタ!$A:$AB,13,FALSE)</f>
        <v>#N/A</v>
      </c>
      <c r="AA17" s="118" t="e">
        <f>VLOOKUP($C17,食材マスタ!$A:$AB,12,FALSE)</f>
        <v>#N/A</v>
      </c>
      <c r="AB17" s="118" t="e">
        <f>VLOOKUP($C17,食材マスタ!$A:$AB,14,FALSE)</f>
        <v>#N/A</v>
      </c>
      <c r="AC17" s="118" t="e">
        <f>VLOOKUP($C17,食材マスタ!$A:$AB,16,FALSE)</f>
        <v>#N/A</v>
      </c>
      <c r="AD17" s="118" t="e">
        <f>VLOOKUP($C17,食材マスタ!$A:$AB,19,FALSE)</f>
        <v>#N/A</v>
      </c>
      <c r="AE17" s="118" t="e">
        <f>VLOOKUP($C17,食材マスタ!$A:$AB,26,FALSE)</f>
        <v>#N/A</v>
      </c>
      <c r="AF17" s="118" t="e">
        <f>VLOOKUP($C17,食材マスタ!$A:$AB,28,FALSE)</f>
        <v>#N/A</v>
      </c>
    </row>
    <row r="18" spans="1:32" ht="14.25" customHeight="1" x14ac:dyDescent="0.25">
      <c r="A18" s="260"/>
      <c r="B18" s="261"/>
      <c r="C18" s="99"/>
      <c r="D18" s="100"/>
      <c r="E18" s="101" t="str">
        <f>IF(C18="","",VLOOKUP(C18,食材マスタ!$A$4:$AB$438,6,FALSE))</f>
        <v/>
      </c>
      <c r="F18" s="102"/>
      <c r="G18" s="103" t="str">
        <f t="shared" si="0"/>
        <v/>
      </c>
      <c r="H18" s="94" t="str">
        <f t="shared" si="1"/>
        <v/>
      </c>
      <c r="I18" s="96" t="str">
        <f>IF(C18="","",VLOOKUP(C18,食材マスタ!$A$4:$AB$438,13,FALSE))</f>
        <v/>
      </c>
      <c r="J18" s="96" t="str">
        <f t="shared" si="11"/>
        <v/>
      </c>
      <c r="K18" s="104" t="str">
        <f t="shared" si="3"/>
        <v/>
      </c>
      <c r="L18" s="219" t="str">
        <f t="shared" si="11"/>
        <v/>
      </c>
      <c r="M18" s="105" t="str">
        <f t="shared" si="4"/>
        <v/>
      </c>
      <c r="N18" s="219" t="str">
        <f t="shared" si="12"/>
        <v/>
      </c>
      <c r="O18" s="105" t="str">
        <f t="shared" si="6"/>
        <v/>
      </c>
      <c r="P18" s="219" t="str">
        <f t="shared" si="13"/>
        <v/>
      </c>
      <c r="Q18" s="105" t="str">
        <f t="shared" si="8"/>
        <v/>
      </c>
      <c r="R18" s="219" t="str">
        <f t="shared" si="14"/>
        <v/>
      </c>
      <c r="S18" s="13" t="str">
        <f t="shared" si="10"/>
        <v/>
      </c>
      <c r="T18" s="223"/>
      <c r="U18" s="82"/>
      <c r="X18" s="118" t="e">
        <f>VLOOKUP($C18,食材マスタ!$A:$AB,5,FALSE)</f>
        <v>#N/A</v>
      </c>
      <c r="Y18" s="118" t="e">
        <f>VLOOKUP($C18,食材マスタ!$A:$AB,6,FALSE)</f>
        <v>#N/A</v>
      </c>
      <c r="Z18" s="118" t="e">
        <f>VLOOKUP($C18,食材マスタ!$A:$AB,13,FALSE)</f>
        <v>#N/A</v>
      </c>
      <c r="AA18" s="118" t="e">
        <f>VLOOKUP($C18,食材マスタ!$A:$AB,12,FALSE)</f>
        <v>#N/A</v>
      </c>
      <c r="AB18" s="118" t="e">
        <f>VLOOKUP($C18,食材マスタ!$A:$AB,14,FALSE)</f>
        <v>#N/A</v>
      </c>
      <c r="AC18" s="118" t="e">
        <f>VLOOKUP($C18,食材マスタ!$A:$AB,16,FALSE)</f>
        <v>#N/A</v>
      </c>
      <c r="AD18" s="118" t="e">
        <f>VLOOKUP($C18,食材マスタ!$A:$AB,19,FALSE)</f>
        <v>#N/A</v>
      </c>
      <c r="AE18" s="118" t="e">
        <f>VLOOKUP($C18,食材マスタ!$A:$AB,26,FALSE)</f>
        <v>#N/A</v>
      </c>
      <c r="AF18" s="118" t="e">
        <f>VLOOKUP($C18,食材マスタ!$A:$AB,28,FALSE)</f>
        <v>#N/A</v>
      </c>
    </row>
    <row r="19" spans="1:32" ht="14.25" customHeight="1" x14ac:dyDescent="0.25">
      <c r="A19" s="260"/>
      <c r="B19" s="261"/>
      <c r="C19" s="99"/>
      <c r="D19" s="100"/>
      <c r="E19" s="101" t="str">
        <f>IF(C19="","",VLOOKUP(C19,食材マスタ!$A$4:$AB$438,6,FALSE))</f>
        <v/>
      </c>
      <c r="F19" s="102"/>
      <c r="G19" s="103" t="str">
        <f t="shared" si="0"/>
        <v/>
      </c>
      <c r="H19" s="94" t="str">
        <f t="shared" si="1"/>
        <v/>
      </c>
      <c r="I19" s="96" t="str">
        <f>IF(C19="","",VLOOKUP(C19,食材マスタ!$A$4:$AB$438,13,FALSE))</f>
        <v/>
      </c>
      <c r="J19" s="96" t="str">
        <f t="shared" si="11"/>
        <v/>
      </c>
      <c r="K19" s="104" t="str">
        <f t="shared" si="3"/>
        <v/>
      </c>
      <c r="L19" s="219" t="str">
        <f t="shared" si="11"/>
        <v/>
      </c>
      <c r="M19" s="105" t="str">
        <f t="shared" si="4"/>
        <v/>
      </c>
      <c r="N19" s="219" t="str">
        <f t="shared" si="12"/>
        <v/>
      </c>
      <c r="O19" s="105" t="str">
        <f t="shared" si="6"/>
        <v/>
      </c>
      <c r="P19" s="219" t="str">
        <f t="shared" si="13"/>
        <v/>
      </c>
      <c r="Q19" s="105" t="str">
        <f t="shared" si="8"/>
        <v/>
      </c>
      <c r="R19" s="219" t="str">
        <f t="shared" si="14"/>
        <v/>
      </c>
      <c r="S19" s="13" t="str">
        <f t="shared" si="10"/>
        <v/>
      </c>
      <c r="T19" s="223"/>
      <c r="U19" s="82"/>
      <c r="X19" s="118" t="e">
        <f>VLOOKUP($C19,食材マスタ!$A:$AB,5,FALSE)</f>
        <v>#N/A</v>
      </c>
      <c r="Y19" s="118" t="e">
        <f>VLOOKUP($C19,食材マスタ!$A:$AB,6,FALSE)</f>
        <v>#N/A</v>
      </c>
      <c r="Z19" s="118" t="e">
        <f>VLOOKUP($C19,食材マスタ!$A:$AB,13,FALSE)</f>
        <v>#N/A</v>
      </c>
      <c r="AA19" s="118" t="e">
        <f>VLOOKUP($C19,食材マスタ!$A:$AB,12,FALSE)</f>
        <v>#N/A</v>
      </c>
      <c r="AB19" s="118" t="e">
        <f>VLOOKUP($C19,食材マスタ!$A:$AB,14,FALSE)</f>
        <v>#N/A</v>
      </c>
      <c r="AC19" s="118" t="e">
        <f>VLOOKUP($C19,食材マスタ!$A:$AB,16,FALSE)</f>
        <v>#N/A</v>
      </c>
      <c r="AD19" s="118" t="e">
        <f>VLOOKUP($C19,食材マスタ!$A:$AB,19,FALSE)</f>
        <v>#N/A</v>
      </c>
      <c r="AE19" s="118" t="e">
        <f>VLOOKUP($C19,食材マスタ!$A:$AB,26,FALSE)</f>
        <v>#N/A</v>
      </c>
      <c r="AF19" s="118" t="e">
        <f>VLOOKUP($C19,食材マスタ!$A:$AB,28,FALSE)</f>
        <v>#N/A</v>
      </c>
    </row>
    <row r="20" spans="1:32" ht="14.25" customHeight="1" x14ac:dyDescent="0.25">
      <c r="A20" s="260"/>
      <c r="B20" s="261"/>
      <c r="C20" s="99"/>
      <c r="D20" s="100"/>
      <c r="E20" s="101" t="str">
        <f>IF(C20="","",VLOOKUP(C20,食材マスタ!$A$4:$AB$438,6,FALSE))</f>
        <v/>
      </c>
      <c r="F20" s="102"/>
      <c r="G20" s="103" t="str">
        <f t="shared" si="0"/>
        <v/>
      </c>
      <c r="H20" s="94" t="str">
        <f t="shared" si="1"/>
        <v/>
      </c>
      <c r="I20" s="96" t="str">
        <f>IF(C20="","",VLOOKUP(C20,食材マスタ!$A$4:$AB$438,13,FALSE))</f>
        <v/>
      </c>
      <c r="J20" s="96" t="str">
        <f t="shared" si="11"/>
        <v/>
      </c>
      <c r="K20" s="104" t="str">
        <f t="shared" si="3"/>
        <v/>
      </c>
      <c r="L20" s="219" t="str">
        <f t="shared" si="11"/>
        <v/>
      </c>
      <c r="M20" s="105" t="str">
        <f t="shared" si="4"/>
        <v/>
      </c>
      <c r="N20" s="219" t="str">
        <f t="shared" si="12"/>
        <v/>
      </c>
      <c r="O20" s="105" t="str">
        <f t="shared" si="6"/>
        <v/>
      </c>
      <c r="P20" s="219" t="str">
        <f t="shared" si="13"/>
        <v/>
      </c>
      <c r="Q20" s="105" t="str">
        <f t="shared" si="8"/>
        <v/>
      </c>
      <c r="R20" s="219" t="str">
        <f t="shared" si="14"/>
        <v/>
      </c>
      <c r="S20" s="13" t="str">
        <f t="shared" si="10"/>
        <v/>
      </c>
      <c r="T20" s="223"/>
      <c r="U20" s="83"/>
      <c r="X20" s="118" t="e">
        <f>VLOOKUP($C20,食材マスタ!$A:$AB,5,FALSE)</f>
        <v>#N/A</v>
      </c>
      <c r="Y20" s="118" t="e">
        <f>VLOOKUP($C20,食材マスタ!$A:$AB,6,FALSE)</f>
        <v>#N/A</v>
      </c>
      <c r="Z20" s="118" t="e">
        <f>VLOOKUP($C20,食材マスタ!$A:$AB,13,FALSE)</f>
        <v>#N/A</v>
      </c>
      <c r="AA20" s="118" t="e">
        <f>VLOOKUP($C20,食材マスタ!$A:$AB,12,FALSE)</f>
        <v>#N/A</v>
      </c>
      <c r="AB20" s="118" t="e">
        <f>VLOOKUP($C20,食材マスタ!$A:$AB,14,FALSE)</f>
        <v>#N/A</v>
      </c>
      <c r="AC20" s="118" t="e">
        <f>VLOOKUP($C20,食材マスタ!$A:$AB,16,FALSE)</f>
        <v>#N/A</v>
      </c>
      <c r="AD20" s="118" t="e">
        <f>VLOOKUP($C20,食材マスタ!$A:$AB,19,FALSE)</f>
        <v>#N/A</v>
      </c>
      <c r="AE20" s="118" t="e">
        <f>VLOOKUP($C20,食材マスタ!$A:$AB,26,FALSE)</f>
        <v>#N/A</v>
      </c>
      <c r="AF20" s="118" t="e">
        <f>VLOOKUP($C20,食材マスタ!$A:$AB,28,FALSE)</f>
        <v>#N/A</v>
      </c>
    </row>
    <row r="21" spans="1:32" ht="14.25" customHeight="1" x14ac:dyDescent="0.25">
      <c r="A21" s="260"/>
      <c r="B21" s="261"/>
      <c r="C21" s="99"/>
      <c r="D21" s="100"/>
      <c r="E21" s="101" t="str">
        <f>IF(C21="","",VLOOKUP(C21,食材マスタ!$A$4:$AB$438,6,FALSE))</f>
        <v/>
      </c>
      <c r="F21" s="102"/>
      <c r="G21" s="103" t="str">
        <f t="shared" si="0"/>
        <v/>
      </c>
      <c r="H21" s="94" t="str">
        <f t="shared" si="1"/>
        <v/>
      </c>
      <c r="I21" s="96" t="str">
        <f>IF(C21="","",VLOOKUP(C21,食材マスタ!$A$4:$AB$438,13,FALSE))</f>
        <v/>
      </c>
      <c r="J21" s="96" t="str">
        <f t="shared" si="11"/>
        <v/>
      </c>
      <c r="K21" s="104" t="str">
        <f t="shared" si="3"/>
        <v/>
      </c>
      <c r="L21" s="219" t="str">
        <f t="shared" si="11"/>
        <v/>
      </c>
      <c r="M21" s="105" t="str">
        <f t="shared" si="4"/>
        <v/>
      </c>
      <c r="N21" s="219" t="str">
        <f t="shared" si="12"/>
        <v/>
      </c>
      <c r="O21" s="105" t="str">
        <f t="shared" si="6"/>
        <v/>
      </c>
      <c r="P21" s="219" t="str">
        <f t="shared" si="13"/>
        <v/>
      </c>
      <c r="Q21" s="105" t="str">
        <f t="shared" si="8"/>
        <v/>
      </c>
      <c r="R21" s="219" t="str">
        <f t="shared" si="14"/>
        <v/>
      </c>
      <c r="S21" s="13" t="str">
        <f t="shared" si="10"/>
        <v/>
      </c>
      <c r="T21" s="223"/>
      <c r="U21" s="83"/>
      <c r="X21" s="118" t="e">
        <f>VLOOKUP($C21,食材マスタ!$A:$AB,5,FALSE)</f>
        <v>#N/A</v>
      </c>
      <c r="Y21" s="118" t="e">
        <f>VLOOKUP($C21,食材マスタ!$A:$AB,6,FALSE)</f>
        <v>#N/A</v>
      </c>
      <c r="Z21" s="118" t="e">
        <f>VLOOKUP($C21,食材マスタ!$A:$AB,13,FALSE)</f>
        <v>#N/A</v>
      </c>
      <c r="AA21" s="118" t="e">
        <f>VLOOKUP($C21,食材マスタ!$A:$AB,12,FALSE)</f>
        <v>#N/A</v>
      </c>
      <c r="AB21" s="118" t="e">
        <f>VLOOKUP($C21,食材マスタ!$A:$AB,14,FALSE)</f>
        <v>#N/A</v>
      </c>
      <c r="AC21" s="118" t="e">
        <f>VLOOKUP($C21,食材マスタ!$A:$AB,16,FALSE)</f>
        <v>#N/A</v>
      </c>
      <c r="AD21" s="118" t="e">
        <f>VLOOKUP($C21,食材マスタ!$A:$AB,19,FALSE)</f>
        <v>#N/A</v>
      </c>
      <c r="AE21" s="118" t="e">
        <f>VLOOKUP($C21,食材マスタ!$A:$AB,26,FALSE)</f>
        <v>#N/A</v>
      </c>
      <c r="AF21" s="118" t="e">
        <f>VLOOKUP($C21,食材マスタ!$A:$AB,28,FALSE)</f>
        <v>#N/A</v>
      </c>
    </row>
    <row r="22" spans="1:32" ht="14.25" customHeight="1" x14ac:dyDescent="0.25">
      <c r="A22" s="260"/>
      <c r="B22" s="261"/>
      <c r="C22" s="99"/>
      <c r="D22" s="100"/>
      <c r="E22" s="101" t="str">
        <f>IF(C22="","",VLOOKUP(C22,食材マスタ!$A$4:$AB$438,6,FALSE))</f>
        <v/>
      </c>
      <c r="F22" s="102"/>
      <c r="G22" s="103" t="str">
        <f t="shared" si="0"/>
        <v/>
      </c>
      <c r="H22" s="94" t="str">
        <f t="shared" si="1"/>
        <v/>
      </c>
      <c r="I22" s="96" t="str">
        <f>IF(C22="","",VLOOKUP(C22,食材マスタ!$A$4:$AB$438,13,FALSE))</f>
        <v/>
      </c>
      <c r="J22" s="96" t="str">
        <f t="shared" si="11"/>
        <v/>
      </c>
      <c r="K22" s="104" t="str">
        <f t="shared" si="3"/>
        <v/>
      </c>
      <c r="L22" s="219" t="str">
        <f t="shared" si="11"/>
        <v/>
      </c>
      <c r="M22" s="105" t="str">
        <f t="shared" si="4"/>
        <v/>
      </c>
      <c r="N22" s="219" t="str">
        <f t="shared" si="12"/>
        <v/>
      </c>
      <c r="O22" s="105" t="str">
        <f t="shared" si="6"/>
        <v/>
      </c>
      <c r="P22" s="219" t="str">
        <f t="shared" si="13"/>
        <v/>
      </c>
      <c r="Q22" s="105" t="str">
        <f t="shared" si="8"/>
        <v/>
      </c>
      <c r="R22" s="219" t="str">
        <f t="shared" si="14"/>
        <v/>
      </c>
      <c r="S22" s="13" t="str">
        <f t="shared" si="10"/>
        <v/>
      </c>
      <c r="T22" s="223"/>
      <c r="U22" s="83"/>
      <c r="X22" s="118" t="e">
        <f>VLOOKUP($C22,食材マスタ!$A:$AB,5,FALSE)</f>
        <v>#N/A</v>
      </c>
      <c r="Y22" s="118" t="e">
        <f>VLOOKUP($C22,食材マスタ!$A:$AB,6,FALSE)</f>
        <v>#N/A</v>
      </c>
      <c r="Z22" s="118" t="e">
        <f>VLOOKUP($C22,食材マスタ!$A:$AB,13,FALSE)</f>
        <v>#N/A</v>
      </c>
      <c r="AA22" s="118" t="e">
        <f>VLOOKUP($C22,食材マスタ!$A:$AB,12,FALSE)</f>
        <v>#N/A</v>
      </c>
      <c r="AB22" s="118" t="e">
        <f>VLOOKUP($C22,食材マスタ!$A:$AB,14,FALSE)</f>
        <v>#N/A</v>
      </c>
      <c r="AC22" s="118" t="e">
        <f>VLOOKUP($C22,食材マスタ!$A:$AB,16,FALSE)</f>
        <v>#N/A</v>
      </c>
      <c r="AD22" s="118" t="e">
        <f>VLOOKUP($C22,食材マスタ!$A:$AB,19,FALSE)</f>
        <v>#N/A</v>
      </c>
      <c r="AE22" s="118" t="e">
        <f>VLOOKUP($C22,食材マスタ!$A:$AB,26,FALSE)</f>
        <v>#N/A</v>
      </c>
      <c r="AF22" s="118" t="e">
        <f>VLOOKUP($C22,食材マスタ!$A:$AB,28,FALSE)</f>
        <v>#N/A</v>
      </c>
    </row>
    <row r="23" spans="1:32" ht="14.25" customHeight="1" x14ac:dyDescent="0.25">
      <c r="A23" s="260"/>
      <c r="B23" s="261"/>
      <c r="C23" s="99"/>
      <c r="D23" s="100"/>
      <c r="E23" s="101" t="str">
        <f>IF(C23="","",VLOOKUP(C23,食材マスタ!$A$4:$AB$438,6,FALSE))</f>
        <v/>
      </c>
      <c r="F23" s="102"/>
      <c r="G23" s="103" t="str">
        <f t="shared" si="0"/>
        <v/>
      </c>
      <c r="H23" s="94" t="str">
        <f t="shared" si="1"/>
        <v/>
      </c>
      <c r="I23" s="96" t="str">
        <f>IF(C23="","",VLOOKUP(C23,食材マスタ!$A$4:$AB$438,13,FALSE))</f>
        <v/>
      </c>
      <c r="J23" s="96" t="str">
        <f t="shared" si="11"/>
        <v/>
      </c>
      <c r="K23" s="104" t="str">
        <f t="shared" si="3"/>
        <v/>
      </c>
      <c r="L23" s="219" t="str">
        <f t="shared" si="11"/>
        <v/>
      </c>
      <c r="M23" s="105" t="str">
        <f t="shared" si="4"/>
        <v/>
      </c>
      <c r="N23" s="219" t="str">
        <f t="shared" si="12"/>
        <v/>
      </c>
      <c r="O23" s="105" t="str">
        <f t="shared" si="6"/>
        <v/>
      </c>
      <c r="P23" s="219" t="str">
        <f t="shared" si="13"/>
        <v/>
      </c>
      <c r="Q23" s="105" t="str">
        <f t="shared" si="8"/>
        <v/>
      </c>
      <c r="R23" s="219" t="str">
        <f t="shared" si="14"/>
        <v/>
      </c>
      <c r="S23" s="13" t="str">
        <f t="shared" si="10"/>
        <v/>
      </c>
      <c r="T23" s="223"/>
      <c r="U23" s="84"/>
      <c r="X23" s="118" t="e">
        <f>VLOOKUP($C23,食材マスタ!$A:$AB,5,FALSE)</f>
        <v>#N/A</v>
      </c>
      <c r="Y23" s="118" t="e">
        <f>VLOOKUP($C23,食材マスタ!$A:$AB,6,FALSE)</f>
        <v>#N/A</v>
      </c>
      <c r="Z23" s="118" t="e">
        <f>VLOOKUP($C23,食材マスタ!$A:$AB,13,FALSE)</f>
        <v>#N/A</v>
      </c>
      <c r="AA23" s="118" t="e">
        <f>VLOOKUP($C23,食材マスタ!$A:$AB,12,FALSE)</f>
        <v>#N/A</v>
      </c>
      <c r="AB23" s="118" t="e">
        <f>VLOOKUP($C23,食材マスタ!$A:$AB,14,FALSE)</f>
        <v>#N/A</v>
      </c>
      <c r="AC23" s="118" t="e">
        <f>VLOOKUP($C23,食材マスタ!$A:$AB,16,FALSE)</f>
        <v>#N/A</v>
      </c>
      <c r="AD23" s="118" t="e">
        <f>VLOOKUP($C23,食材マスタ!$A:$AB,19,FALSE)</f>
        <v>#N/A</v>
      </c>
      <c r="AE23" s="118" t="e">
        <f>VLOOKUP($C23,食材マスタ!$A:$AB,26,FALSE)</f>
        <v>#N/A</v>
      </c>
      <c r="AF23" s="118" t="e">
        <f>VLOOKUP($C23,食材マスタ!$A:$AB,28,FALSE)</f>
        <v>#N/A</v>
      </c>
    </row>
    <row r="24" spans="1:32" ht="14.25" customHeight="1" x14ac:dyDescent="0.25">
      <c r="A24" s="260"/>
      <c r="B24" s="261"/>
      <c r="C24" s="99"/>
      <c r="D24" s="100"/>
      <c r="E24" s="101" t="str">
        <f>IF(C24="","",VLOOKUP(C24,食材マスタ!$A$4:$AB$438,6,FALSE))</f>
        <v/>
      </c>
      <c r="F24" s="102"/>
      <c r="G24" s="103" t="str">
        <f t="shared" si="0"/>
        <v/>
      </c>
      <c r="H24" s="94" t="str">
        <f t="shared" si="1"/>
        <v/>
      </c>
      <c r="I24" s="96" t="str">
        <f>IF(C24="","",VLOOKUP(C24,食材マスタ!$A$4:$AB$438,13,FALSE))</f>
        <v/>
      </c>
      <c r="J24" s="96" t="str">
        <f t="shared" si="11"/>
        <v/>
      </c>
      <c r="K24" s="104" t="str">
        <f t="shared" si="3"/>
        <v/>
      </c>
      <c r="L24" s="219" t="str">
        <f t="shared" si="11"/>
        <v/>
      </c>
      <c r="M24" s="105" t="str">
        <f t="shared" si="4"/>
        <v/>
      </c>
      <c r="N24" s="219" t="str">
        <f t="shared" si="12"/>
        <v/>
      </c>
      <c r="O24" s="105" t="str">
        <f t="shared" si="6"/>
        <v/>
      </c>
      <c r="P24" s="219" t="str">
        <f t="shared" si="13"/>
        <v/>
      </c>
      <c r="Q24" s="105" t="str">
        <f t="shared" si="8"/>
        <v/>
      </c>
      <c r="R24" s="219" t="str">
        <f t="shared" si="14"/>
        <v/>
      </c>
      <c r="S24" s="13" t="str">
        <f t="shared" si="10"/>
        <v/>
      </c>
      <c r="T24" s="223"/>
      <c r="U24" s="82"/>
      <c r="X24" s="118" t="e">
        <f>VLOOKUP($C24,食材マスタ!$A:$AB,5,FALSE)</f>
        <v>#N/A</v>
      </c>
      <c r="Y24" s="118" t="e">
        <f>VLOOKUP($C24,食材マスタ!$A:$AB,6,FALSE)</f>
        <v>#N/A</v>
      </c>
      <c r="Z24" s="118" t="e">
        <f>VLOOKUP($C24,食材マスタ!$A:$AB,13,FALSE)</f>
        <v>#N/A</v>
      </c>
      <c r="AA24" s="118" t="e">
        <f>VLOOKUP($C24,食材マスタ!$A:$AB,12,FALSE)</f>
        <v>#N/A</v>
      </c>
      <c r="AB24" s="118" t="e">
        <f>VLOOKUP($C24,食材マスタ!$A:$AB,14,FALSE)</f>
        <v>#N/A</v>
      </c>
      <c r="AC24" s="118" t="e">
        <f>VLOOKUP($C24,食材マスタ!$A:$AB,16,FALSE)</f>
        <v>#N/A</v>
      </c>
      <c r="AD24" s="118" t="e">
        <f>VLOOKUP($C24,食材マスタ!$A:$AB,19,FALSE)</f>
        <v>#N/A</v>
      </c>
      <c r="AE24" s="118" t="e">
        <f>VLOOKUP($C24,食材マスタ!$A:$AB,26,FALSE)</f>
        <v>#N/A</v>
      </c>
      <c r="AF24" s="118" t="e">
        <f>VLOOKUP($C24,食材マスタ!$A:$AB,28,FALSE)</f>
        <v>#N/A</v>
      </c>
    </row>
    <row r="25" spans="1:32" ht="14.25" customHeight="1" x14ac:dyDescent="0.25">
      <c r="A25" s="260"/>
      <c r="B25" s="261"/>
      <c r="C25" s="99"/>
      <c r="D25" s="100"/>
      <c r="E25" s="101" t="str">
        <f>IF(C25="","",VLOOKUP(C25,食材マスタ!$A$4:$AB$438,6,FALSE))</f>
        <v/>
      </c>
      <c r="F25" s="102"/>
      <c r="G25" s="103" t="str">
        <f t="shared" si="0"/>
        <v/>
      </c>
      <c r="H25" s="94" t="str">
        <f t="shared" si="1"/>
        <v/>
      </c>
      <c r="I25" s="96" t="str">
        <f>IF(C25="","",VLOOKUP(C25,食材マスタ!$A$4:$AB$438,13,FALSE))</f>
        <v/>
      </c>
      <c r="J25" s="96" t="str">
        <f t="shared" si="11"/>
        <v/>
      </c>
      <c r="K25" s="104" t="str">
        <f t="shared" si="3"/>
        <v/>
      </c>
      <c r="L25" s="219" t="str">
        <f>M25</f>
        <v/>
      </c>
      <c r="M25" s="105" t="str">
        <f t="shared" si="4"/>
        <v/>
      </c>
      <c r="N25" s="219" t="str">
        <f>O25</f>
        <v/>
      </c>
      <c r="O25" s="105" t="str">
        <f t="shared" si="6"/>
        <v/>
      </c>
      <c r="P25" s="219" t="str">
        <f t="shared" si="13"/>
        <v/>
      </c>
      <c r="Q25" s="105" t="str">
        <f t="shared" si="8"/>
        <v/>
      </c>
      <c r="R25" s="219" t="str">
        <f>S25</f>
        <v/>
      </c>
      <c r="S25" s="13" t="str">
        <f t="shared" si="10"/>
        <v/>
      </c>
      <c r="T25" s="223"/>
      <c r="U25" s="82"/>
      <c r="X25" s="118" t="e">
        <f>VLOOKUP($C25,食材マスタ!$A:$AB,5,FALSE)</f>
        <v>#N/A</v>
      </c>
      <c r="Y25" s="118" t="e">
        <f>VLOOKUP($C25,食材マスタ!$A:$AB,6,FALSE)</f>
        <v>#N/A</v>
      </c>
      <c r="Z25" s="118" t="e">
        <f>VLOOKUP($C25,食材マスタ!$A:$AB,13,FALSE)</f>
        <v>#N/A</v>
      </c>
      <c r="AA25" s="118" t="e">
        <f>VLOOKUP($C25,食材マスタ!$A:$AB,12,FALSE)</f>
        <v>#N/A</v>
      </c>
      <c r="AB25" s="118" t="e">
        <f>VLOOKUP($C25,食材マスタ!$A:$AB,14,FALSE)</f>
        <v>#N/A</v>
      </c>
      <c r="AC25" s="118" t="e">
        <f>VLOOKUP($C25,食材マスタ!$A:$AB,16,FALSE)</f>
        <v>#N/A</v>
      </c>
      <c r="AD25" s="118" t="e">
        <f>VLOOKUP($C25,食材マスタ!$A:$AB,19,FALSE)</f>
        <v>#N/A</v>
      </c>
      <c r="AE25" s="118" t="e">
        <f>VLOOKUP($C25,食材マスタ!$A:$AB,26,FALSE)</f>
        <v>#N/A</v>
      </c>
      <c r="AF25" s="118" t="e">
        <f>VLOOKUP($C25,食材マスタ!$A:$AB,28,FALSE)</f>
        <v>#N/A</v>
      </c>
    </row>
    <row r="26" spans="1:32" ht="14.25" customHeight="1" x14ac:dyDescent="0.25">
      <c r="A26" s="260"/>
      <c r="B26" s="261"/>
      <c r="C26" s="99"/>
      <c r="D26" s="100"/>
      <c r="E26" s="101" t="str">
        <f>IF(C26="","",VLOOKUP(C26,食材マスタ!$A$4:$AB$438,6,FALSE))</f>
        <v/>
      </c>
      <c r="F26" s="102"/>
      <c r="G26" s="103" t="str">
        <f t="shared" si="0"/>
        <v/>
      </c>
      <c r="H26" s="94" t="str">
        <f t="shared" si="1"/>
        <v/>
      </c>
      <c r="I26" s="96" t="str">
        <f>IF(C26="","",VLOOKUP(C26,食材マスタ!$A$4:$AB$438,13,FALSE))</f>
        <v/>
      </c>
      <c r="J26" s="96" t="str">
        <f t="shared" si="11"/>
        <v/>
      </c>
      <c r="K26" s="104" t="str">
        <f t="shared" si="3"/>
        <v/>
      </c>
      <c r="L26" s="219" t="str">
        <f t="shared" si="11"/>
        <v/>
      </c>
      <c r="M26" s="105" t="str">
        <f t="shared" si="4"/>
        <v/>
      </c>
      <c r="N26" s="219" t="str">
        <f t="shared" ref="N26:N58" si="15">O26</f>
        <v/>
      </c>
      <c r="O26" s="105" t="str">
        <f t="shared" si="6"/>
        <v/>
      </c>
      <c r="P26" s="219" t="str">
        <f t="shared" si="13"/>
        <v/>
      </c>
      <c r="Q26" s="105" t="str">
        <f t="shared" si="8"/>
        <v/>
      </c>
      <c r="R26" s="219" t="str">
        <f t="shared" ref="R26:R58" si="16">S26</f>
        <v/>
      </c>
      <c r="S26" s="13" t="str">
        <f t="shared" si="10"/>
        <v/>
      </c>
      <c r="T26" s="223"/>
      <c r="U26" s="82"/>
      <c r="X26" s="118" t="e">
        <f>VLOOKUP($C26,食材マスタ!$A:$AB,5,FALSE)</f>
        <v>#N/A</v>
      </c>
      <c r="Y26" s="118" t="e">
        <f>VLOOKUP($C26,食材マスタ!$A:$AB,6,FALSE)</f>
        <v>#N/A</v>
      </c>
      <c r="Z26" s="118" t="e">
        <f>VLOOKUP($C26,食材マスタ!$A:$AB,13,FALSE)</f>
        <v>#N/A</v>
      </c>
      <c r="AA26" s="118" t="e">
        <f>VLOOKUP($C26,食材マスタ!$A:$AB,12,FALSE)</f>
        <v>#N/A</v>
      </c>
      <c r="AB26" s="118" t="e">
        <f>VLOOKUP($C26,食材マスタ!$A:$AB,14,FALSE)</f>
        <v>#N/A</v>
      </c>
      <c r="AC26" s="118" t="e">
        <f>VLOOKUP($C26,食材マスタ!$A:$AB,16,FALSE)</f>
        <v>#N/A</v>
      </c>
      <c r="AD26" s="118" t="e">
        <f>VLOOKUP($C26,食材マスタ!$A:$AB,19,FALSE)</f>
        <v>#N/A</v>
      </c>
      <c r="AE26" s="118" t="e">
        <f>VLOOKUP($C26,食材マスタ!$A:$AB,26,FALSE)</f>
        <v>#N/A</v>
      </c>
      <c r="AF26" s="118" t="e">
        <f>VLOOKUP($C26,食材マスタ!$A:$AB,28,FALSE)</f>
        <v>#N/A</v>
      </c>
    </row>
    <row r="27" spans="1:32" ht="14.25" customHeight="1" x14ac:dyDescent="0.25">
      <c r="A27" s="260"/>
      <c r="B27" s="261"/>
      <c r="C27" s="99"/>
      <c r="D27" s="100"/>
      <c r="E27" s="101" t="str">
        <f>IF(C27="","",VLOOKUP(C27,食材マスタ!$A$4:$AB$438,6,FALSE))</f>
        <v/>
      </c>
      <c r="F27" s="102"/>
      <c r="G27" s="103" t="str">
        <f t="shared" ref="G27:G32" si="17">IF(C27="","",F27/((100-I27)/100))</f>
        <v/>
      </c>
      <c r="H27" s="94" t="str">
        <f t="shared" ref="H27:H42" si="18">IF(C27="","",ROUND(G27*AA27,1))</f>
        <v/>
      </c>
      <c r="I27" s="96" t="str">
        <f>IF(C27="","",VLOOKUP(C27,食材マスタ!$A$4:$AB$438,13,FALSE))</f>
        <v/>
      </c>
      <c r="J27" s="96" t="str">
        <f t="shared" ref="J27:J42" si="19">K27</f>
        <v/>
      </c>
      <c r="K27" s="104" t="str">
        <f t="shared" ref="K27:K42" si="20">IF(C27="","",ROUND((F27*AB27)/100,0))</f>
        <v/>
      </c>
      <c r="L27" s="219" t="str">
        <f t="shared" ref="L27:L42" si="21">M27</f>
        <v/>
      </c>
      <c r="M27" s="105" t="str">
        <f t="shared" ref="M27:M42" si="22">IF(C27="","",ROUND((F27*AC27)/100,1))</f>
        <v/>
      </c>
      <c r="N27" s="219" t="str">
        <f t="shared" ref="N27:N42" si="23">O27</f>
        <v/>
      </c>
      <c r="O27" s="105" t="str">
        <f t="shared" ref="O27:O42" si="24">IF(C27="","",ROUND((F27*AD27)/100,1))</f>
        <v/>
      </c>
      <c r="P27" s="219" t="str">
        <f t="shared" ref="P27:P42" si="25">Q27</f>
        <v/>
      </c>
      <c r="Q27" s="105" t="str">
        <f t="shared" ref="Q27:Q42" si="26">IF(C27="","",ROUND((F27*AE27)/100,1))</f>
        <v/>
      </c>
      <c r="R27" s="219" t="str">
        <f t="shared" ref="R27:R42" si="27">S27</f>
        <v/>
      </c>
      <c r="S27" s="13" t="str">
        <f t="shared" ref="S27:S42" si="28">IF(C27="","",ROUND((F27*AF27)/100,1))</f>
        <v/>
      </c>
      <c r="T27" s="223"/>
      <c r="U27" s="82"/>
      <c r="X27" s="118" t="e">
        <f>VLOOKUP($C27,食材マスタ!$A:$AB,5,FALSE)</f>
        <v>#N/A</v>
      </c>
      <c r="Y27" s="118" t="e">
        <f>VLOOKUP($C27,食材マスタ!$A:$AB,6,FALSE)</f>
        <v>#N/A</v>
      </c>
      <c r="Z27" s="118" t="e">
        <f>VLOOKUP($C27,食材マスタ!$A:$AB,13,FALSE)</f>
        <v>#N/A</v>
      </c>
      <c r="AA27" s="118" t="e">
        <f>VLOOKUP($C27,食材マスタ!$A:$AB,12,FALSE)</f>
        <v>#N/A</v>
      </c>
      <c r="AB27" s="118" t="e">
        <f>VLOOKUP($C27,食材マスタ!$A:$AB,14,FALSE)</f>
        <v>#N/A</v>
      </c>
      <c r="AC27" s="118" t="e">
        <f>VLOOKUP($C27,食材マスタ!$A:$AB,16,FALSE)</f>
        <v>#N/A</v>
      </c>
      <c r="AD27" s="118" t="e">
        <f>VLOOKUP($C27,食材マスタ!$A:$AB,19,FALSE)</f>
        <v>#N/A</v>
      </c>
      <c r="AE27" s="118" t="e">
        <f>VLOOKUP($C27,食材マスタ!$A:$AB,26,FALSE)</f>
        <v>#N/A</v>
      </c>
      <c r="AF27" s="118" t="e">
        <f>VLOOKUP($C27,食材マスタ!$A:$AB,28,FALSE)</f>
        <v>#N/A</v>
      </c>
    </row>
    <row r="28" spans="1:32" ht="14.25" customHeight="1" x14ac:dyDescent="0.25">
      <c r="A28" s="260"/>
      <c r="B28" s="261"/>
      <c r="C28" s="99"/>
      <c r="D28" s="100"/>
      <c r="E28" s="101" t="str">
        <f>IF(C28="","",VLOOKUP(C28,食材マスタ!$A$4:$AB$438,6,FALSE))</f>
        <v/>
      </c>
      <c r="F28" s="102"/>
      <c r="G28" s="103" t="str">
        <f t="shared" si="17"/>
        <v/>
      </c>
      <c r="H28" s="94" t="str">
        <f t="shared" si="18"/>
        <v/>
      </c>
      <c r="I28" s="96" t="str">
        <f>IF(C28="","",VLOOKUP(C28,食材マスタ!$A$4:$AB$438,13,FALSE))</f>
        <v/>
      </c>
      <c r="J28" s="96" t="str">
        <f t="shared" si="19"/>
        <v/>
      </c>
      <c r="K28" s="104" t="str">
        <f t="shared" si="20"/>
        <v/>
      </c>
      <c r="L28" s="219" t="str">
        <f t="shared" si="21"/>
        <v/>
      </c>
      <c r="M28" s="105" t="str">
        <f t="shared" si="22"/>
        <v/>
      </c>
      <c r="N28" s="219" t="str">
        <f t="shared" si="23"/>
        <v/>
      </c>
      <c r="O28" s="105" t="str">
        <f t="shared" si="24"/>
        <v/>
      </c>
      <c r="P28" s="219" t="str">
        <f t="shared" si="25"/>
        <v/>
      </c>
      <c r="Q28" s="105" t="str">
        <f t="shared" si="26"/>
        <v/>
      </c>
      <c r="R28" s="219" t="str">
        <f t="shared" si="27"/>
        <v/>
      </c>
      <c r="S28" s="13" t="str">
        <f t="shared" si="28"/>
        <v/>
      </c>
      <c r="T28" s="223"/>
      <c r="U28" s="82"/>
      <c r="X28" s="118" t="e">
        <f>VLOOKUP($C28,食材マスタ!$A:$AB,5,FALSE)</f>
        <v>#N/A</v>
      </c>
      <c r="Y28" s="118" t="e">
        <f>VLOOKUP($C28,食材マスタ!$A:$AB,6,FALSE)</f>
        <v>#N/A</v>
      </c>
      <c r="Z28" s="118" t="e">
        <f>VLOOKUP($C28,食材マスタ!$A:$AB,13,FALSE)</f>
        <v>#N/A</v>
      </c>
      <c r="AA28" s="118" t="e">
        <f>VLOOKUP($C28,食材マスタ!$A:$AB,12,FALSE)</f>
        <v>#N/A</v>
      </c>
      <c r="AB28" s="118" t="e">
        <f>VLOOKUP($C28,食材マスタ!$A:$AB,14,FALSE)</f>
        <v>#N/A</v>
      </c>
      <c r="AC28" s="118" t="e">
        <f>VLOOKUP($C28,食材マスタ!$A:$AB,16,FALSE)</f>
        <v>#N/A</v>
      </c>
      <c r="AD28" s="118" t="e">
        <f>VLOOKUP($C28,食材マスタ!$A:$AB,19,FALSE)</f>
        <v>#N/A</v>
      </c>
      <c r="AE28" s="118" t="e">
        <f>VLOOKUP($C28,食材マスタ!$A:$AB,26,FALSE)</f>
        <v>#N/A</v>
      </c>
      <c r="AF28" s="118" t="e">
        <f>VLOOKUP($C28,食材マスタ!$A:$AB,28,FALSE)</f>
        <v>#N/A</v>
      </c>
    </row>
    <row r="29" spans="1:32" ht="14.25" customHeight="1" x14ac:dyDescent="0.25">
      <c r="A29" s="260"/>
      <c r="B29" s="261"/>
      <c r="C29" s="99"/>
      <c r="D29" s="100"/>
      <c r="E29" s="101" t="str">
        <f>IF(C29="","",VLOOKUP(C29,食材マスタ!$A$4:$AB$438,6,FALSE))</f>
        <v/>
      </c>
      <c r="F29" s="102"/>
      <c r="G29" s="103" t="str">
        <f t="shared" si="17"/>
        <v/>
      </c>
      <c r="H29" s="94" t="str">
        <f t="shared" si="18"/>
        <v/>
      </c>
      <c r="I29" s="96" t="str">
        <f>IF(C29="","",VLOOKUP(C29,食材マスタ!$A$4:$AB$438,13,FALSE))</f>
        <v/>
      </c>
      <c r="J29" s="96" t="str">
        <f t="shared" si="19"/>
        <v/>
      </c>
      <c r="K29" s="104" t="str">
        <f t="shared" si="20"/>
        <v/>
      </c>
      <c r="L29" s="219" t="str">
        <f t="shared" si="21"/>
        <v/>
      </c>
      <c r="M29" s="105" t="str">
        <f t="shared" si="22"/>
        <v/>
      </c>
      <c r="N29" s="219" t="str">
        <f t="shared" si="23"/>
        <v/>
      </c>
      <c r="O29" s="105" t="str">
        <f t="shared" si="24"/>
        <v/>
      </c>
      <c r="P29" s="219" t="str">
        <f t="shared" si="25"/>
        <v/>
      </c>
      <c r="Q29" s="105" t="str">
        <f t="shared" si="26"/>
        <v/>
      </c>
      <c r="R29" s="219" t="str">
        <f t="shared" si="27"/>
        <v/>
      </c>
      <c r="S29" s="13" t="str">
        <f t="shared" si="28"/>
        <v/>
      </c>
      <c r="T29" s="223"/>
      <c r="U29" s="82"/>
      <c r="X29" s="118" t="e">
        <f>VLOOKUP($C29,食材マスタ!$A:$AB,5,FALSE)</f>
        <v>#N/A</v>
      </c>
      <c r="Y29" s="118" t="e">
        <f>VLOOKUP($C29,食材マスタ!$A:$AB,6,FALSE)</f>
        <v>#N/A</v>
      </c>
      <c r="Z29" s="118" t="e">
        <f>VLOOKUP($C29,食材マスタ!$A:$AB,13,FALSE)</f>
        <v>#N/A</v>
      </c>
      <c r="AA29" s="118" t="e">
        <f>VLOOKUP($C29,食材マスタ!$A:$AB,12,FALSE)</f>
        <v>#N/A</v>
      </c>
      <c r="AB29" s="118" t="e">
        <f>VLOOKUP($C29,食材マスタ!$A:$AB,14,FALSE)</f>
        <v>#N/A</v>
      </c>
      <c r="AC29" s="118" t="e">
        <f>VLOOKUP($C29,食材マスタ!$A:$AB,16,FALSE)</f>
        <v>#N/A</v>
      </c>
      <c r="AD29" s="118" t="e">
        <f>VLOOKUP($C29,食材マスタ!$A:$AB,19,FALSE)</f>
        <v>#N/A</v>
      </c>
      <c r="AE29" s="118" t="e">
        <f>VLOOKUP($C29,食材マスタ!$A:$AB,26,FALSE)</f>
        <v>#N/A</v>
      </c>
      <c r="AF29" s="118" t="e">
        <f>VLOOKUP($C29,食材マスタ!$A:$AB,28,FALSE)</f>
        <v>#N/A</v>
      </c>
    </row>
    <row r="30" spans="1:32" ht="14.25" customHeight="1" x14ac:dyDescent="0.25">
      <c r="A30" s="260"/>
      <c r="B30" s="261"/>
      <c r="C30" s="99"/>
      <c r="D30" s="100"/>
      <c r="E30" s="101" t="str">
        <f>IF(C30="","",VLOOKUP(C30,食材マスタ!$A$4:$AB$438,6,FALSE))</f>
        <v/>
      </c>
      <c r="F30" s="102"/>
      <c r="G30" s="103" t="str">
        <f t="shared" si="17"/>
        <v/>
      </c>
      <c r="H30" s="94" t="str">
        <f t="shared" si="18"/>
        <v/>
      </c>
      <c r="I30" s="96" t="str">
        <f>IF(C30="","",VLOOKUP(C30,食材マスタ!$A$4:$AB$438,13,FALSE))</f>
        <v/>
      </c>
      <c r="J30" s="96" t="str">
        <f t="shared" si="19"/>
        <v/>
      </c>
      <c r="K30" s="104" t="str">
        <f t="shared" si="20"/>
        <v/>
      </c>
      <c r="L30" s="219" t="str">
        <f t="shared" si="21"/>
        <v/>
      </c>
      <c r="M30" s="105" t="str">
        <f t="shared" si="22"/>
        <v/>
      </c>
      <c r="N30" s="219" t="str">
        <f t="shared" si="23"/>
        <v/>
      </c>
      <c r="O30" s="105" t="str">
        <f t="shared" si="24"/>
        <v/>
      </c>
      <c r="P30" s="219" t="str">
        <f t="shared" si="25"/>
        <v/>
      </c>
      <c r="Q30" s="105" t="str">
        <f t="shared" si="26"/>
        <v/>
      </c>
      <c r="R30" s="219" t="str">
        <f t="shared" si="27"/>
        <v/>
      </c>
      <c r="S30" s="13" t="str">
        <f t="shared" si="28"/>
        <v/>
      </c>
      <c r="T30" s="223"/>
      <c r="U30" s="82"/>
      <c r="X30" s="118" t="e">
        <f>VLOOKUP($C30,食材マスタ!$A:$AB,5,FALSE)</f>
        <v>#N/A</v>
      </c>
      <c r="Y30" s="118" t="e">
        <f>VLOOKUP($C30,食材マスタ!$A:$AB,6,FALSE)</f>
        <v>#N/A</v>
      </c>
      <c r="Z30" s="118" t="e">
        <f>VLOOKUP($C30,食材マスタ!$A:$AB,13,FALSE)</f>
        <v>#N/A</v>
      </c>
      <c r="AA30" s="118" t="e">
        <f>VLOOKUP($C30,食材マスタ!$A:$AB,12,FALSE)</f>
        <v>#N/A</v>
      </c>
      <c r="AB30" s="118" t="e">
        <f>VLOOKUP($C30,食材マスタ!$A:$AB,14,FALSE)</f>
        <v>#N/A</v>
      </c>
      <c r="AC30" s="118" t="e">
        <f>VLOOKUP($C30,食材マスタ!$A:$AB,16,FALSE)</f>
        <v>#N/A</v>
      </c>
      <c r="AD30" s="118" t="e">
        <f>VLOOKUP($C30,食材マスタ!$A:$AB,19,FALSE)</f>
        <v>#N/A</v>
      </c>
      <c r="AE30" s="118" t="e">
        <f>VLOOKUP($C30,食材マスタ!$A:$AB,26,FALSE)</f>
        <v>#N/A</v>
      </c>
      <c r="AF30" s="118" t="e">
        <f>VLOOKUP($C30,食材マスタ!$A:$AB,28,FALSE)</f>
        <v>#N/A</v>
      </c>
    </row>
    <row r="31" spans="1:32" ht="14.25" customHeight="1" x14ac:dyDescent="0.25">
      <c r="A31" s="260"/>
      <c r="B31" s="261"/>
      <c r="C31" s="99"/>
      <c r="D31" s="100"/>
      <c r="E31" s="101" t="str">
        <f>IF(C31="","",VLOOKUP(C31,食材マスタ!$A$4:$AB$438,6,FALSE))</f>
        <v/>
      </c>
      <c r="F31" s="102"/>
      <c r="G31" s="103" t="str">
        <f t="shared" si="17"/>
        <v/>
      </c>
      <c r="H31" s="94" t="str">
        <f t="shared" si="18"/>
        <v/>
      </c>
      <c r="I31" s="96" t="str">
        <f>IF(C31="","",VLOOKUP(C31,食材マスタ!$A$4:$AB$438,13,FALSE))</f>
        <v/>
      </c>
      <c r="J31" s="96" t="str">
        <f t="shared" si="19"/>
        <v/>
      </c>
      <c r="K31" s="104" t="str">
        <f t="shared" si="20"/>
        <v/>
      </c>
      <c r="L31" s="219" t="str">
        <f t="shared" si="21"/>
        <v/>
      </c>
      <c r="M31" s="105" t="str">
        <f t="shared" si="22"/>
        <v/>
      </c>
      <c r="N31" s="219" t="str">
        <f t="shared" si="23"/>
        <v/>
      </c>
      <c r="O31" s="105" t="str">
        <f t="shared" si="24"/>
        <v/>
      </c>
      <c r="P31" s="219" t="str">
        <f t="shared" si="25"/>
        <v/>
      </c>
      <c r="Q31" s="105" t="str">
        <f t="shared" si="26"/>
        <v/>
      </c>
      <c r="R31" s="219" t="str">
        <f t="shared" si="27"/>
        <v/>
      </c>
      <c r="S31" s="13" t="str">
        <f t="shared" si="28"/>
        <v/>
      </c>
      <c r="T31" s="223"/>
      <c r="U31" s="82"/>
      <c r="X31" s="118" t="e">
        <f>VLOOKUP($C31,食材マスタ!$A:$AB,5,FALSE)</f>
        <v>#N/A</v>
      </c>
      <c r="Y31" s="118" t="e">
        <f>VLOOKUP($C31,食材マスタ!$A:$AB,6,FALSE)</f>
        <v>#N/A</v>
      </c>
      <c r="Z31" s="118" t="e">
        <f>VLOOKUP($C31,食材マスタ!$A:$AB,13,FALSE)</f>
        <v>#N/A</v>
      </c>
      <c r="AA31" s="118" t="e">
        <f>VLOOKUP($C31,食材マスタ!$A:$AB,12,FALSE)</f>
        <v>#N/A</v>
      </c>
      <c r="AB31" s="118" t="e">
        <f>VLOOKUP($C31,食材マスタ!$A:$AB,14,FALSE)</f>
        <v>#N/A</v>
      </c>
      <c r="AC31" s="118" t="e">
        <f>VLOOKUP($C31,食材マスタ!$A:$AB,16,FALSE)</f>
        <v>#N/A</v>
      </c>
      <c r="AD31" s="118" t="e">
        <f>VLOOKUP($C31,食材マスタ!$A:$AB,19,FALSE)</f>
        <v>#N/A</v>
      </c>
      <c r="AE31" s="118" t="e">
        <f>VLOOKUP($C31,食材マスタ!$A:$AB,26,FALSE)</f>
        <v>#N/A</v>
      </c>
      <c r="AF31" s="118" t="e">
        <f>VLOOKUP($C31,食材マスタ!$A:$AB,28,FALSE)</f>
        <v>#N/A</v>
      </c>
    </row>
    <row r="32" spans="1:32" ht="14.25" customHeight="1" x14ac:dyDescent="0.25">
      <c r="A32" s="260"/>
      <c r="B32" s="261"/>
      <c r="C32" s="99"/>
      <c r="D32" s="100"/>
      <c r="E32" s="101" t="str">
        <f>IF(C32="","",VLOOKUP(C32,食材マスタ!$A$4:$AB$438,6,FALSE))</f>
        <v/>
      </c>
      <c r="F32" s="102"/>
      <c r="G32" s="103" t="str">
        <f t="shared" si="17"/>
        <v/>
      </c>
      <c r="H32" s="94" t="str">
        <f t="shared" si="18"/>
        <v/>
      </c>
      <c r="I32" s="96" t="str">
        <f>IF(C32="","",VLOOKUP(C32,食材マスタ!$A$4:$AB$438,13,FALSE))</f>
        <v/>
      </c>
      <c r="J32" s="96" t="str">
        <f t="shared" si="19"/>
        <v/>
      </c>
      <c r="K32" s="104" t="str">
        <f t="shared" si="20"/>
        <v/>
      </c>
      <c r="L32" s="219" t="str">
        <f t="shared" si="21"/>
        <v/>
      </c>
      <c r="M32" s="105" t="str">
        <f t="shared" si="22"/>
        <v/>
      </c>
      <c r="N32" s="219" t="str">
        <f t="shared" si="23"/>
        <v/>
      </c>
      <c r="O32" s="105" t="str">
        <f t="shared" si="24"/>
        <v/>
      </c>
      <c r="P32" s="219" t="str">
        <f t="shared" si="25"/>
        <v/>
      </c>
      <c r="Q32" s="105" t="str">
        <f t="shared" si="26"/>
        <v/>
      </c>
      <c r="R32" s="219" t="str">
        <f t="shared" si="27"/>
        <v/>
      </c>
      <c r="S32" s="13" t="str">
        <f t="shared" si="28"/>
        <v/>
      </c>
      <c r="T32" s="223"/>
      <c r="U32" s="82"/>
      <c r="X32" s="118" t="e">
        <f>VLOOKUP($C32,食材マスタ!$A:$AB,5,FALSE)</f>
        <v>#N/A</v>
      </c>
      <c r="Y32" s="118" t="e">
        <f>VLOOKUP($C32,食材マスタ!$A:$AB,6,FALSE)</f>
        <v>#N/A</v>
      </c>
      <c r="Z32" s="118" t="e">
        <f>VLOOKUP($C32,食材マスタ!$A:$AB,13,FALSE)</f>
        <v>#N/A</v>
      </c>
      <c r="AA32" s="118" t="e">
        <f>VLOOKUP($C32,食材マスタ!$A:$AB,12,FALSE)</f>
        <v>#N/A</v>
      </c>
      <c r="AB32" s="118" t="e">
        <f>VLOOKUP($C32,食材マスタ!$A:$AB,14,FALSE)</f>
        <v>#N/A</v>
      </c>
      <c r="AC32" s="118" t="e">
        <f>VLOOKUP($C32,食材マスタ!$A:$AB,16,FALSE)</f>
        <v>#N/A</v>
      </c>
      <c r="AD32" s="118" t="e">
        <f>VLOOKUP($C32,食材マスタ!$A:$AB,19,FALSE)</f>
        <v>#N/A</v>
      </c>
      <c r="AE32" s="118" t="e">
        <f>VLOOKUP($C32,食材マスタ!$A:$AB,26,FALSE)</f>
        <v>#N/A</v>
      </c>
      <c r="AF32" s="118" t="e">
        <f>VLOOKUP($C32,食材マスタ!$A:$AB,28,FALSE)</f>
        <v>#N/A</v>
      </c>
    </row>
    <row r="33" spans="1:32" ht="14.25" customHeight="1" x14ac:dyDescent="0.25">
      <c r="A33" s="260"/>
      <c r="B33" s="261"/>
      <c r="C33" s="99"/>
      <c r="D33" s="100"/>
      <c r="E33" s="101" t="str">
        <f>IF(C33="","",VLOOKUP(C33,食材マスタ!$A$4:$AB$438,6,FALSE))</f>
        <v/>
      </c>
      <c r="F33" s="102"/>
      <c r="G33" s="103" t="str">
        <f>IF(C33="","",F33/((100-I33)/100))</f>
        <v/>
      </c>
      <c r="H33" s="94" t="str">
        <f t="shared" si="18"/>
        <v/>
      </c>
      <c r="I33" s="96" t="str">
        <f>IF(C33="","",VLOOKUP(C33,食材マスタ!$A$4:$AB$438,13,FALSE))</f>
        <v/>
      </c>
      <c r="J33" s="96" t="str">
        <f t="shared" si="19"/>
        <v/>
      </c>
      <c r="K33" s="104" t="str">
        <f t="shared" si="20"/>
        <v/>
      </c>
      <c r="L33" s="219" t="str">
        <f t="shared" si="21"/>
        <v/>
      </c>
      <c r="M33" s="105" t="str">
        <f t="shared" si="22"/>
        <v/>
      </c>
      <c r="N33" s="219" t="str">
        <f t="shared" si="23"/>
        <v/>
      </c>
      <c r="O33" s="105" t="str">
        <f t="shared" si="24"/>
        <v/>
      </c>
      <c r="P33" s="219" t="str">
        <f t="shared" si="25"/>
        <v/>
      </c>
      <c r="Q33" s="105" t="str">
        <f t="shared" si="26"/>
        <v/>
      </c>
      <c r="R33" s="219" t="str">
        <f t="shared" si="27"/>
        <v/>
      </c>
      <c r="S33" s="13" t="str">
        <f t="shared" si="28"/>
        <v/>
      </c>
      <c r="T33" s="223"/>
      <c r="U33" s="82"/>
      <c r="X33" s="118" t="e">
        <f>VLOOKUP($C33,食材マスタ!$A:$AB,5,FALSE)</f>
        <v>#N/A</v>
      </c>
      <c r="Y33" s="118" t="e">
        <f>VLOOKUP($C33,食材マスタ!$A:$AB,6,FALSE)</f>
        <v>#N/A</v>
      </c>
      <c r="Z33" s="118" t="e">
        <f>VLOOKUP($C33,食材マスタ!$A:$AB,13,FALSE)</f>
        <v>#N/A</v>
      </c>
      <c r="AA33" s="118" t="e">
        <f>VLOOKUP($C33,食材マスタ!$A:$AB,12,FALSE)</f>
        <v>#N/A</v>
      </c>
      <c r="AB33" s="118" t="e">
        <f>VLOOKUP($C33,食材マスタ!$A:$AB,14,FALSE)</f>
        <v>#N/A</v>
      </c>
      <c r="AC33" s="118" t="e">
        <f>VLOOKUP($C33,食材マスタ!$A:$AB,16,FALSE)</f>
        <v>#N/A</v>
      </c>
      <c r="AD33" s="118" t="e">
        <f>VLOOKUP($C33,食材マスタ!$A:$AB,19,FALSE)</f>
        <v>#N/A</v>
      </c>
      <c r="AE33" s="118" t="e">
        <f>VLOOKUP($C33,食材マスタ!$A:$AB,26,FALSE)</f>
        <v>#N/A</v>
      </c>
      <c r="AF33" s="118" t="e">
        <f>VLOOKUP($C33,食材マスタ!$A:$AB,28,FALSE)</f>
        <v>#N/A</v>
      </c>
    </row>
    <row r="34" spans="1:32" ht="14.25" customHeight="1" x14ac:dyDescent="0.25">
      <c r="A34" s="260"/>
      <c r="B34" s="261"/>
      <c r="C34" s="99"/>
      <c r="D34" s="106"/>
      <c r="E34" s="101" t="str">
        <f>IF(C34="","",VLOOKUP(C34,食材マスタ!$A$4:$AB$438,6,FALSE))</f>
        <v/>
      </c>
      <c r="F34" s="102"/>
      <c r="G34" s="103" t="str">
        <f>IF(C34="","",F34/((100-I34)/100))</f>
        <v/>
      </c>
      <c r="H34" s="94" t="str">
        <f t="shared" si="18"/>
        <v/>
      </c>
      <c r="I34" s="96" t="str">
        <f>IF(C34="","",VLOOKUP(C34,食材マスタ!$A$4:$AB$438,13,FALSE))</f>
        <v/>
      </c>
      <c r="J34" s="96" t="str">
        <f t="shared" si="19"/>
        <v/>
      </c>
      <c r="K34" s="104" t="str">
        <f t="shared" si="20"/>
        <v/>
      </c>
      <c r="L34" s="219" t="str">
        <f t="shared" si="21"/>
        <v/>
      </c>
      <c r="M34" s="105" t="str">
        <f t="shared" si="22"/>
        <v/>
      </c>
      <c r="N34" s="219" t="str">
        <f t="shared" si="23"/>
        <v/>
      </c>
      <c r="O34" s="105" t="str">
        <f t="shared" si="24"/>
        <v/>
      </c>
      <c r="P34" s="219" t="str">
        <f t="shared" si="25"/>
        <v/>
      </c>
      <c r="Q34" s="105" t="str">
        <f t="shared" si="26"/>
        <v/>
      </c>
      <c r="R34" s="219" t="str">
        <f t="shared" si="27"/>
        <v/>
      </c>
      <c r="S34" s="13" t="str">
        <f t="shared" si="28"/>
        <v/>
      </c>
      <c r="T34" s="223"/>
      <c r="U34" s="82"/>
      <c r="X34" s="118" t="e">
        <f>VLOOKUP($C34,食材マスタ!$A:$AB,5,FALSE)</f>
        <v>#N/A</v>
      </c>
      <c r="Y34" s="118" t="e">
        <f>VLOOKUP($C34,食材マスタ!$A:$AB,6,FALSE)</f>
        <v>#N/A</v>
      </c>
      <c r="Z34" s="118" t="e">
        <f>VLOOKUP($C34,食材マスタ!$A:$AB,13,FALSE)</f>
        <v>#N/A</v>
      </c>
      <c r="AA34" s="118" t="e">
        <f>VLOOKUP($C34,食材マスタ!$A:$AB,12,FALSE)</f>
        <v>#N/A</v>
      </c>
      <c r="AB34" s="118" t="e">
        <f>VLOOKUP($C34,食材マスタ!$A:$AB,14,FALSE)</f>
        <v>#N/A</v>
      </c>
      <c r="AC34" s="118" t="e">
        <f>VLOOKUP($C34,食材マスタ!$A:$AB,16,FALSE)</f>
        <v>#N/A</v>
      </c>
      <c r="AD34" s="118" t="e">
        <f>VLOOKUP($C34,食材マスタ!$A:$AB,19,FALSE)</f>
        <v>#N/A</v>
      </c>
      <c r="AE34" s="118" t="e">
        <f>VLOOKUP($C34,食材マスタ!$A:$AB,26,FALSE)</f>
        <v>#N/A</v>
      </c>
      <c r="AF34" s="118" t="e">
        <f>VLOOKUP($C34,食材マスタ!$A:$AB,28,FALSE)</f>
        <v>#N/A</v>
      </c>
    </row>
    <row r="35" spans="1:32" ht="14.25" customHeight="1" x14ac:dyDescent="0.25">
      <c r="A35" s="260"/>
      <c r="B35" s="261"/>
      <c r="C35" s="99"/>
      <c r="D35" s="100"/>
      <c r="E35" s="101" t="str">
        <f>IF(C35="","",VLOOKUP(C35,食材マスタ!$A$4:$AB$438,6,FALSE))</f>
        <v/>
      </c>
      <c r="F35" s="102"/>
      <c r="G35" s="103" t="str">
        <f>IF(C35="","",F35/((100-I35)/100))</f>
        <v/>
      </c>
      <c r="H35" s="94" t="str">
        <f t="shared" si="18"/>
        <v/>
      </c>
      <c r="I35" s="96" t="str">
        <f>IF(C35="","",VLOOKUP(C35,食材マスタ!$A$4:$AB$438,13,FALSE))</f>
        <v/>
      </c>
      <c r="J35" s="96" t="str">
        <f t="shared" si="19"/>
        <v/>
      </c>
      <c r="K35" s="104" t="str">
        <f t="shared" si="20"/>
        <v/>
      </c>
      <c r="L35" s="219" t="str">
        <f t="shared" si="21"/>
        <v/>
      </c>
      <c r="M35" s="105" t="str">
        <f t="shared" si="22"/>
        <v/>
      </c>
      <c r="N35" s="219" t="str">
        <f t="shared" si="23"/>
        <v/>
      </c>
      <c r="O35" s="105" t="str">
        <f t="shared" si="24"/>
        <v/>
      </c>
      <c r="P35" s="219" t="str">
        <f t="shared" si="25"/>
        <v/>
      </c>
      <c r="Q35" s="105" t="str">
        <f t="shared" si="26"/>
        <v/>
      </c>
      <c r="R35" s="219" t="str">
        <f t="shared" si="27"/>
        <v/>
      </c>
      <c r="S35" s="13" t="str">
        <f t="shared" si="28"/>
        <v/>
      </c>
      <c r="T35" s="223"/>
      <c r="U35" s="82"/>
      <c r="X35" s="118" t="e">
        <f>VLOOKUP($C35,食材マスタ!$A:$AB,5,FALSE)</f>
        <v>#N/A</v>
      </c>
      <c r="Y35" s="118" t="e">
        <f>VLOOKUP($C35,食材マスタ!$A:$AB,6,FALSE)</f>
        <v>#N/A</v>
      </c>
      <c r="Z35" s="118" t="e">
        <f>VLOOKUP($C35,食材マスタ!$A:$AB,13,FALSE)</f>
        <v>#N/A</v>
      </c>
      <c r="AA35" s="118" t="e">
        <f>VLOOKUP($C35,食材マスタ!$A:$AB,12,FALSE)</f>
        <v>#N/A</v>
      </c>
      <c r="AB35" s="118" t="e">
        <f>VLOOKUP($C35,食材マスタ!$A:$AB,14,FALSE)</f>
        <v>#N/A</v>
      </c>
      <c r="AC35" s="118" t="e">
        <f>VLOOKUP($C35,食材マスタ!$A:$AB,16,FALSE)</f>
        <v>#N/A</v>
      </c>
      <c r="AD35" s="118" t="e">
        <f>VLOOKUP($C35,食材マスタ!$A:$AB,19,FALSE)</f>
        <v>#N/A</v>
      </c>
      <c r="AE35" s="118" t="e">
        <f>VLOOKUP($C35,食材マスタ!$A:$AB,26,FALSE)</f>
        <v>#N/A</v>
      </c>
      <c r="AF35" s="118" t="e">
        <f>VLOOKUP($C35,食材マスタ!$A:$AB,28,FALSE)</f>
        <v>#N/A</v>
      </c>
    </row>
    <row r="36" spans="1:32" ht="14.25" customHeight="1" x14ac:dyDescent="0.25">
      <c r="A36" s="260"/>
      <c r="B36" s="261"/>
      <c r="C36" s="99"/>
      <c r="D36" s="100"/>
      <c r="E36" s="101" t="str">
        <f>IF(C36="","",VLOOKUP(C36,食材マスタ!$A$4:$AB$438,6,FALSE))</f>
        <v/>
      </c>
      <c r="F36" s="102"/>
      <c r="G36" s="103" t="str">
        <f t="shared" ref="G36:G42" si="29">IF(C36="","",F36/((100-I36)/100))</f>
        <v/>
      </c>
      <c r="H36" s="94" t="str">
        <f t="shared" si="18"/>
        <v/>
      </c>
      <c r="I36" s="96" t="str">
        <f>IF(C36="","",VLOOKUP(C36,食材マスタ!$A$4:$AB$438,13,FALSE))</f>
        <v/>
      </c>
      <c r="J36" s="96" t="str">
        <f t="shared" si="19"/>
        <v/>
      </c>
      <c r="K36" s="104" t="str">
        <f t="shared" si="20"/>
        <v/>
      </c>
      <c r="L36" s="219" t="str">
        <f t="shared" si="21"/>
        <v/>
      </c>
      <c r="M36" s="105" t="str">
        <f t="shared" si="22"/>
        <v/>
      </c>
      <c r="N36" s="219" t="str">
        <f t="shared" si="23"/>
        <v/>
      </c>
      <c r="O36" s="105" t="str">
        <f t="shared" si="24"/>
        <v/>
      </c>
      <c r="P36" s="219" t="str">
        <f t="shared" si="25"/>
        <v/>
      </c>
      <c r="Q36" s="105" t="str">
        <f t="shared" si="26"/>
        <v/>
      </c>
      <c r="R36" s="219" t="str">
        <f t="shared" si="27"/>
        <v/>
      </c>
      <c r="S36" s="13" t="str">
        <f t="shared" si="28"/>
        <v/>
      </c>
      <c r="T36" s="223"/>
      <c r="U36" s="82"/>
      <c r="X36" s="118" t="e">
        <f>VLOOKUP($C36,食材マスタ!$A:$AB,5,FALSE)</f>
        <v>#N/A</v>
      </c>
      <c r="Y36" s="118" t="e">
        <f>VLOOKUP($C36,食材マスタ!$A:$AB,6,FALSE)</f>
        <v>#N/A</v>
      </c>
      <c r="Z36" s="118" t="e">
        <f>VLOOKUP($C36,食材マスタ!$A:$AB,13,FALSE)</f>
        <v>#N/A</v>
      </c>
      <c r="AA36" s="118" t="e">
        <f>VLOOKUP($C36,食材マスタ!$A:$AB,12,FALSE)</f>
        <v>#N/A</v>
      </c>
      <c r="AB36" s="118" t="e">
        <f>VLOOKUP($C36,食材マスタ!$A:$AB,14,FALSE)</f>
        <v>#N/A</v>
      </c>
      <c r="AC36" s="118" t="e">
        <f>VLOOKUP($C36,食材マスタ!$A:$AB,16,FALSE)</f>
        <v>#N/A</v>
      </c>
      <c r="AD36" s="118" t="e">
        <f>VLOOKUP($C36,食材マスタ!$A:$AB,19,FALSE)</f>
        <v>#N/A</v>
      </c>
      <c r="AE36" s="118" t="e">
        <f>VLOOKUP($C36,食材マスタ!$A:$AB,26,FALSE)</f>
        <v>#N/A</v>
      </c>
      <c r="AF36" s="118" t="e">
        <f>VLOOKUP($C36,食材マスタ!$A:$AB,28,FALSE)</f>
        <v>#N/A</v>
      </c>
    </row>
    <row r="37" spans="1:32" ht="14.25" customHeight="1" x14ac:dyDescent="0.25">
      <c r="A37" s="260"/>
      <c r="B37" s="261"/>
      <c r="C37" s="99"/>
      <c r="D37" s="106"/>
      <c r="E37" s="101" t="str">
        <f>IF(C37="","",VLOOKUP(C37,食材マスタ!$A$4:$AB$438,6,FALSE))</f>
        <v/>
      </c>
      <c r="F37" s="102"/>
      <c r="G37" s="103" t="str">
        <f t="shared" si="29"/>
        <v/>
      </c>
      <c r="H37" s="94" t="str">
        <f t="shared" si="18"/>
        <v/>
      </c>
      <c r="I37" s="96" t="str">
        <f>IF(C37="","",VLOOKUP(C37,食材マスタ!$A$4:$AB$438,13,FALSE))</f>
        <v/>
      </c>
      <c r="J37" s="96" t="str">
        <f t="shared" si="19"/>
        <v/>
      </c>
      <c r="K37" s="104" t="str">
        <f t="shared" si="20"/>
        <v/>
      </c>
      <c r="L37" s="219" t="str">
        <f t="shared" si="21"/>
        <v/>
      </c>
      <c r="M37" s="105" t="str">
        <f t="shared" si="22"/>
        <v/>
      </c>
      <c r="N37" s="219" t="str">
        <f t="shared" si="23"/>
        <v/>
      </c>
      <c r="O37" s="105" t="str">
        <f t="shared" si="24"/>
        <v/>
      </c>
      <c r="P37" s="219" t="str">
        <f t="shared" si="25"/>
        <v/>
      </c>
      <c r="Q37" s="105" t="str">
        <f t="shared" si="26"/>
        <v/>
      </c>
      <c r="R37" s="219" t="str">
        <f t="shared" si="27"/>
        <v/>
      </c>
      <c r="S37" s="13" t="str">
        <f t="shared" si="28"/>
        <v/>
      </c>
      <c r="T37" s="223"/>
      <c r="U37" s="83"/>
      <c r="X37" s="118" t="e">
        <f>VLOOKUP($C37,食材マスタ!$A:$AB,5,FALSE)</f>
        <v>#N/A</v>
      </c>
      <c r="Y37" s="118" t="e">
        <f>VLOOKUP($C37,食材マスタ!$A:$AB,6,FALSE)</f>
        <v>#N/A</v>
      </c>
      <c r="Z37" s="118" t="e">
        <f>VLOOKUP($C37,食材マスタ!$A:$AB,13,FALSE)</f>
        <v>#N/A</v>
      </c>
      <c r="AA37" s="118" t="e">
        <f>VLOOKUP($C37,食材マスタ!$A:$AB,12,FALSE)</f>
        <v>#N/A</v>
      </c>
      <c r="AB37" s="118" t="e">
        <f>VLOOKUP($C37,食材マスタ!$A:$AB,14,FALSE)</f>
        <v>#N/A</v>
      </c>
      <c r="AC37" s="118" t="e">
        <f>VLOOKUP($C37,食材マスタ!$A:$AB,16,FALSE)</f>
        <v>#N/A</v>
      </c>
      <c r="AD37" s="118" t="e">
        <f>VLOOKUP($C37,食材マスタ!$A:$AB,19,FALSE)</f>
        <v>#N/A</v>
      </c>
      <c r="AE37" s="118" t="e">
        <f>VLOOKUP($C37,食材マスタ!$A:$AB,26,FALSE)</f>
        <v>#N/A</v>
      </c>
      <c r="AF37" s="118" t="e">
        <f>VLOOKUP($C37,食材マスタ!$A:$AB,28,FALSE)</f>
        <v>#N/A</v>
      </c>
    </row>
    <row r="38" spans="1:32" ht="14.25" customHeight="1" x14ac:dyDescent="0.25">
      <c r="A38" s="260"/>
      <c r="B38" s="261"/>
      <c r="C38" s="99"/>
      <c r="D38" s="100"/>
      <c r="E38" s="101" t="str">
        <f>IF(C38="","",VLOOKUP(C38,食材マスタ!$A$4:$AB$438,6,FALSE))</f>
        <v/>
      </c>
      <c r="F38" s="102"/>
      <c r="G38" s="103" t="str">
        <f t="shared" si="29"/>
        <v/>
      </c>
      <c r="H38" s="94" t="str">
        <f t="shared" si="18"/>
        <v/>
      </c>
      <c r="I38" s="96" t="str">
        <f>IF(C38="","",VLOOKUP(C38,食材マスタ!$A$4:$AB$438,13,FALSE))</f>
        <v/>
      </c>
      <c r="J38" s="96" t="str">
        <f t="shared" si="19"/>
        <v/>
      </c>
      <c r="K38" s="104" t="str">
        <f t="shared" si="20"/>
        <v/>
      </c>
      <c r="L38" s="219" t="str">
        <f t="shared" si="21"/>
        <v/>
      </c>
      <c r="M38" s="105" t="str">
        <f t="shared" si="22"/>
        <v/>
      </c>
      <c r="N38" s="219" t="str">
        <f t="shared" si="23"/>
        <v/>
      </c>
      <c r="O38" s="105" t="str">
        <f t="shared" si="24"/>
        <v/>
      </c>
      <c r="P38" s="219" t="str">
        <f t="shared" si="25"/>
        <v/>
      </c>
      <c r="Q38" s="105" t="str">
        <f t="shared" si="26"/>
        <v/>
      </c>
      <c r="R38" s="219" t="str">
        <f t="shared" si="27"/>
        <v/>
      </c>
      <c r="S38" s="13" t="str">
        <f t="shared" si="28"/>
        <v/>
      </c>
      <c r="T38" s="223"/>
      <c r="U38" s="83"/>
      <c r="X38" s="118" t="e">
        <f>VLOOKUP($C38,食材マスタ!$A:$AB,5,FALSE)</f>
        <v>#N/A</v>
      </c>
      <c r="Y38" s="118" t="e">
        <f>VLOOKUP($C38,食材マスタ!$A:$AB,6,FALSE)</f>
        <v>#N/A</v>
      </c>
      <c r="Z38" s="118" t="e">
        <f>VLOOKUP($C38,食材マスタ!$A:$AB,13,FALSE)</f>
        <v>#N/A</v>
      </c>
      <c r="AA38" s="118" t="e">
        <f>VLOOKUP($C38,食材マスタ!$A:$AB,12,FALSE)</f>
        <v>#N/A</v>
      </c>
      <c r="AB38" s="118" t="e">
        <f>VLOOKUP($C38,食材マスタ!$A:$AB,14,FALSE)</f>
        <v>#N/A</v>
      </c>
      <c r="AC38" s="118" t="e">
        <f>VLOOKUP($C38,食材マスタ!$A:$AB,16,FALSE)</f>
        <v>#N/A</v>
      </c>
      <c r="AD38" s="118" t="e">
        <f>VLOOKUP($C38,食材マスタ!$A:$AB,19,FALSE)</f>
        <v>#N/A</v>
      </c>
      <c r="AE38" s="118" t="e">
        <f>VLOOKUP($C38,食材マスタ!$A:$AB,26,FALSE)</f>
        <v>#N/A</v>
      </c>
      <c r="AF38" s="118" t="e">
        <f>VLOOKUP($C38,食材マスタ!$A:$AB,28,FALSE)</f>
        <v>#N/A</v>
      </c>
    </row>
    <row r="39" spans="1:32" ht="14.25" customHeight="1" x14ac:dyDescent="0.25">
      <c r="A39" s="260"/>
      <c r="B39" s="261"/>
      <c r="C39" s="99"/>
      <c r="D39" s="100"/>
      <c r="E39" s="101" t="str">
        <f>IF(C39="","",VLOOKUP(C39,食材マスタ!$A$4:$AB$438,6,FALSE))</f>
        <v/>
      </c>
      <c r="F39" s="102"/>
      <c r="G39" s="103" t="str">
        <f t="shared" si="29"/>
        <v/>
      </c>
      <c r="H39" s="94" t="str">
        <f t="shared" si="18"/>
        <v/>
      </c>
      <c r="I39" s="96" t="str">
        <f>IF(C39="","",VLOOKUP(C39,食材マスタ!$A$4:$AB$438,13,FALSE))</f>
        <v/>
      </c>
      <c r="J39" s="96" t="str">
        <f t="shared" si="19"/>
        <v/>
      </c>
      <c r="K39" s="104" t="str">
        <f t="shared" si="20"/>
        <v/>
      </c>
      <c r="L39" s="219" t="str">
        <f t="shared" si="21"/>
        <v/>
      </c>
      <c r="M39" s="105" t="str">
        <f t="shared" si="22"/>
        <v/>
      </c>
      <c r="N39" s="219" t="str">
        <f t="shared" si="23"/>
        <v/>
      </c>
      <c r="O39" s="105" t="str">
        <f t="shared" si="24"/>
        <v/>
      </c>
      <c r="P39" s="219" t="str">
        <f t="shared" si="25"/>
        <v/>
      </c>
      <c r="Q39" s="105" t="str">
        <f t="shared" si="26"/>
        <v/>
      </c>
      <c r="R39" s="219" t="str">
        <f t="shared" si="27"/>
        <v/>
      </c>
      <c r="S39" s="13" t="str">
        <f t="shared" si="28"/>
        <v/>
      </c>
      <c r="T39" s="223"/>
      <c r="U39" s="83"/>
      <c r="X39" s="118" t="e">
        <f>VLOOKUP($C39,食材マスタ!$A:$AB,5,FALSE)</f>
        <v>#N/A</v>
      </c>
      <c r="Y39" s="118" t="e">
        <f>VLOOKUP($C39,食材マスタ!$A:$AB,6,FALSE)</f>
        <v>#N/A</v>
      </c>
      <c r="Z39" s="118" t="e">
        <f>VLOOKUP($C39,食材マスタ!$A:$AB,13,FALSE)</f>
        <v>#N/A</v>
      </c>
      <c r="AA39" s="118" t="e">
        <f>VLOOKUP($C39,食材マスタ!$A:$AB,12,FALSE)</f>
        <v>#N/A</v>
      </c>
      <c r="AB39" s="118" t="e">
        <f>VLOOKUP($C39,食材マスタ!$A:$AB,14,FALSE)</f>
        <v>#N/A</v>
      </c>
      <c r="AC39" s="118" t="e">
        <f>VLOOKUP($C39,食材マスタ!$A:$AB,16,FALSE)</f>
        <v>#N/A</v>
      </c>
      <c r="AD39" s="118" t="e">
        <f>VLOOKUP($C39,食材マスタ!$A:$AB,19,FALSE)</f>
        <v>#N/A</v>
      </c>
      <c r="AE39" s="118" t="e">
        <f>VLOOKUP($C39,食材マスタ!$A:$AB,26,FALSE)</f>
        <v>#N/A</v>
      </c>
      <c r="AF39" s="118" t="e">
        <f>VLOOKUP($C39,食材マスタ!$A:$AB,28,FALSE)</f>
        <v>#N/A</v>
      </c>
    </row>
    <row r="40" spans="1:32" ht="14.25" customHeight="1" x14ac:dyDescent="0.25">
      <c r="A40" s="260"/>
      <c r="B40" s="261"/>
      <c r="C40" s="99"/>
      <c r="D40" s="100"/>
      <c r="E40" s="101" t="str">
        <f>IF(C40="","",VLOOKUP(C40,食材マスタ!$A$4:$AB$438,6,FALSE))</f>
        <v/>
      </c>
      <c r="F40" s="102"/>
      <c r="G40" s="103" t="str">
        <f t="shared" si="29"/>
        <v/>
      </c>
      <c r="H40" s="94" t="str">
        <f t="shared" si="18"/>
        <v/>
      </c>
      <c r="I40" s="96" t="str">
        <f>IF(C40="","",VLOOKUP(C40,食材マスタ!$A$4:$AB$438,13,FALSE))</f>
        <v/>
      </c>
      <c r="J40" s="96" t="str">
        <f t="shared" si="19"/>
        <v/>
      </c>
      <c r="K40" s="104" t="str">
        <f t="shared" si="20"/>
        <v/>
      </c>
      <c r="L40" s="219" t="str">
        <f t="shared" si="21"/>
        <v/>
      </c>
      <c r="M40" s="105" t="str">
        <f t="shared" si="22"/>
        <v/>
      </c>
      <c r="N40" s="219" t="str">
        <f t="shared" si="23"/>
        <v/>
      </c>
      <c r="O40" s="105" t="str">
        <f t="shared" si="24"/>
        <v/>
      </c>
      <c r="P40" s="219" t="str">
        <f t="shared" si="25"/>
        <v/>
      </c>
      <c r="Q40" s="105" t="str">
        <f t="shared" si="26"/>
        <v/>
      </c>
      <c r="R40" s="219" t="str">
        <f t="shared" si="27"/>
        <v/>
      </c>
      <c r="S40" s="13" t="str">
        <f t="shared" si="28"/>
        <v/>
      </c>
      <c r="T40" s="223"/>
      <c r="U40" s="83"/>
      <c r="X40" s="118" t="e">
        <f>VLOOKUP($C40,食材マスタ!$A:$AB,5,FALSE)</f>
        <v>#N/A</v>
      </c>
      <c r="Y40" s="118" t="e">
        <f>VLOOKUP($C40,食材マスタ!$A:$AB,6,FALSE)</f>
        <v>#N/A</v>
      </c>
      <c r="Z40" s="118" t="e">
        <f>VLOOKUP($C40,食材マスタ!$A:$AB,13,FALSE)</f>
        <v>#N/A</v>
      </c>
      <c r="AA40" s="118" t="e">
        <f>VLOOKUP($C40,食材マスタ!$A:$AB,12,FALSE)</f>
        <v>#N/A</v>
      </c>
      <c r="AB40" s="118" t="e">
        <f>VLOOKUP($C40,食材マスタ!$A:$AB,14,FALSE)</f>
        <v>#N/A</v>
      </c>
      <c r="AC40" s="118" t="e">
        <f>VLOOKUP($C40,食材マスタ!$A:$AB,16,FALSE)</f>
        <v>#N/A</v>
      </c>
      <c r="AD40" s="118" t="e">
        <f>VLOOKUP($C40,食材マスタ!$A:$AB,19,FALSE)</f>
        <v>#N/A</v>
      </c>
      <c r="AE40" s="118" t="e">
        <f>VLOOKUP($C40,食材マスタ!$A:$AB,26,FALSE)</f>
        <v>#N/A</v>
      </c>
      <c r="AF40" s="118" t="e">
        <f>VLOOKUP($C40,食材マスタ!$A:$AB,28,FALSE)</f>
        <v>#N/A</v>
      </c>
    </row>
    <row r="41" spans="1:32" ht="14.25" customHeight="1" x14ac:dyDescent="0.25">
      <c r="A41" s="260"/>
      <c r="B41" s="261"/>
      <c r="C41" s="99"/>
      <c r="D41" s="100"/>
      <c r="E41" s="101" t="str">
        <f>IF(C41="","",VLOOKUP(C41,食材マスタ!$A$4:$AB$438,6,FALSE))</f>
        <v/>
      </c>
      <c r="F41" s="102"/>
      <c r="G41" s="103" t="str">
        <f t="shared" si="29"/>
        <v/>
      </c>
      <c r="H41" s="94" t="str">
        <f t="shared" si="18"/>
        <v/>
      </c>
      <c r="I41" s="96" t="str">
        <f>IF(C41="","",VLOOKUP(C41,食材マスタ!$A$4:$AB$438,13,FALSE))</f>
        <v/>
      </c>
      <c r="J41" s="96" t="str">
        <f t="shared" si="19"/>
        <v/>
      </c>
      <c r="K41" s="104" t="str">
        <f t="shared" si="20"/>
        <v/>
      </c>
      <c r="L41" s="219" t="str">
        <f t="shared" si="21"/>
        <v/>
      </c>
      <c r="M41" s="105" t="str">
        <f t="shared" si="22"/>
        <v/>
      </c>
      <c r="N41" s="219" t="str">
        <f t="shared" si="23"/>
        <v/>
      </c>
      <c r="O41" s="105" t="str">
        <f t="shared" si="24"/>
        <v/>
      </c>
      <c r="P41" s="219" t="str">
        <f t="shared" si="25"/>
        <v/>
      </c>
      <c r="Q41" s="105" t="str">
        <f t="shared" si="26"/>
        <v/>
      </c>
      <c r="R41" s="219" t="str">
        <f t="shared" si="27"/>
        <v/>
      </c>
      <c r="S41" s="13" t="str">
        <f t="shared" si="28"/>
        <v/>
      </c>
      <c r="T41" s="223"/>
      <c r="U41" s="83"/>
      <c r="X41" s="118" t="e">
        <f>VLOOKUP($C41,食材マスタ!$A:$AB,5,FALSE)</f>
        <v>#N/A</v>
      </c>
      <c r="Y41" s="118" t="e">
        <f>VLOOKUP($C41,食材マスタ!$A:$AB,6,FALSE)</f>
        <v>#N/A</v>
      </c>
      <c r="Z41" s="118" t="e">
        <f>VLOOKUP($C41,食材マスタ!$A:$AB,13,FALSE)</f>
        <v>#N/A</v>
      </c>
      <c r="AA41" s="118" t="e">
        <f>VLOOKUP($C41,食材マスタ!$A:$AB,12,FALSE)</f>
        <v>#N/A</v>
      </c>
      <c r="AB41" s="118" t="e">
        <f>VLOOKUP($C41,食材マスタ!$A:$AB,14,FALSE)</f>
        <v>#N/A</v>
      </c>
      <c r="AC41" s="118" t="e">
        <f>VLOOKUP($C41,食材マスタ!$A:$AB,16,FALSE)</f>
        <v>#N/A</v>
      </c>
      <c r="AD41" s="118" t="e">
        <f>VLOOKUP($C41,食材マスタ!$A:$AB,19,FALSE)</f>
        <v>#N/A</v>
      </c>
      <c r="AE41" s="118" t="e">
        <f>VLOOKUP($C41,食材マスタ!$A:$AB,26,FALSE)</f>
        <v>#N/A</v>
      </c>
      <c r="AF41" s="118" t="e">
        <f>VLOOKUP($C41,食材マスタ!$A:$AB,28,FALSE)</f>
        <v>#N/A</v>
      </c>
    </row>
    <row r="42" spans="1:32" ht="14.25" customHeight="1" x14ac:dyDescent="0.25">
      <c r="A42" s="260"/>
      <c r="B42" s="261"/>
      <c r="C42" s="99"/>
      <c r="D42" s="115"/>
      <c r="E42" s="101" t="str">
        <f>IF(C42="","",VLOOKUP(C42,食材マスタ!$A$4:$AB$438,6,FALSE))</f>
        <v/>
      </c>
      <c r="F42" s="102"/>
      <c r="G42" s="103" t="str">
        <f t="shared" si="29"/>
        <v/>
      </c>
      <c r="H42" s="94" t="str">
        <f t="shared" si="18"/>
        <v/>
      </c>
      <c r="I42" s="96" t="str">
        <f>IF(C42="","",VLOOKUP(C42,食材マスタ!$A$4:$AB$438,13,FALSE))</f>
        <v/>
      </c>
      <c r="J42" s="96" t="str">
        <f t="shared" si="19"/>
        <v/>
      </c>
      <c r="K42" s="104" t="str">
        <f t="shared" si="20"/>
        <v/>
      </c>
      <c r="L42" s="219" t="str">
        <f t="shared" si="21"/>
        <v/>
      </c>
      <c r="M42" s="105" t="str">
        <f t="shared" si="22"/>
        <v/>
      </c>
      <c r="N42" s="219" t="str">
        <f t="shared" si="23"/>
        <v/>
      </c>
      <c r="O42" s="105" t="str">
        <f t="shared" si="24"/>
        <v/>
      </c>
      <c r="P42" s="219" t="str">
        <f t="shared" si="25"/>
        <v/>
      </c>
      <c r="Q42" s="105" t="str">
        <f t="shared" si="26"/>
        <v/>
      </c>
      <c r="R42" s="219" t="str">
        <f t="shared" si="27"/>
        <v/>
      </c>
      <c r="S42" s="13" t="str">
        <f t="shared" si="28"/>
        <v/>
      </c>
      <c r="T42" s="224"/>
      <c r="U42" s="86"/>
      <c r="X42" s="118" t="e">
        <f>VLOOKUP($C42,食材マスタ!$A:$AB,5,FALSE)</f>
        <v>#N/A</v>
      </c>
      <c r="Y42" s="118" t="e">
        <f>VLOOKUP($C42,食材マスタ!$A:$AB,6,FALSE)</f>
        <v>#N/A</v>
      </c>
      <c r="Z42" s="118" t="e">
        <f>VLOOKUP($C42,食材マスタ!$A:$AB,13,FALSE)</f>
        <v>#N/A</v>
      </c>
      <c r="AA42" s="118" t="e">
        <f>VLOOKUP($C42,食材マスタ!$A:$AB,12,FALSE)</f>
        <v>#N/A</v>
      </c>
      <c r="AB42" s="118" t="e">
        <f>VLOOKUP($C42,食材マスタ!$A:$AB,14,FALSE)</f>
        <v>#N/A</v>
      </c>
      <c r="AC42" s="118" t="e">
        <f>VLOOKUP($C42,食材マスタ!$A:$AB,16,FALSE)</f>
        <v>#N/A</v>
      </c>
      <c r="AD42" s="118" t="e">
        <f>VLOOKUP($C42,食材マスタ!$A:$AB,19,FALSE)</f>
        <v>#N/A</v>
      </c>
      <c r="AE42" s="118" t="e">
        <f>VLOOKUP($C42,食材マスタ!$A:$AB,26,FALSE)</f>
        <v>#N/A</v>
      </c>
      <c r="AF42" s="118" t="e">
        <f>VLOOKUP($C42,食材マスタ!$A:$AB,28,FALSE)</f>
        <v>#N/A</v>
      </c>
    </row>
    <row r="43" spans="1:32" ht="14.25" customHeight="1" x14ac:dyDescent="0.25">
      <c r="A43" s="260"/>
      <c r="B43" s="261"/>
      <c r="C43" s="99"/>
      <c r="D43" s="100"/>
      <c r="E43" s="101" t="str">
        <f>IF(C43="","",VLOOKUP(C43,食材マスタ!$A$4:$AB$438,6,FALSE))</f>
        <v/>
      </c>
      <c r="F43" s="102"/>
      <c r="G43" s="103" t="str">
        <f t="shared" si="0"/>
        <v/>
      </c>
      <c r="H43" s="94" t="str">
        <f t="shared" si="1"/>
        <v/>
      </c>
      <c r="I43" s="96" t="str">
        <f>IF(C43="","",VLOOKUP(C43,食材マスタ!$A$4:$AB$438,13,FALSE))</f>
        <v/>
      </c>
      <c r="J43" s="96" t="str">
        <f t="shared" si="11"/>
        <v/>
      </c>
      <c r="K43" s="104" t="str">
        <f t="shared" si="3"/>
        <v/>
      </c>
      <c r="L43" s="219" t="str">
        <f t="shared" si="11"/>
        <v/>
      </c>
      <c r="M43" s="105" t="str">
        <f t="shared" si="4"/>
        <v/>
      </c>
      <c r="N43" s="219" t="str">
        <f t="shared" si="15"/>
        <v/>
      </c>
      <c r="O43" s="105" t="str">
        <f t="shared" si="6"/>
        <v/>
      </c>
      <c r="P43" s="219" t="str">
        <f t="shared" si="13"/>
        <v/>
      </c>
      <c r="Q43" s="105" t="str">
        <f t="shared" si="8"/>
        <v/>
      </c>
      <c r="R43" s="219" t="str">
        <f t="shared" si="16"/>
        <v/>
      </c>
      <c r="S43" s="13" t="str">
        <f t="shared" si="10"/>
        <v/>
      </c>
      <c r="T43" s="223"/>
      <c r="U43" s="82"/>
      <c r="X43" s="118" t="e">
        <f>VLOOKUP($C43,食材マスタ!$A:$AB,5,FALSE)</f>
        <v>#N/A</v>
      </c>
      <c r="Y43" s="118" t="e">
        <f>VLOOKUP($C43,食材マスタ!$A:$AB,6,FALSE)</f>
        <v>#N/A</v>
      </c>
      <c r="Z43" s="118" t="e">
        <f>VLOOKUP($C43,食材マスタ!$A:$AB,13,FALSE)</f>
        <v>#N/A</v>
      </c>
      <c r="AA43" s="118" t="e">
        <f>VLOOKUP($C43,食材マスタ!$A:$AB,12,FALSE)</f>
        <v>#N/A</v>
      </c>
      <c r="AB43" s="118" t="e">
        <f>VLOOKUP($C43,食材マスタ!$A:$AB,14,FALSE)</f>
        <v>#N/A</v>
      </c>
      <c r="AC43" s="118" t="e">
        <f>VLOOKUP($C43,食材マスタ!$A:$AB,16,FALSE)</f>
        <v>#N/A</v>
      </c>
      <c r="AD43" s="118" t="e">
        <f>VLOOKUP($C43,食材マスタ!$A:$AB,19,FALSE)</f>
        <v>#N/A</v>
      </c>
      <c r="AE43" s="118" t="e">
        <f>VLOOKUP($C43,食材マスタ!$A:$AB,26,FALSE)</f>
        <v>#N/A</v>
      </c>
      <c r="AF43" s="118" t="e">
        <f>VLOOKUP($C43,食材マスタ!$A:$AB,28,FALSE)</f>
        <v>#N/A</v>
      </c>
    </row>
    <row r="44" spans="1:32" ht="14.25" customHeight="1" thickBot="1" x14ac:dyDescent="0.3">
      <c r="A44" s="262"/>
      <c r="B44" s="263"/>
      <c r="C44" s="124"/>
      <c r="D44" s="125"/>
      <c r="E44" s="126" t="str">
        <f>IF(C44="","",VLOOKUP(C44,食材マスタ!$A$4:$AB$438,6,FALSE))</f>
        <v/>
      </c>
      <c r="F44" s="121"/>
      <c r="G44" s="127" t="str">
        <f t="shared" ref="G44:G48" si="30">IF(C44="","",F44/((100-I44)/100))</f>
        <v/>
      </c>
      <c r="H44" s="128" t="str">
        <f t="shared" ref="H44:H57" si="31">IF(C44="","",ROUND(G44*AA44,1))</f>
        <v/>
      </c>
      <c r="I44" s="129" t="str">
        <f>IF(C44="","",VLOOKUP(C44,食材マスタ!$A$4:$AB$438,13,FALSE))</f>
        <v/>
      </c>
      <c r="J44" s="129" t="str">
        <f t="shared" ref="J44:J57" si="32">K44</f>
        <v/>
      </c>
      <c r="K44" s="130" t="str">
        <f t="shared" ref="K44:K57" si="33">IF(C44="","",ROUND((F44*AB44)/100,0))</f>
        <v/>
      </c>
      <c r="L44" s="220" t="str">
        <f t="shared" ref="L44:L57" si="34">M44</f>
        <v/>
      </c>
      <c r="M44" s="131" t="str">
        <f t="shared" ref="M44:M57" si="35">IF(C44="","",ROUND((F44*AC44)/100,1))</f>
        <v/>
      </c>
      <c r="N44" s="220" t="str">
        <f t="shared" ref="N44:N57" si="36">O44</f>
        <v/>
      </c>
      <c r="O44" s="131" t="str">
        <f t="shared" ref="O44:O57" si="37">IF(C44="","",ROUND((F44*AD44)/100,1))</f>
        <v/>
      </c>
      <c r="P44" s="220" t="str">
        <f t="shared" ref="P44:P57" si="38">Q44</f>
        <v/>
      </c>
      <c r="Q44" s="131" t="str">
        <f t="shared" ref="Q44:Q57" si="39">IF(C44="","",ROUND((F44*AE44)/100,1))</f>
        <v/>
      </c>
      <c r="R44" s="220" t="str">
        <f t="shared" ref="R44:R57" si="40">S44</f>
        <v/>
      </c>
      <c r="S44" s="17" t="str">
        <f t="shared" ref="S44:S57" si="41">IF(C44="","",ROUND((F44*AF44)/100,1))</f>
        <v/>
      </c>
      <c r="T44" s="225"/>
      <c r="U44" s="132"/>
      <c r="X44" s="118" t="e">
        <f>VLOOKUP($C44,食材マスタ!$A:$AB,5,FALSE)</f>
        <v>#N/A</v>
      </c>
      <c r="Y44" s="118" t="e">
        <f>VLOOKUP($C44,食材マスタ!$A:$AB,6,FALSE)</f>
        <v>#N/A</v>
      </c>
      <c r="Z44" s="118" t="e">
        <f>VLOOKUP($C44,食材マスタ!$A:$AB,13,FALSE)</f>
        <v>#N/A</v>
      </c>
      <c r="AA44" s="118" t="e">
        <f>VLOOKUP($C44,食材マスタ!$A:$AB,12,FALSE)</f>
        <v>#N/A</v>
      </c>
      <c r="AB44" s="118" t="e">
        <f>VLOOKUP($C44,食材マスタ!$A:$AB,14,FALSE)</f>
        <v>#N/A</v>
      </c>
      <c r="AC44" s="118" t="e">
        <f>VLOOKUP($C44,食材マスタ!$A:$AB,16,FALSE)</f>
        <v>#N/A</v>
      </c>
      <c r="AD44" s="118" t="e">
        <f>VLOOKUP($C44,食材マスタ!$A:$AB,19,FALSE)</f>
        <v>#N/A</v>
      </c>
      <c r="AE44" s="118" t="e">
        <f>VLOOKUP($C44,食材マスタ!$A:$AB,26,FALSE)</f>
        <v>#N/A</v>
      </c>
      <c r="AF44" s="118" t="e">
        <f>VLOOKUP($C44,食材マスタ!$A:$AB,28,FALSE)</f>
        <v>#N/A</v>
      </c>
    </row>
    <row r="45" spans="1:32" ht="14.25" customHeight="1" x14ac:dyDescent="0.25">
      <c r="A45" s="264"/>
      <c r="B45" s="265"/>
      <c r="C45" s="122"/>
      <c r="D45" s="90"/>
      <c r="E45" s="91" t="str">
        <f>IF(C45="","",VLOOKUP(C45,食材マスタ!$A$4:$AB$438,6,FALSE))</f>
        <v/>
      </c>
      <c r="F45" s="92"/>
      <c r="G45" s="93" t="str">
        <f t="shared" si="30"/>
        <v/>
      </c>
      <c r="H45" s="120" t="str">
        <f t="shared" si="31"/>
        <v/>
      </c>
      <c r="I45" s="95" t="str">
        <f>IF(C45="","",VLOOKUP(C45,食材マスタ!$A$4:$AB$438,13,FALSE))</f>
        <v/>
      </c>
      <c r="J45" s="95" t="str">
        <f t="shared" si="32"/>
        <v/>
      </c>
      <c r="K45" s="97" t="str">
        <f t="shared" si="33"/>
        <v/>
      </c>
      <c r="L45" s="221" t="str">
        <f t="shared" si="34"/>
        <v/>
      </c>
      <c r="M45" s="98" t="str">
        <f t="shared" si="35"/>
        <v/>
      </c>
      <c r="N45" s="221" t="str">
        <f t="shared" si="36"/>
        <v/>
      </c>
      <c r="O45" s="98" t="str">
        <f t="shared" si="37"/>
        <v/>
      </c>
      <c r="P45" s="221" t="str">
        <f t="shared" si="38"/>
        <v/>
      </c>
      <c r="Q45" s="98" t="str">
        <f t="shared" si="39"/>
        <v/>
      </c>
      <c r="R45" s="221" t="str">
        <f t="shared" si="40"/>
        <v/>
      </c>
      <c r="S45" s="10" t="str">
        <f t="shared" si="41"/>
        <v/>
      </c>
      <c r="T45" s="222"/>
      <c r="U45" s="123"/>
      <c r="X45" s="118" t="e">
        <f>VLOOKUP($C45,食材マスタ!$A:$AB,5,FALSE)</f>
        <v>#N/A</v>
      </c>
      <c r="Y45" s="118" t="e">
        <f>VLOOKUP($C45,食材マスタ!$A:$AB,6,FALSE)</f>
        <v>#N/A</v>
      </c>
      <c r="Z45" s="118" t="e">
        <f>VLOOKUP($C45,食材マスタ!$A:$AB,13,FALSE)</f>
        <v>#N/A</v>
      </c>
      <c r="AA45" s="118" t="e">
        <f>VLOOKUP($C45,食材マスタ!$A:$AB,12,FALSE)</f>
        <v>#N/A</v>
      </c>
      <c r="AB45" s="118" t="e">
        <f>VLOOKUP($C45,食材マスタ!$A:$AB,14,FALSE)</f>
        <v>#N/A</v>
      </c>
      <c r="AC45" s="118" t="e">
        <f>VLOOKUP($C45,食材マスタ!$A:$AB,16,FALSE)</f>
        <v>#N/A</v>
      </c>
      <c r="AD45" s="118" t="e">
        <f>VLOOKUP($C45,食材マスタ!$A:$AB,19,FALSE)</f>
        <v>#N/A</v>
      </c>
      <c r="AE45" s="118" t="e">
        <f>VLOOKUP($C45,食材マスタ!$A:$AB,26,FALSE)</f>
        <v>#N/A</v>
      </c>
      <c r="AF45" s="118" t="e">
        <f>VLOOKUP($C45,食材マスタ!$A:$AB,28,FALSE)</f>
        <v>#N/A</v>
      </c>
    </row>
    <row r="46" spans="1:32" ht="14.25" customHeight="1" x14ac:dyDescent="0.25">
      <c r="A46" s="260"/>
      <c r="B46" s="261"/>
      <c r="C46" s="99"/>
      <c r="D46" s="100"/>
      <c r="E46" s="101" t="str">
        <f>IF(C46="","",VLOOKUP(C46,食材マスタ!$A$4:$AB$438,6,FALSE))</f>
        <v/>
      </c>
      <c r="F46" s="102"/>
      <c r="G46" s="103" t="str">
        <f t="shared" si="30"/>
        <v/>
      </c>
      <c r="H46" s="94" t="str">
        <f t="shared" si="31"/>
        <v/>
      </c>
      <c r="I46" s="96" t="str">
        <f>IF(C46="","",VLOOKUP(C46,食材マスタ!$A$4:$AB$438,13,FALSE))</f>
        <v/>
      </c>
      <c r="J46" s="96" t="str">
        <f t="shared" si="32"/>
        <v/>
      </c>
      <c r="K46" s="104" t="str">
        <f t="shared" si="33"/>
        <v/>
      </c>
      <c r="L46" s="219" t="str">
        <f t="shared" si="34"/>
        <v/>
      </c>
      <c r="M46" s="105" t="str">
        <f t="shared" si="35"/>
        <v/>
      </c>
      <c r="N46" s="219" t="str">
        <f t="shared" si="36"/>
        <v/>
      </c>
      <c r="O46" s="105" t="str">
        <f t="shared" si="37"/>
        <v/>
      </c>
      <c r="P46" s="219" t="str">
        <f t="shared" si="38"/>
        <v/>
      </c>
      <c r="Q46" s="105" t="str">
        <f t="shared" si="39"/>
        <v/>
      </c>
      <c r="R46" s="219" t="str">
        <f t="shared" si="40"/>
        <v/>
      </c>
      <c r="S46" s="13" t="str">
        <f t="shared" si="41"/>
        <v/>
      </c>
      <c r="T46" s="223"/>
      <c r="U46" s="82"/>
      <c r="X46" s="118" t="e">
        <f>VLOOKUP($C46,食材マスタ!$A:$AB,5,FALSE)</f>
        <v>#N/A</v>
      </c>
      <c r="Y46" s="118" t="e">
        <f>VLOOKUP($C46,食材マスタ!$A:$AB,6,FALSE)</f>
        <v>#N/A</v>
      </c>
      <c r="Z46" s="118" t="e">
        <f>VLOOKUP($C46,食材マスタ!$A:$AB,13,FALSE)</f>
        <v>#N/A</v>
      </c>
      <c r="AA46" s="118" t="e">
        <f>VLOOKUP($C46,食材マスタ!$A:$AB,12,FALSE)</f>
        <v>#N/A</v>
      </c>
      <c r="AB46" s="118" t="e">
        <f>VLOOKUP($C46,食材マスタ!$A:$AB,14,FALSE)</f>
        <v>#N/A</v>
      </c>
      <c r="AC46" s="118" t="e">
        <f>VLOOKUP($C46,食材マスタ!$A:$AB,16,FALSE)</f>
        <v>#N/A</v>
      </c>
      <c r="AD46" s="118" t="e">
        <f>VLOOKUP($C46,食材マスタ!$A:$AB,19,FALSE)</f>
        <v>#N/A</v>
      </c>
      <c r="AE46" s="118" t="e">
        <f>VLOOKUP($C46,食材マスタ!$A:$AB,26,FALSE)</f>
        <v>#N/A</v>
      </c>
      <c r="AF46" s="118" t="e">
        <f>VLOOKUP($C46,食材マスタ!$A:$AB,28,FALSE)</f>
        <v>#N/A</v>
      </c>
    </row>
    <row r="47" spans="1:32" ht="14.25" customHeight="1" x14ac:dyDescent="0.25">
      <c r="A47" s="260"/>
      <c r="B47" s="261"/>
      <c r="C47" s="99"/>
      <c r="D47" s="100"/>
      <c r="E47" s="101" t="str">
        <f>IF(C47="","",VLOOKUP(C47,食材マスタ!$A$4:$AB$438,6,FALSE))</f>
        <v/>
      </c>
      <c r="F47" s="102"/>
      <c r="G47" s="103" t="str">
        <f t="shared" si="30"/>
        <v/>
      </c>
      <c r="H47" s="94" t="str">
        <f t="shared" si="31"/>
        <v/>
      </c>
      <c r="I47" s="96" t="str">
        <f>IF(C47="","",VLOOKUP(C47,食材マスタ!$A$4:$AB$438,13,FALSE))</f>
        <v/>
      </c>
      <c r="J47" s="96" t="str">
        <f t="shared" si="32"/>
        <v/>
      </c>
      <c r="K47" s="104" t="str">
        <f t="shared" si="33"/>
        <v/>
      </c>
      <c r="L47" s="219" t="str">
        <f t="shared" si="34"/>
        <v/>
      </c>
      <c r="M47" s="105" t="str">
        <f t="shared" si="35"/>
        <v/>
      </c>
      <c r="N47" s="219" t="str">
        <f t="shared" si="36"/>
        <v/>
      </c>
      <c r="O47" s="105" t="str">
        <f t="shared" si="37"/>
        <v/>
      </c>
      <c r="P47" s="219" t="str">
        <f t="shared" si="38"/>
        <v/>
      </c>
      <c r="Q47" s="105" t="str">
        <f t="shared" si="39"/>
        <v/>
      </c>
      <c r="R47" s="219" t="str">
        <f t="shared" si="40"/>
        <v/>
      </c>
      <c r="S47" s="13" t="str">
        <f t="shared" si="41"/>
        <v/>
      </c>
      <c r="T47" s="223"/>
      <c r="U47" s="82"/>
      <c r="X47" s="118" t="e">
        <f>VLOOKUP($C47,食材マスタ!$A:$AB,5,FALSE)</f>
        <v>#N/A</v>
      </c>
      <c r="Y47" s="118" t="e">
        <f>VLOOKUP($C47,食材マスタ!$A:$AB,6,FALSE)</f>
        <v>#N/A</v>
      </c>
      <c r="Z47" s="118" t="e">
        <f>VLOOKUP($C47,食材マスタ!$A:$AB,13,FALSE)</f>
        <v>#N/A</v>
      </c>
      <c r="AA47" s="118" t="e">
        <f>VLOOKUP($C47,食材マスタ!$A:$AB,12,FALSE)</f>
        <v>#N/A</v>
      </c>
      <c r="AB47" s="118" t="e">
        <f>VLOOKUP($C47,食材マスタ!$A:$AB,14,FALSE)</f>
        <v>#N/A</v>
      </c>
      <c r="AC47" s="118" t="e">
        <f>VLOOKUP($C47,食材マスタ!$A:$AB,16,FALSE)</f>
        <v>#N/A</v>
      </c>
      <c r="AD47" s="118" t="e">
        <f>VLOOKUP($C47,食材マスタ!$A:$AB,19,FALSE)</f>
        <v>#N/A</v>
      </c>
      <c r="AE47" s="118" t="e">
        <f>VLOOKUP($C47,食材マスタ!$A:$AB,26,FALSE)</f>
        <v>#N/A</v>
      </c>
      <c r="AF47" s="118" t="e">
        <f>VLOOKUP($C47,食材マスタ!$A:$AB,28,FALSE)</f>
        <v>#N/A</v>
      </c>
    </row>
    <row r="48" spans="1:32" ht="14.25" customHeight="1" x14ac:dyDescent="0.25">
      <c r="A48" s="260"/>
      <c r="B48" s="261"/>
      <c r="C48" s="99"/>
      <c r="D48" s="100"/>
      <c r="E48" s="101" t="str">
        <f>IF(C48="","",VLOOKUP(C48,食材マスタ!$A$4:$AB$438,6,FALSE))</f>
        <v/>
      </c>
      <c r="F48" s="102"/>
      <c r="G48" s="103" t="str">
        <f t="shared" si="30"/>
        <v/>
      </c>
      <c r="H48" s="94" t="str">
        <f t="shared" si="31"/>
        <v/>
      </c>
      <c r="I48" s="96" t="str">
        <f>IF(C48="","",VLOOKUP(C48,食材マスタ!$A$4:$AB$438,13,FALSE))</f>
        <v/>
      </c>
      <c r="J48" s="96" t="str">
        <f t="shared" si="32"/>
        <v/>
      </c>
      <c r="K48" s="104" t="str">
        <f t="shared" si="33"/>
        <v/>
      </c>
      <c r="L48" s="219" t="str">
        <f t="shared" si="34"/>
        <v/>
      </c>
      <c r="M48" s="105" t="str">
        <f t="shared" si="35"/>
        <v/>
      </c>
      <c r="N48" s="219" t="str">
        <f t="shared" si="36"/>
        <v/>
      </c>
      <c r="O48" s="105" t="str">
        <f t="shared" si="37"/>
        <v/>
      </c>
      <c r="P48" s="219" t="str">
        <f t="shared" si="38"/>
        <v/>
      </c>
      <c r="Q48" s="105" t="str">
        <f t="shared" si="39"/>
        <v/>
      </c>
      <c r="R48" s="219" t="str">
        <f t="shared" si="40"/>
        <v/>
      </c>
      <c r="S48" s="13" t="str">
        <f t="shared" si="41"/>
        <v/>
      </c>
      <c r="T48" s="223"/>
      <c r="U48" s="82"/>
      <c r="X48" s="118" t="e">
        <f>VLOOKUP($C48,食材マスタ!$A:$AB,5,FALSE)</f>
        <v>#N/A</v>
      </c>
      <c r="Y48" s="118" t="e">
        <f>VLOOKUP($C48,食材マスタ!$A:$AB,6,FALSE)</f>
        <v>#N/A</v>
      </c>
      <c r="Z48" s="118" t="e">
        <f>VLOOKUP($C48,食材マスタ!$A:$AB,13,FALSE)</f>
        <v>#N/A</v>
      </c>
      <c r="AA48" s="118" t="e">
        <f>VLOOKUP($C48,食材マスタ!$A:$AB,12,FALSE)</f>
        <v>#N/A</v>
      </c>
      <c r="AB48" s="118" t="e">
        <f>VLOOKUP($C48,食材マスタ!$A:$AB,14,FALSE)</f>
        <v>#N/A</v>
      </c>
      <c r="AC48" s="118" t="e">
        <f>VLOOKUP($C48,食材マスタ!$A:$AB,16,FALSE)</f>
        <v>#N/A</v>
      </c>
      <c r="AD48" s="118" t="e">
        <f>VLOOKUP($C48,食材マスタ!$A:$AB,19,FALSE)</f>
        <v>#N/A</v>
      </c>
      <c r="AE48" s="118" t="e">
        <f>VLOOKUP($C48,食材マスタ!$A:$AB,26,FALSE)</f>
        <v>#N/A</v>
      </c>
      <c r="AF48" s="118" t="e">
        <f>VLOOKUP($C48,食材マスタ!$A:$AB,28,FALSE)</f>
        <v>#N/A</v>
      </c>
    </row>
    <row r="49" spans="1:32" ht="14.25" customHeight="1" x14ac:dyDescent="0.25">
      <c r="A49" s="260"/>
      <c r="B49" s="261"/>
      <c r="C49" s="99"/>
      <c r="D49" s="100"/>
      <c r="E49" s="101" t="str">
        <f>IF(C49="","",VLOOKUP(C49,食材マスタ!$A$4:$AB$438,6,FALSE))</f>
        <v/>
      </c>
      <c r="F49" s="102"/>
      <c r="G49" s="103" t="str">
        <f>IF(C49="","",F49/((100-I49)/100))</f>
        <v/>
      </c>
      <c r="H49" s="94" t="str">
        <f t="shared" si="31"/>
        <v/>
      </c>
      <c r="I49" s="96" t="str">
        <f>IF(C49="","",VLOOKUP(C49,食材マスタ!$A$4:$AB$438,13,FALSE))</f>
        <v/>
      </c>
      <c r="J49" s="96" t="str">
        <f t="shared" si="32"/>
        <v/>
      </c>
      <c r="K49" s="104" t="str">
        <f t="shared" si="33"/>
        <v/>
      </c>
      <c r="L49" s="219" t="str">
        <f t="shared" si="34"/>
        <v/>
      </c>
      <c r="M49" s="105" t="str">
        <f t="shared" si="35"/>
        <v/>
      </c>
      <c r="N49" s="219" t="str">
        <f t="shared" si="36"/>
        <v/>
      </c>
      <c r="O49" s="105" t="str">
        <f t="shared" si="37"/>
        <v/>
      </c>
      <c r="P49" s="219" t="str">
        <f t="shared" si="38"/>
        <v/>
      </c>
      <c r="Q49" s="105" t="str">
        <f t="shared" si="39"/>
        <v/>
      </c>
      <c r="R49" s="219" t="str">
        <f t="shared" si="40"/>
        <v/>
      </c>
      <c r="S49" s="13" t="str">
        <f t="shared" si="41"/>
        <v/>
      </c>
      <c r="T49" s="223"/>
      <c r="U49" s="82"/>
      <c r="X49" s="118" t="e">
        <f>VLOOKUP($C49,食材マスタ!$A:$AB,5,FALSE)</f>
        <v>#N/A</v>
      </c>
      <c r="Y49" s="118" t="e">
        <f>VLOOKUP($C49,食材マスタ!$A:$AB,6,FALSE)</f>
        <v>#N/A</v>
      </c>
      <c r="Z49" s="118" t="e">
        <f>VLOOKUP($C49,食材マスタ!$A:$AB,13,FALSE)</f>
        <v>#N/A</v>
      </c>
      <c r="AA49" s="118" t="e">
        <f>VLOOKUP($C49,食材マスタ!$A:$AB,12,FALSE)</f>
        <v>#N/A</v>
      </c>
      <c r="AB49" s="118" t="e">
        <f>VLOOKUP($C49,食材マスタ!$A:$AB,14,FALSE)</f>
        <v>#N/A</v>
      </c>
      <c r="AC49" s="118" t="e">
        <f>VLOOKUP($C49,食材マスタ!$A:$AB,16,FALSE)</f>
        <v>#N/A</v>
      </c>
      <c r="AD49" s="118" t="e">
        <f>VLOOKUP($C49,食材マスタ!$A:$AB,19,FALSE)</f>
        <v>#N/A</v>
      </c>
      <c r="AE49" s="118" t="e">
        <f>VLOOKUP($C49,食材マスタ!$A:$AB,26,FALSE)</f>
        <v>#N/A</v>
      </c>
      <c r="AF49" s="118" t="e">
        <f>VLOOKUP($C49,食材マスタ!$A:$AB,28,FALSE)</f>
        <v>#N/A</v>
      </c>
    </row>
    <row r="50" spans="1:32" ht="14.25" customHeight="1" x14ac:dyDescent="0.25">
      <c r="A50" s="260"/>
      <c r="B50" s="261"/>
      <c r="C50" s="99"/>
      <c r="D50" s="106"/>
      <c r="E50" s="101" t="str">
        <f>IF(C50="","",VLOOKUP(C50,食材マスタ!$A$4:$AB$438,6,FALSE))</f>
        <v/>
      </c>
      <c r="F50" s="102"/>
      <c r="G50" s="103" t="str">
        <f>IF(C50="","",F50/((100-I50)/100))</f>
        <v/>
      </c>
      <c r="H50" s="94" t="str">
        <f t="shared" ref="H50:H56" si="42">IF(C50="","",ROUND(G50*AA50,1))</f>
        <v/>
      </c>
      <c r="I50" s="96" t="str">
        <f>IF(C50="","",VLOOKUP(C50,食材マスタ!$A$4:$AB$438,13,FALSE))</f>
        <v/>
      </c>
      <c r="J50" s="96" t="str">
        <f t="shared" ref="J50:J56" si="43">K50</f>
        <v/>
      </c>
      <c r="K50" s="104" t="str">
        <f t="shared" ref="K50:K56" si="44">IF(C50="","",ROUND((F50*AB50)/100,0))</f>
        <v/>
      </c>
      <c r="L50" s="219" t="str">
        <f t="shared" ref="L50:L56" si="45">M50</f>
        <v/>
      </c>
      <c r="M50" s="105" t="str">
        <f t="shared" ref="M50:M56" si="46">IF(C50="","",ROUND((F50*AC50)/100,1))</f>
        <v/>
      </c>
      <c r="N50" s="219" t="str">
        <f t="shared" ref="N50:N56" si="47">O50</f>
        <v/>
      </c>
      <c r="O50" s="105" t="str">
        <f t="shared" ref="O50:O56" si="48">IF(C50="","",ROUND((F50*AD50)/100,1))</f>
        <v/>
      </c>
      <c r="P50" s="219" t="str">
        <f t="shared" ref="P50:P56" si="49">Q50</f>
        <v/>
      </c>
      <c r="Q50" s="105" t="str">
        <f t="shared" ref="Q50:Q56" si="50">IF(C50="","",ROUND((F50*AE50)/100,1))</f>
        <v/>
      </c>
      <c r="R50" s="219" t="str">
        <f t="shared" ref="R50:R56" si="51">S50</f>
        <v/>
      </c>
      <c r="S50" s="13" t="str">
        <f t="shared" ref="S50:S56" si="52">IF(C50="","",ROUND((F50*AF50)/100,1))</f>
        <v/>
      </c>
      <c r="T50" s="223"/>
      <c r="U50" s="82"/>
      <c r="X50" s="118" t="e">
        <f>VLOOKUP($C50,食材マスタ!$A:$AB,5,FALSE)</f>
        <v>#N/A</v>
      </c>
      <c r="Y50" s="118" t="e">
        <f>VLOOKUP($C50,食材マスタ!$A:$AB,6,FALSE)</f>
        <v>#N/A</v>
      </c>
      <c r="Z50" s="118" t="e">
        <f>VLOOKUP($C50,食材マスタ!$A:$AB,13,FALSE)</f>
        <v>#N/A</v>
      </c>
      <c r="AA50" s="118" t="e">
        <f>VLOOKUP($C50,食材マスタ!$A:$AB,12,FALSE)</f>
        <v>#N/A</v>
      </c>
      <c r="AB50" s="118" t="e">
        <f>VLOOKUP($C50,食材マスタ!$A:$AB,14,FALSE)</f>
        <v>#N/A</v>
      </c>
      <c r="AC50" s="118" t="e">
        <f>VLOOKUP($C50,食材マスタ!$A:$AB,16,FALSE)</f>
        <v>#N/A</v>
      </c>
      <c r="AD50" s="118" t="e">
        <f>VLOOKUP($C50,食材マスタ!$A:$AB,19,FALSE)</f>
        <v>#N/A</v>
      </c>
      <c r="AE50" s="118" t="e">
        <f>VLOOKUP($C50,食材マスタ!$A:$AB,26,FALSE)</f>
        <v>#N/A</v>
      </c>
      <c r="AF50" s="118" t="e">
        <f>VLOOKUP($C50,食材マスタ!$A:$AB,28,FALSE)</f>
        <v>#N/A</v>
      </c>
    </row>
    <row r="51" spans="1:32" ht="14.25" customHeight="1" x14ac:dyDescent="0.25">
      <c r="A51" s="260"/>
      <c r="B51" s="261"/>
      <c r="C51" s="99"/>
      <c r="D51" s="100"/>
      <c r="E51" s="101" t="str">
        <f>IF(C51="","",VLOOKUP(C51,食材マスタ!$A$4:$AB$438,6,FALSE))</f>
        <v/>
      </c>
      <c r="F51" s="102"/>
      <c r="G51" s="103" t="str">
        <f t="shared" ref="G51:G55" si="53">IF(C51="","",F51/((100-I51)/100))</f>
        <v/>
      </c>
      <c r="H51" s="94" t="str">
        <f t="shared" si="42"/>
        <v/>
      </c>
      <c r="I51" s="96" t="str">
        <f>IF(C51="","",VLOOKUP(C51,食材マスタ!$A$4:$AB$438,13,FALSE))</f>
        <v/>
      </c>
      <c r="J51" s="96" t="str">
        <f t="shared" si="43"/>
        <v/>
      </c>
      <c r="K51" s="104" t="str">
        <f t="shared" si="44"/>
        <v/>
      </c>
      <c r="L51" s="219" t="str">
        <f t="shared" si="45"/>
        <v/>
      </c>
      <c r="M51" s="105" t="str">
        <f t="shared" si="46"/>
        <v/>
      </c>
      <c r="N51" s="219" t="str">
        <f t="shared" si="47"/>
        <v/>
      </c>
      <c r="O51" s="105" t="str">
        <f t="shared" si="48"/>
        <v/>
      </c>
      <c r="P51" s="219" t="str">
        <f t="shared" si="49"/>
        <v/>
      </c>
      <c r="Q51" s="105" t="str">
        <f t="shared" si="50"/>
        <v/>
      </c>
      <c r="R51" s="219" t="str">
        <f t="shared" si="51"/>
        <v/>
      </c>
      <c r="S51" s="13" t="str">
        <f t="shared" si="52"/>
        <v/>
      </c>
      <c r="T51" s="223"/>
      <c r="U51" s="82"/>
      <c r="X51" s="118" t="e">
        <f>VLOOKUP($C51,食材マスタ!$A:$AB,5,FALSE)</f>
        <v>#N/A</v>
      </c>
      <c r="Y51" s="118" t="e">
        <f>VLOOKUP($C51,食材マスタ!$A:$AB,6,FALSE)</f>
        <v>#N/A</v>
      </c>
      <c r="Z51" s="118" t="e">
        <f>VLOOKUP($C51,食材マスタ!$A:$AB,13,FALSE)</f>
        <v>#N/A</v>
      </c>
      <c r="AA51" s="118" t="e">
        <f>VLOOKUP($C51,食材マスタ!$A:$AB,12,FALSE)</f>
        <v>#N/A</v>
      </c>
      <c r="AB51" s="118" t="e">
        <f>VLOOKUP($C51,食材マスタ!$A:$AB,14,FALSE)</f>
        <v>#N/A</v>
      </c>
      <c r="AC51" s="118" t="e">
        <f>VLOOKUP($C51,食材マスタ!$A:$AB,16,FALSE)</f>
        <v>#N/A</v>
      </c>
      <c r="AD51" s="118" t="e">
        <f>VLOOKUP($C51,食材マスタ!$A:$AB,19,FALSE)</f>
        <v>#N/A</v>
      </c>
      <c r="AE51" s="118" t="e">
        <f>VLOOKUP($C51,食材マスタ!$A:$AB,26,FALSE)</f>
        <v>#N/A</v>
      </c>
      <c r="AF51" s="118" t="e">
        <f>VLOOKUP($C51,食材マスタ!$A:$AB,28,FALSE)</f>
        <v>#N/A</v>
      </c>
    </row>
    <row r="52" spans="1:32" ht="14.25" customHeight="1" x14ac:dyDescent="0.25">
      <c r="A52" s="260"/>
      <c r="B52" s="261"/>
      <c r="C52" s="99"/>
      <c r="D52" s="100"/>
      <c r="E52" s="101" t="str">
        <f>IF(C52="","",VLOOKUP(C52,食材マスタ!$A$4:$AB$438,6,FALSE))</f>
        <v/>
      </c>
      <c r="F52" s="102"/>
      <c r="G52" s="103" t="str">
        <f t="shared" si="53"/>
        <v/>
      </c>
      <c r="H52" s="94" t="str">
        <f t="shared" si="42"/>
        <v/>
      </c>
      <c r="I52" s="96" t="str">
        <f>IF(C52="","",VLOOKUP(C52,食材マスタ!$A$4:$AB$438,13,FALSE))</f>
        <v/>
      </c>
      <c r="J52" s="96" t="str">
        <f t="shared" si="43"/>
        <v/>
      </c>
      <c r="K52" s="104" t="str">
        <f t="shared" si="44"/>
        <v/>
      </c>
      <c r="L52" s="219" t="str">
        <f t="shared" si="45"/>
        <v/>
      </c>
      <c r="M52" s="105" t="str">
        <f t="shared" si="46"/>
        <v/>
      </c>
      <c r="N52" s="219" t="str">
        <f t="shared" si="47"/>
        <v/>
      </c>
      <c r="O52" s="105" t="str">
        <f t="shared" si="48"/>
        <v/>
      </c>
      <c r="P52" s="219" t="str">
        <f t="shared" si="49"/>
        <v/>
      </c>
      <c r="Q52" s="105" t="str">
        <f t="shared" si="50"/>
        <v/>
      </c>
      <c r="R52" s="219" t="str">
        <f t="shared" si="51"/>
        <v/>
      </c>
      <c r="S52" s="13" t="str">
        <f t="shared" si="52"/>
        <v/>
      </c>
      <c r="T52" s="223"/>
      <c r="U52" s="82"/>
      <c r="X52" s="118" t="e">
        <f>VLOOKUP($C52,食材マスタ!$A:$AB,5,FALSE)</f>
        <v>#N/A</v>
      </c>
      <c r="Y52" s="118" t="e">
        <f>VLOOKUP($C52,食材マスタ!$A:$AB,6,FALSE)</f>
        <v>#N/A</v>
      </c>
      <c r="Z52" s="118" t="e">
        <f>VLOOKUP($C52,食材マスタ!$A:$AB,13,FALSE)</f>
        <v>#N/A</v>
      </c>
      <c r="AA52" s="118" t="e">
        <f>VLOOKUP($C52,食材マスタ!$A:$AB,12,FALSE)</f>
        <v>#N/A</v>
      </c>
      <c r="AB52" s="118" t="e">
        <f>VLOOKUP($C52,食材マスタ!$A:$AB,14,FALSE)</f>
        <v>#N/A</v>
      </c>
      <c r="AC52" s="118" t="e">
        <f>VLOOKUP($C52,食材マスタ!$A:$AB,16,FALSE)</f>
        <v>#N/A</v>
      </c>
      <c r="AD52" s="118" t="e">
        <f>VLOOKUP($C52,食材マスタ!$A:$AB,19,FALSE)</f>
        <v>#N/A</v>
      </c>
      <c r="AE52" s="118" t="e">
        <f>VLOOKUP($C52,食材マスタ!$A:$AB,26,FALSE)</f>
        <v>#N/A</v>
      </c>
      <c r="AF52" s="118" t="e">
        <f>VLOOKUP($C52,食材マスタ!$A:$AB,28,FALSE)</f>
        <v>#N/A</v>
      </c>
    </row>
    <row r="53" spans="1:32" ht="14.25" customHeight="1" x14ac:dyDescent="0.25">
      <c r="A53" s="260"/>
      <c r="B53" s="261"/>
      <c r="C53" s="99"/>
      <c r="D53" s="100"/>
      <c r="E53" s="101" t="str">
        <f>IF(C53="","",VLOOKUP(C53,食材マスタ!$A$4:$AB$438,6,FALSE))</f>
        <v/>
      </c>
      <c r="F53" s="102"/>
      <c r="G53" s="103" t="str">
        <f t="shared" si="53"/>
        <v/>
      </c>
      <c r="H53" s="94" t="str">
        <f t="shared" si="42"/>
        <v/>
      </c>
      <c r="I53" s="96" t="str">
        <f>IF(C53="","",VLOOKUP(C53,食材マスタ!$A$4:$AB$438,13,FALSE))</f>
        <v/>
      </c>
      <c r="J53" s="96" t="str">
        <f t="shared" si="43"/>
        <v/>
      </c>
      <c r="K53" s="104" t="str">
        <f t="shared" si="44"/>
        <v/>
      </c>
      <c r="L53" s="219" t="str">
        <f t="shared" si="45"/>
        <v/>
      </c>
      <c r="M53" s="105" t="str">
        <f t="shared" si="46"/>
        <v/>
      </c>
      <c r="N53" s="219" t="str">
        <f t="shared" si="47"/>
        <v/>
      </c>
      <c r="O53" s="105" t="str">
        <f t="shared" si="48"/>
        <v/>
      </c>
      <c r="P53" s="219" t="str">
        <f t="shared" si="49"/>
        <v/>
      </c>
      <c r="Q53" s="105" t="str">
        <f t="shared" si="50"/>
        <v/>
      </c>
      <c r="R53" s="219" t="str">
        <f t="shared" si="51"/>
        <v/>
      </c>
      <c r="S53" s="13" t="str">
        <f t="shared" si="52"/>
        <v/>
      </c>
      <c r="T53" s="223"/>
      <c r="U53" s="82"/>
      <c r="X53" s="118" t="e">
        <f>VLOOKUP($C53,食材マスタ!$A:$AB,5,FALSE)</f>
        <v>#N/A</v>
      </c>
      <c r="Y53" s="118" t="e">
        <f>VLOOKUP($C53,食材マスタ!$A:$AB,6,FALSE)</f>
        <v>#N/A</v>
      </c>
      <c r="Z53" s="118" t="e">
        <f>VLOOKUP($C53,食材マスタ!$A:$AB,13,FALSE)</f>
        <v>#N/A</v>
      </c>
      <c r="AA53" s="118" t="e">
        <f>VLOOKUP($C53,食材マスタ!$A:$AB,12,FALSE)</f>
        <v>#N/A</v>
      </c>
      <c r="AB53" s="118" t="e">
        <f>VLOOKUP($C53,食材マスタ!$A:$AB,14,FALSE)</f>
        <v>#N/A</v>
      </c>
      <c r="AC53" s="118" t="e">
        <f>VLOOKUP($C53,食材マスタ!$A:$AB,16,FALSE)</f>
        <v>#N/A</v>
      </c>
      <c r="AD53" s="118" t="e">
        <f>VLOOKUP($C53,食材マスタ!$A:$AB,19,FALSE)</f>
        <v>#N/A</v>
      </c>
      <c r="AE53" s="118" t="e">
        <f>VLOOKUP($C53,食材マスタ!$A:$AB,26,FALSE)</f>
        <v>#N/A</v>
      </c>
      <c r="AF53" s="118" t="e">
        <f>VLOOKUP($C53,食材マスタ!$A:$AB,28,FALSE)</f>
        <v>#N/A</v>
      </c>
    </row>
    <row r="54" spans="1:32" ht="14.25" customHeight="1" x14ac:dyDescent="0.25">
      <c r="A54" s="260"/>
      <c r="B54" s="261"/>
      <c r="C54" s="99"/>
      <c r="D54" s="100"/>
      <c r="E54" s="101" t="str">
        <f>IF(C54="","",VLOOKUP(C54,食材マスタ!$A$4:$AB$438,6,FALSE))</f>
        <v/>
      </c>
      <c r="F54" s="102"/>
      <c r="G54" s="103" t="str">
        <f t="shared" si="53"/>
        <v/>
      </c>
      <c r="H54" s="94" t="str">
        <f t="shared" si="42"/>
        <v/>
      </c>
      <c r="I54" s="96" t="str">
        <f>IF(C54="","",VLOOKUP(C54,食材マスタ!$A$4:$AB$438,13,FALSE))</f>
        <v/>
      </c>
      <c r="J54" s="96" t="str">
        <f t="shared" si="43"/>
        <v/>
      </c>
      <c r="K54" s="104" t="str">
        <f t="shared" si="44"/>
        <v/>
      </c>
      <c r="L54" s="219" t="str">
        <f t="shared" si="45"/>
        <v/>
      </c>
      <c r="M54" s="105" t="str">
        <f t="shared" si="46"/>
        <v/>
      </c>
      <c r="N54" s="219" t="str">
        <f t="shared" si="47"/>
        <v/>
      </c>
      <c r="O54" s="105" t="str">
        <f t="shared" si="48"/>
        <v/>
      </c>
      <c r="P54" s="219" t="str">
        <f t="shared" si="49"/>
        <v/>
      </c>
      <c r="Q54" s="105" t="str">
        <f t="shared" si="50"/>
        <v/>
      </c>
      <c r="R54" s="219" t="str">
        <f t="shared" si="51"/>
        <v/>
      </c>
      <c r="S54" s="13" t="str">
        <f t="shared" si="52"/>
        <v/>
      </c>
      <c r="T54" s="223"/>
      <c r="U54" s="82"/>
      <c r="X54" s="118" t="e">
        <f>VLOOKUP($C54,食材マスタ!$A:$AB,5,FALSE)</f>
        <v>#N/A</v>
      </c>
      <c r="Y54" s="118" t="e">
        <f>VLOOKUP($C54,食材マスタ!$A:$AB,6,FALSE)</f>
        <v>#N/A</v>
      </c>
      <c r="Z54" s="118" t="e">
        <f>VLOOKUP($C54,食材マスタ!$A:$AB,13,FALSE)</f>
        <v>#N/A</v>
      </c>
      <c r="AA54" s="118" t="e">
        <f>VLOOKUP($C54,食材マスタ!$A:$AB,12,FALSE)</f>
        <v>#N/A</v>
      </c>
      <c r="AB54" s="118" t="e">
        <f>VLOOKUP($C54,食材マスタ!$A:$AB,14,FALSE)</f>
        <v>#N/A</v>
      </c>
      <c r="AC54" s="118" t="e">
        <f>VLOOKUP($C54,食材マスタ!$A:$AB,16,FALSE)</f>
        <v>#N/A</v>
      </c>
      <c r="AD54" s="118" t="e">
        <f>VLOOKUP($C54,食材マスタ!$A:$AB,19,FALSE)</f>
        <v>#N/A</v>
      </c>
      <c r="AE54" s="118" t="e">
        <f>VLOOKUP($C54,食材マスタ!$A:$AB,26,FALSE)</f>
        <v>#N/A</v>
      </c>
      <c r="AF54" s="118" t="e">
        <f>VLOOKUP($C54,食材マスタ!$A:$AB,28,FALSE)</f>
        <v>#N/A</v>
      </c>
    </row>
    <row r="55" spans="1:32" ht="14.25" customHeight="1" x14ac:dyDescent="0.25">
      <c r="A55" s="260"/>
      <c r="B55" s="261"/>
      <c r="C55" s="99"/>
      <c r="D55" s="100"/>
      <c r="E55" s="101" t="str">
        <f>IF(C55="","",VLOOKUP(C55,食材マスタ!$A$4:$AB$438,6,FALSE))</f>
        <v/>
      </c>
      <c r="F55" s="102"/>
      <c r="G55" s="103" t="str">
        <f t="shared" si="53"/>
        <v/>
      </c>
      <c r="H55" s="94" t="str">
        <f t="shared" si="42"/>
        <v/>
      </c>
      <c r="I55" s="96" t="str">
        <f>IF(C55="","",VLOOKUP(C55,食材マスタ!$A$4:$AB$438,13,FALSE))</f>
        <v/>
      </c>
      <c r="J55" s="96" t="str">
        <f t="shared" si="43"/>
        <v/>
      </c>
      <c r="K55" s="104" t="str">
        <f t="shared" si="44"/>
        <v/>
      </c>
      <c r="L55" s="219" t="str">
        <f t="shared" si="45"/>
        <v/>
      </c>
      <c r="M55" s="105" t="str">
        <f t="shared" si="46"/>
        <v/>
      </c>
      <c r="N55" s="219" t="str">
        <f t="shared" si="47"/>
        <v/>
      </c>
      <c r="O55" s="105" t="str">
        <f t="shared" si="48"/>
        <v/>
      </c>
      <c r="P55" s="219" t="str">
        <f t="shared" si="49"/>
        <v/>
      </c>
      <c r="Q55" s="105" t="str">
        <f t="shared" si="50"/>
        <v/>
      </c>
      <c r="R55" s="219" t="str">
        <f t="shared" si="51"/>
        <v/>
      </c>
      <c r="S55" s="13" t="str">
        <f t="shared" si="52"/>
        <v/>
      </c>
      <c r="T55" s="223"/>
      <c r="U55" s="82"/>
      <c r="X55" s="118" t="e">
        <f>VLOOKUP($C55,食材マスタ!$A:$AB,5,FALSE)</f>
        <v>#N/A</v>
      </c>
      <c r="Y55" s="118" t="e">
        <f>VLOOKUP($C55,食材マスタ!$A:$AB,6,FALSE)</f>
        <v>#N/A</v>
      </c>
      <c r="Z55" s="118" t="e">
        <f>VLOOKUP($C55,食材マスタ!$A:$AB,13,FALSE)</f>
        <v>#N/A</v>
      </c>
      <c r="AA55" s="118" t="e">
        <f>VLOOKUP($C55,食材マスタ!$A:$AB,12,FALSE)</f>
        <v>#N/A</v>
      </c>
      <c r="AB55" s="118" t="e">
        <f>VLOOKUP($C55,食材マスタ!$A:$AB,14,FALSE)</f>
        <v>#N/A</v>
      </c>
      <c r="AC55" s="118" t="e">
        <f>VLOOKUP($C55,食材マスタ!$A:$AB,16,FALSE)</f>
        <v>#N/A</v>
      </c>
      <c r="AD55" s="118" t="e">
        <f>VLOOKUP($C55,食材マスタ!$A:$AB,19,FALSE)</f>
        <v>#N/A</v>
      </c>
      <c r="AE55" s="118" t="e">
        <f>VLOOKUP($C55,食材マスタ!$A:$AB,26,FALSE)</f>
        <v>#N/A</v>
      </c>
      <c r="AF55" s="118" t="e">
        <f>VLOOKUP($C55,食材マスタ!$A:$AB,28,FALSE)</f>
        <v>#N/A</v>
      </c>
    </row>
    <row r="56" spans="1:32" ht="14.25" customHeight="1" x14ac:dyDescent="0.25">
      <c r="A56" s="260"/>
      <c r="B56" s="261"/>
      <c r="C56" s="99"/>
      <c r="D56" s="100"/>
      <c r="E56" s="101" t="str">
        <f>IF(C56="","",VLOOKUP(C56,食材マスタ!$A$4:$AB$438,6,FALSE))</f>
        <v/>
      </c>
      <c r="F56" s="102"/>
      <c r="G56" s="103" t="str">
        <f>IF(C56="","",F56/((100-I56)/100))</f>
        <v/>
      </c>
      <c r="H56" s="94" t="str">
        <f t="shared" si="42"/>
        <v/>
      </c>
      <c r="I56" s="96" t="str">
        <f>IF(C56="","",VLOOKUP(C56,食材マスタ!$A$4:$AB$438,13,FALSE))</f>
        <v/>
      </c>
      <c r="J56" s="96" t="str">
        <f t="shared" si="43"/>
        <v/>
      </c>
      <c r="K56" s="104" t="str">
        <f t="shared" si="44"/>
        <v/>
      </c>
      <c r="L56" s="219" t="str">
        <f t="shared" si="45"/>
        <v/>
      </c>
      <c r="M56" s="105" t="str">
        <f t="shared" si="46"/>
        <v/>
      </c>
      <c r="N56" s="219" t="str">
        <f t="shared" si="47"/>
        <v/>
      </c>
      <c r="O56" s="105" t="str">
        <f t="shared" si="48"/>
        <v/>
      </c>
      <c r="P56" s="219" t="str">
        <f t="shared" si="49"/>
        <v/>
      </c>
      <c r="Q56" s="105" t="str">
        <f t="shared" si="50"/>
        <v/>
      </c>
      <c r="R56" s="219" t="str">
        <f t="shared" si="51"/>
        <v/>
      </c>
      <c r="S56" s="13" t="str">
        <f t="shared" si="52"/>
        <v/>
      </c>
      <c r="T56" s="223"/>
      <c r="U56" s="82"/>
      <c r="X56" s="118" t="e">
        <f>VLOOKUP($C56,食材マスタ!$A:$AB,5,FALSE)</f>
        <v>#N/A</v>
      </c>
      <c r="Y56" s="118" t="e">
        <f>VLOOKUP($C56,食材マスタ!$A:$AB,6,FALSE)</f>
        <v>#N/A</v>
      </c>
      <c r="Z56" s="118" t="e">
        <f>VLOOKUP($C56,食材マスタ!$A:$AB,13,FALSE)</f>
        <v>#N/A</v>
      </c>
      <c r="AA56" s="118" t="e">
        <f>VLOOKUP($C56,食材マスタ!$A:$AB,12,FALSE)</f>
        <v>#N/A</v>
      </c>
      <c r="AB56" s="118" t="e">
        <f>VLOOKUP($C56,食材マスタ!$A:$AB,14,FALSE)</f>
        <v>#N/A</v>
      </c>
      <c r="AC56" s="118" t="e">
        <f>VLOOKUP($C56,食材マスタ!$A:$AB,16,FALSE)</f>
        <v>#N/A</v>
      </c>
      <c r="AD56" s="118" t="e">
        <f>VLOOKUP($C56,食材マスタ!$A:$AB,19,FALSE)</f>
        <v>#N/A</v>
      </c>
      <c r="AE56" s="118" t="e">
        <f>VLOOKUP($C56,食材マスタ!$A:$AB,26,FALSE)</f>
        <v>#N/A</v>
      </c>
      <c r="AF56" s="118" t="e">
        <f>VLOOKUP($C56,食材マスタ!$A:$AB,28,FALSE)</f>
        <v>#N/A</v>
      </c>
    </row>
    <row r="57" spans="1:32" ht="14.25" customHeight="1" x14ac:dyDescent="0.25">
      <c r="A57" s="260"/>
      <c r="B57" s="261"/>
      <c r="C57" s="99"/>
      <c r="D57" s="106"/>
      <c r="E57" s="101" t="str">
        <f>IF(C57="","",VLOOKUP(C57,食材マスタ!$A$4:$AB$438,6,FALSE))</f>
        <v/>
      </c>
      <c r="F57" s="102"/>
      <c r="G57" s="103" t="str">
        <f>IF(C57="","",F57/((100-I57)/100))</f>
        <v/>
      </c>
      <c r="H57" s="94" t="str">
        <f t="shared" si="31"/>
        <v/>
      </c>
      <c r="I57" s="96" t="str">
        <f>IF(C57="","",VLOOKUP(C57,食材マスタ!$A$4:$AB$438,13,FALSE))</f>
        <v/>
      </c>
      <c r="J57" s="96" t="str">
        <f t="shared" si="32"/>
        <v/>
      </c>
      <c r="K57" s="104" t="str">
        <f t="shared" si="33"/>
        <v/>
      </c>
      <c r="L57" s="219" t="str">
        <f t="shared" si="34"/>
        <v/>
      </c>
      <c r="M57" s="105" t="str">
        <f t="shared" si="35"/>
        <v/>
      </c>
      <c r="N57" s="219" t="str">
        <f t="shared" si="36"/>
        <v/>
      </c>
      <c r="O57" s="105" t="str">
        <f t="shared" si="37"/>
        <v/>
      </c>
      <c r="P57" s="219" t="str">
        <f t="shared" si="38"/>
        <v/>
      </c>
      <c r="Q57" s="105" t="str">
        <f t="shared" si="39"/>
        <v/>
      </c>
      <c r="R57" s="219" t="str">
        <f t="shared" si="40"/>
        <v/>
      </c>
      <c r="S57" s="13" t="str">
        <f t="shared" si="41"/>
        <v/>
      </c>
      <c r="T57" s="223"/>
      <c r="U57" s="82"/>
      <c r="X57" s="118" t="e">
        <f>VLOOKUP($C57,食材マスタ!$A:$AB,5,FALSE)</f>
        <v>#N/A</v>
      </c>
      <c r="Y57" s="118" t="e">
        <f>VLOOKUP($C57,食材マスタ!$A:$AB,6,FALSE)</f>
        <v>#N/A</v>
      </c>
      <c r="Z57" s="118" t="e">
        <f>VLOOKUP($C57,食材マスタ!$A:$AB,13,FALSE)</f>
        <v>#N/A</v>
      </c>
      <c r="AA57" s="118" t="e">
        <f>VLOOKUP($C57,食材マスタ!$A:$AB,12,FALSE)</f>
        <v>#N/A</v>
      </c>
      <c r="AB57" s="118" t="e">
        <f>VLOOKUP($C57,食材マスタ!$A:$AB,14,FALSE)</f>
        <v>#N/A</v>
      </c>
      <c r="AC57" s="118" t="e">
        <f>VLOOKUP($C57,食材マスタ!$A:$AB,16,FALSE)</f>
        <v>#N/A</v>
      </c>
      <c r="AD57" s="118" t="e">
        <f>VLOOKUP($C57,食材マスタ!$A:$AB,19,FALSE)</f>
        <v>#N/A</v>
      </c>
      <c r="AE57" s="118" t="e">
        <f>VLOOKUP($C57,食材マスタ!$A:$AB,26,FALSE)</f>
        <v>#N/A</v>
      </c>
      <c r="AF57" s="118" t="e">
        <f>VLOOKUP($C57,食材マスタ!$A:$AB,28,FALSE)</f>
        <v>#N/A</v>
      </c>
    </row>
    <row r="58" spans="1:32" ht="14.25" customHeight="1" x14ac:dyDescent="0.25">
      <c r="A58" s="260"/>
      <c r="B58" s="261"/>
      <c r="C58" s="99"/>
      <c r="D58" s="100"/>
      <c r="E58" s="101" t="str">
        <f>IF(C58="","",VLOOKUP(C58,食材マスタ!$A$4:$AB$438,6,FALSE))</f>
        <v/>
      </c>
      <c r="F58" s="102"/>
      <c r="G58" s="103" t="str">
        <f t="shared" si="0"/>
        <v/>
      </c>
      <c r="H58" s="94" t="str">
        <f t="shared" si="1"/>
        <v/>
      </c>
      <c r="I58" s="96" t="str">
        <f>IF(C58="","",VLOOKUP(C58,食材マスタ!$A$4:$AB$438,13,FALSE))</f>
        <v/>
      </c>
      <c r="J58" s="96" t="str">
        <f t="shared" si="11"/>
        <v/>
      </c>
      <c r="K58" s="104" t="str">
        <f t="shared" si="3"/>
        <v/>
      </c>
      <c r="L58" s="219" t="str">
        <f t="shared" si="11"/>
        <v/>
      </c>
      <c r="M58" s="105" t="str">
        <f t="shared" si="4"/>
        <v/>
      </c>
      <c r="N58" s="219" t="str">
        <f t="shared" si="15"/>
        <v/>
      </c>
      <c r="O58" s="105" t="str">
        <f t="shared" si="6"/>
        <v/>
      </c>
      <c r="P58" s="219" t="str">
        <f t="shared" si="13"/>
        <v/>
      </c>
      <c r="Q58" s="105" t="str">
        <f t="shared" si="8"/>
        <v/>
      </c>
      <c r="R58" s="219" t="str">
        <f t="shared" si="16"/>
        <v/>
      </c>
      <c r="S58" s="13" t="str">
        <f t="shared" si="10"/>
        <v/>
      </c>
      <c r="T58" s="223"/>
      <c r="U58" s="82"/>
      <c r="X58" s="118" t="e">
        <f>VLOOKUP($C58,食材マスタ!$A:$AB,5,FALSE)</f>
        <v>#N/A</v>
      </c>
      <c r="Y58" s="118" t="e">
        <f>VLOOKUP($C58,食材マスタ!$A:$AB,6,FALSE)</f>
        <v>#N/A</v>
      </c>
      <c r="Z58" s="118" t="e">
        <f>VLOOKUP($C58,食材マスタ!$A:$AB,13,FALSE)</f>
        <v>#N/A</v>
      </c>
      <c r="AA58" s="118" t="e">
        <f>VLOOKUP($C58,食材マスタ!$A:$AB,12,FALSE)</f>
        <v>#N/A</v>
      </c>
      <c r="AB58" s="118" t="e">
        <f>VLOOKUP($C58,食材マスタ!$A:$AB,14,FALSE)</f>
        <v>#N/A</v>
      </c>
      <c r="AC58" s="118" t="e">
        <f>VLOOKUP($C58,食材マスタ!$A:$AB,16,FALSE)</f>
        <v>#N/A</v>
      </c>
      <c r="AD58" s="118" t="e">
        <f>VLOOKUP($C58,食材マスタ!$A:$AB,19,FALSE)</f>
        <v>#N/A</v>
      </c>
      <c r="AE58" s="118" t="e">
        <f>VLOOKUP($C58,食材マスタ!$A:$AB,26,FALSE)</f>
        <v>#N/A</v>
      </c>
      <c r="AF58" s="118" t="e">
        <f>VLOOKUP($C58,食材マスタ!$A:$AB,28,FALSE)</f>
        <v>#N/A</v>
      </c>
    </row>
    <row r="59" spans="1:32" ht="14.25" customHeight="1" x14ac:dyDescent="0.25">
      <c r="A59" s="260"/>
      <c r="B59" s="261"/>
      <c r="C59" s="99"/>
      <c r="D59" s="100"/>
      <c r="E59" s="101" t="str">
        <f>IF(C59="","",VLOOKUP(C59,食材マスタ!$A$4:$AB$438,6,FALSE))</f>
        <v/>
      </c>
      <c r="F59" s="102"/>
      <c r="G59" s="103" t="str">
        <f t="shared" ref="G59:G62" si="54">IF(C59="","",F59/((100-I59)/100))</f>
        <v/>
      </c>
      <c r="H59" s="94" t="str">
        <f t="shared" si="1"/>
        <v/>
      </c>
      <c r="I59" s="96" t="str">
        <f>IF(C59="","",VLOOKUP(C59,食材マスタ!$A$4:$AB$438,13,FALSE))</f>
        <v/>
      </c>
      <c r="J59" s="96" t="str">
        <f t="shared" ref="J59:J66" si="55">K59</f>
        <v/>
      </c>
      <c r="K59" s="104" t="str">
        <f t="shared" si="3"/>
        <v/>
      </c>
      <c r="L59" s="219" t="str">
        <f t="shared" ref="L59:L66" si="56">M59</f>
        <v/>
      </c>
      <c r="M59" s="105" t="str">
        <f t="shared" si="4"/>
        <v/>
      </c>
      <c r="N59" s="219" t="str">
        <f t="shared" ref="N59:N66" si="57">O59</f>
        <v/>
      </c>
      <c r="O59" s="105" t="str">
        <f t="shared" si="6"/>
        <v/>
      </c>
      <c r="P59" s="219" t="str">
        <f t="shared" ref="P59:P66" si="58">Q59</f>
        <v/>
      </c>
      <c r="Q59" s="105" t="str">
        <f t="shared" si="8"/>
        <v/>
      </c>
      <c r="R59" s="219" t="str">
        <f t="shared" ref="R59:R66" si="59">S59</f>
        <v/>
      </c>
      <c r="S59" s="13" t="str">
        <f t="shared" si="10"/>
        <v/>
      </c>
      <c r="T59" s="223"/>
      <c r="U59" s="82"/>
      <c r="X59" s="118" t="e">
        <f>VLOOKUP($C59,食材マスタ!$A:$AB,5,FALSE)</f>
        <v>#N/A</v>
      </c>
      <c r="Y59" s="118" t="e">
        <f>VLOOKUP($C59,食材マスタ!$A:$AB,6,FALSE)</f>
        <v>#N/A</v>
      </c>
      <c r="Z59" s="118" t="e">
        <f>VLOOKUP($C59,食材マスタ!$A:$AB,13,FALSE)</f>
        <v>#N/A</v>
      </c>
      <c r="AA59" s="118" t="e">
        <f>VLOOKUP($C59,食材マスタ!$A:$AB,12,FALSE)</f>
        <v>#N/A</v>
      </c>
      <c r="AB59" s="118" t="e">
        <f>VLOOKUP($C59,食材マスタ!$A:$AB,14,FALSE)</f>
        <v>#N/A</v>
      </c>
      <c r="AC59" s="118" t="e">
        <f>VLOOKUP($C59,食材マスタ!$A:$AB,16,FALSE)</f>
        <v>#N/A</v>
      </c>
      <c r="AD59" s="118" t="e">
        <f>VLOOKUP($C59,食材マスタ!$A:$AB,19,FALSE)</f>
        <v>#N/A</v>
      </c>
      <c r="AE59" s="118" t="e">
        <f>VLOOKUP($C59,食材マスタ!$A:$AB,26,FALSE)</f>
        <v>#N/A</v>
      </c>
      <c r="AF59" s="118" t="e">
        <f>VLOOKUP($C59,食材マスタ!$A:$AB,28,FALSE)</f>
        <v>#N/A</v>
      </c>
    </row>
    <row r="60" spans="1:32" ht="14.25" customHeight="1" x14ac:dyDescent="0.25">
      <c r="A60" s="260"/>
      <c r="B60" s="261"/>
      <c r="C60" s="99"/>
      <c r="D60" s="100"/>
      <c r="E60" s="101" t="str">
        <f>IF(C60="","",VLOOKUP(C60,食材マスタ!$A$4:$AB$438,6,FALSE))</f>
        <v/>
      </c>
      <c r="F60" s="102"/>
      <c r="G60" s="103" t="str">
        <f t="shared" si="54"/>
        <v/>
      </c>
      <c r="H60" s="94" t="str">
        <f t="shared" si="1"/>
        <v/>
      </c>
      <c r="I60" s="96" t="str">
        <f>IF(C60="","",VLOOKUP(C60,食材マスタ!$A$4:$AB$438,13,FALSE))</f>
        <v/>
      </c>
      <c r="J60" s="96" t="str">
        <f t="shared" si="55"/>
        <v/>
      </c>
      <c r="K60" s="104" t="str">
        <f t="shared" si="3"/>
        <v/>
      </c>
      <c r="L60" s="219" t="str">
        <f t="shared" si="56"/>
        <v/>
      </c>
      <c r="M60" s="105" t="str">
        <f t="shared" si="4"/>
        <v/>
      </c>
      <c r="N60" s="219" t="str">
        <f t="shared" si="57"/>
        <v/>
      </c>
      <c r="O60" s="105" t="str">
        <f t="shared" si="6"/>
        <v/>
      </c>
      <c r="P60" s="219" t="str">
        <f t="shared" si="58"/>
        <v/>
      </c>
      <c r="Q60" s="105" t="str">
        <f t="shared" si="8"/>
        <v/>
      </c>
      <c r="R60" s="219" t="str">
        <f t="shared" si="59"/>
        <v/>
      </c>
      <c r="S60" s="13" t="str">
        <f t="shared" si="10"/>
        <v/>
      </c>
      <c r="T60" s="223"/>
      <c r="U60" s="82"/>
      <c r="X60" s="118" t="e">
        <f>VLOOKUP($C60,食材マスタ!$A:$AB,5,FALSE)</f>
        <v>#N/A</v>
      </c>
      <c r="Y60" s="118" t="e">
        <f>VLOOKUP($C60,食材マスタ!$A:$AB,6,FALSE)</f>
        <v>#N/A</v>
      </c>
      <c r="Z60" s="118" t="e">
        <f>VLOOKUP($C60,食材マスタ!$A:$AB,13,FALSE)</f>
        <v>#N/A</v>
      </c>
      <c r="AA60" s="118" t="e">
        <f>VLOOKUP($C60,食材マスタ!$A:$AB,12,FALSE)</f>
        <v>#N/A</v>
      </c>
      <c r="AB60" s="118" t="e">
        <f>VLOOKUP($C60,食材マスタ!$A:$AB,14,FALSE)</f>
        <v>#N/A</v>
      </c>
      <c r="AC60" s="118" t="e">
        <f>VLOOKUP($C60,食材マスタ!$A:$AB,16,FALSE)</f>
        <v>#N/A</v>
      </c>
      <c r="AD60" s="118" t="e">
        <f>VLOOKUP($C60,食材マスタ!$A:$AB,19,FALSE)</f>
        <v>#N/A</v>
      </c>
      <c r="AE60" s="118" t="e">
        <f>VLOOKUP($C60,食材マスタ!$A:$AB,26,FALSE)</f>
        <v>#N/A</v>
      </c>
      <c r="AF60" s="118" t="e">
        <f>VLOOKUP($C60,食材マスタ!$A:$AB,28,FALSE)</f>
        <v>#N/A</v>
      </c>
    </row>
    <row r="61" spans="1:32" ht="14.25" customHeight="1" x14ac:dyDescent="0.25">
      <c r="A61" s="260"/>
      <c r="B61" s="261"/>
      <c r="C61" s="99"/>
      <c r="D61" s="100"/>
      <c r="E61" s="101" t="str">
        <f>IF(C61="","",VLOOKUP(C61,食材マスタ!$A$4:$AB$438,6,FALSE))</f>
        <v/>
      </c>
      <c r="F61" s="102"/>
      <c r="G61" s="103" t="str">
        <f t="shared" si="54"/>
        <v/>
      </c>
      <c r="H61" s="94" t="str">
        <f t="shared" si="1"/>
        <v/>
      </c>
      <c r="I61" s="96" t="str">
        <f>IF(C61="","",VLOOKUP(C61,食材マスタ!$A$4:$AB$438,13,FALSE))</f>
        <v/>
      </c>
      <c r="J61" s="96" t="str">
        <f t="shared" si="55"/>
        <v/>
      </c>
      <c r="K61" s="104" t="str">
        <f t="shared" si="3"/>
        <v/>
      </c>
      <c r="L61" s="219" t="str">
        <f t="shared" si="56"/>
        <v/>
      </c>
      <c r="M61" s="105" t="str">
        <f t="shared" si="4"/>
        <v/>
      </c>
      <c r="N61" s="219" t="str">
        <f t="shared" si="57"/>
        <v/>
      </c>
      <c r="O61" s="105" t="str">
        <f t="shared" si="6"/>
        <v/>
      </c>
      <c r="P61" s="219" t="str">
        <f t="shared" si="58"/>
        <v/>
      </c>
      <c r="Q61" s="105" t="str">
        <f t="shared" si="8"/>
        <v/>
      </c>
      <c r="R61" s="219" t="str">
        <f t="shared" si="59"/>
        <v/>
      </c>
      <c r="S61" s="13" t="str">
        <f t="shared" si="10"/>
        <v/>
      </c>
      <c r="T61" s="223"/>
      <c r="U61" s="82"/>
      <c r="X61" s="118" t="e">
        <f>VLOOKUP($C61,食材マスタ!$A:$AB,5,FALSE)</f>
        <v>#N/A</v>
      </c>
      <c r="Y61" s="118" t="e">
        <f>VLOOKUP($C61,食材マスタ!$A:$AB,6,FALSE)</f>
        <v>#N/A</v>
      </c>
      <c r="Z61" s="118" t="e">
        <f>VLOOKUP($C61,食材マスタ!$A:$AB,13,FALSE)</f>
        <v>#N/A</v>
      </c>
      <c r="AA61" s="118" t="e">
        <f>VLOOKUP($C61,食材マスタ!$A:$AB,12,FALSE)</f>
        <v>#N/A</v>
      </c>
      <c r="AB61" s="118" t="e">
        <f>VLOOKUP($C61,食材マスタ!$A:$AB,14,FALSE)</f>
        <v>#N/A</v>
      </c>
      <c r="AC61" s="118" t="e">
        <f>VLOOKUP($C61,食材マスタ!$A:$AB,16,FALSE)</f>
        <v>#N/A</v>
      </c>
      <c r="AD61" s="118" t="e">
        <f>VLOOKUP($C61,食材マスタ!$A:$AB,19,FALSE)</f>
        <v>#N/A</v>
      </c>
      <c r="AE61" s="118" t="e">
        <f>VLOOKUP($C61,食材マスタ!$A:$AB,26,FALSE)</f>
        <v>#N/A</v>
      </c>
      <c r="AF61" s="118" t="e">
        <f>VLOOKUP($C61,食材マスタ!$A:$AB,28,FALSE)</f>
        <v>#N/A</v>
      </c>
    </row>
    <row r="62" spans="1:32" ht="14.25" customHeight="1" x14ac:dyDescent="0.25">
      <c r="A62" s="260"/>
      <c r="B62" s="261"/>
      <c r="C62" s="99"/>
      <c r="D62" s="100"/>
      <c r="E62" s="101" t="str">
        <f>IF(C62="","",VLOOKUP(C62,食材マスタ!$A$4:$AB$438,6,FALSE))</f>
        <v/>
      </c>
      <c r="F62" s="102"/>
      <c r="G62" s="103" t="str">
        <f t="shared" si="54"/>
        <v/>
      </c>
      <c r="H62" s="94" t="str">
        <f t="shared" si="1"/>
        <v/>
      </c>
      <c r="I62" s="96" t="str">
        <f>IF(C62="","",VLOOKUP(C62,食材マスタ!$A$4:$AB$438,13,FALSE))</f>
        <v/>
      </c>
      <c r="J62" s="96" t="str">
        <f t="shared" si="55"/>
        <v/>
      </c>
      <c r="K62" s="104" t="str">
        <f t="shared" si="3"/>
        <v/>
      </c>
      <c r="L62" s="219" t="str">
        <f t="shared" si="56"/>
        <v/>
      </c>
      <c r="M62" s="105" t="str">
        <f t="shared" si="4"/>
        <v/>
      </c>
      <c r="N62" s="219" t="str">
        <f t="shared" si="57"/>
        <v/>
      </c>
      <c r="O62" s="105" t="str">
        <f t="shared" si="6"/>
        <v/>
      </c>
      <c r="P62" s="219" t="str">
        <f t="shared" si="58"/>
        <v/>
      </c>
      <c r="Q62" s="105" t="str">
        <f t="shared" si="8"/>
        <v/>
      </c>
      <c r="R62" s="219" t="str">
        <f t="shared" si="59"/>
        <v/>
      </c>
      <c r="S62" s="13" t="str">
        <f t="shared" si="10"/>
        <v/>
      </c>
      <c r="T62" s="223"/>
      <c r="U62" s="82"/>
      <c r="X62" s="118" t="e">
        <f>VLOOKUP($C62,食材マスタ!$A:$AB,5,FALSE)</f>
        <v>#N/A</v>
      </c>
      <c r="Y62" s="118" t="e">
        <f>VLOOKUP($C62,食材マスタ!$A:$AB,6,FALSE)</f>
        <v>#N/A</v>
      </c>
      <c r="Z62" s="118" t="e">
        <f>VLOOKUP($C62,食材マスタ!$A:$AB,13,FALSE)</f>
        <v>#N/A</v>
      </c>
      <c r="AA62" s="118" t="e">
        <f>VLOOKUP($C62,食材マスタ!$A:$AB,12,FALSE)</f>
        <v>#N/A</v>
      </c>
      <c r="AB62" s="118" t="e">
        <f>VLOOKUP($C62,食材マスタ!$A:$AB,14,FALSE)</f>
        <v>#N/A</v>
      </c>
      <c r="AC62" s="118" t="e">
        <f>VLOOKUP($C62,食材マスタ!$A:$AB,16,FALSE)</f>
        <v>#N/A</v>
      </c>
      <c r="AD62" s="118" t="e">
        <f>VLOOKUP($C62,食材マスタ!$A:$AB,19,FALSE)</f>
        <v>#N/A</v>
      </c>
      <c r="AE62" s="118" t="e">
        <f>VLOOKUP($C62,食材マスタ!$A:$AB,26,FALSE)</f>
        <v>#N/A</v>
      </c>
      <c r="AF62" s="118" t="e">
        <f>VLOOKUP($C62,食材マスタ!$A:$AB,28,FALSE)</f>
        <v>#N/A</v>
      </c>
    </row>
    <row r="63" spans="1:32" ht="14.25" customHeight="1" x14ac:dyDescent="0.25">
      <c r="A63" s="260"/>
      <c r="B63" s="261"/>
      <c r="C63" s="99"/>
      <c r="D63" s="100"/>
      <c r="E63" s="101" t="str">
        <f>IF(C63="","",VLOOKUP(C63,食材マスタ!$A$4:$AB$438,6,FALSE))</f>
        <v/>
      </c>
      <c r="F63" s="102"/>
      <c r="G63" s="103" t="str">
        <f>IF(C63="","",F63/((100-I63)/100))</f>
        <v/>
      </c>
      <c r="H63" s="94" t="str">
        <f t="shared" ref="H63:H66" si="60">IF(C63="","",ROUND(G63*AA63,1))</f>
        <v/>
      </c>
      <c r="I63" s="96" t="str">
        <f>IF(C63="","",VLOOKUP(C63,食材マスタ!$A$4:$AB$438,13,FALSE))</f>
        <v/>
      </c>
      <c r="J63" s="96" t="str">
        <f t="shared" si="55"/>
        <v/>
      </c>
      <c r="K63" s="104" t="str">
        <f t="shared" ref="K63:K66" si="61">IF(C63="","",ROUND((F63*AB63)/100,0))</f>
        <v/>
      </c>
      <c r="L63" s="219" t="str">
        <f t="shared" si="56"/>
        <v/>
      </c>
      <c r="M63" s="105" t="str">
        <f t="shared" ref="M63:M66" si="62">IF(C63="","",ROUND((F63*AC63)/100,1))</f>
        <v/>
      </c>
      <c r="N63" s="219" t="str">
        <f t="shared" si="57"/>
        <v/>
      </c>
      <c r="O63" s="105" t="str">
        <f t="shared" ref="O63:O66" si="63">IF(C63="","",ROUND((F63*AD63)/100,1))</f>
        <v/>
      </c>
      <c r="P63" s="219" t="str">
        <f t="shared" si="58"/>
        <v/>
      </c>
      <c r="Q63" s="105" t="str">
        <f t="shared" ref="Q63:Q66" si="64">IF(C63="","",ROUND((F63*AE63)/100,1))</f>
        <v/>
      </c>
      <c r="R63" s="219" t="str">
        <f t="shared" si="59"/>
        <v/>
      </c>
      <c r="S63" s="13" t="str">
        <f t="shared" ref="S63:S66" si="65">IF(C63="","",ROUND((F63*AF63)/100,1))</f>
        <v/>
      </c>
      <c r="T63" s="223"/>
      <c r="U63" s="82"/>
      <c r="X63" s="118" t="e">
        <f>VLOOKUP($C63,食材マスタ!$A:$AB,5,FALSE)</f>
        <v>#N/A</v>
      </c>
      <c r="Y63" s="118" t="e">
        <f>VLOOKUP($C63,食材マスタ!$A:$AB,6,FALSE)</f>
        <v>#N/A</v>
      </c>
      <c r="Z63" s="118" t="e">
        <f>VLOOKUP($C63,食材マスタ!$A:$AB,13,FALSE)</f>
        <v>#N/A</v>
      </c>
      <c r="AA63" s="118" t="e">
        <f>VLOOKUP($C63,食材マスタ!$A:$AB,12,FALSE)</f>
        <v>#N/A</v>
      </c>
      <c r="AB63" s="118" t="e">
        <f>VLOOKUP($C63,食材マスタ!$A:$AB,14,FALSE)</f>
        <v>#N/A</v>
      </c>
      <c r="AC63" s="118" t="e">
        <f>VLOOKUP($C63,食材マスタ!$A:$AB,16,FALSE)</f>
        <v>#N/A</v>
      </c>
      <c r="AD63" s="118" t="e">
        <f>VLOOKUP($C63,食材マスタ!$A:$AB,19,FALSE)</f>
        <v>#N/A</v>
      </c>
      <c r="AE63" s="118" t="e">
        <f>VLOOKUP($C63,食材マスタ!$A:$AB,26,FALSE)</f>
        <v>#N/A</v>
      </c>
      <c r="AF63" s="118" t="e">
        <f>VLOOKUP($C63,食材マスタ!$A:$AB,28,FALSE)</f>
        <v>#N/A</v>
      </c>
    </row>
    <row r="64" spans="1:32" ht="14.25" customHeight="1" x14ac:dyDescent="0.25">
      <c r="A64" s="260"/>
      <c r="B64" s="261"/>
      <c r="C64" s="99"/>
      <c r="D64" s="106"/>
      <c r="E64" s="101" t="str">
        <f>IF(C64="","",VLOOKUP(C64,食材マスタ!$A$4:$AB$438,6,FALSE))</f>
        <v/>
      </c>
      <c r="F64" s="102"/>
      <c r="G64" s="103" t="str">
        <f>IF(C64="","",F64/((100-I64)/100))</f>
        <v/>
      </c>
      <c r="H64" s="94" t="str">
        <f t="shared" si="60"/>
        <v/>
      </c>
      <c r="I64" s="96" t="str">
        <f>IF(C64="","",VLOOKUP(C64,食材マスタ!$A$4:$AB$438,13,FALSE))</f>
        <v/>
      </c>
      <c r="J64" s="96" t="str">
        <f t="shared" si="55"/>
        <v/>
      </c>
      <c r="K64" s="104" t="str">
        <f t="shared" si="61"/>
        <v/>
      </c>
      <c r="L64" s="219" t="str">
        <f t="shared" si="56"/>
        <v/>
      </c>
      <c r="M64" s="105" t="str">
        <f t="shared" si="62"/>
        <v/>
      </c>
      <c r="N64" s="219" t="str">
        <f t="shared" si="57"/>
        <v/>
      </c>
      <c r="O64" s="105" t="str">
        <f t="shared" si="63"/>
        <v/>
      </c>
      <c r="P64" s="219" t="str">
        <f t="shared" si="58"/>
        <v/>
      </c>
      <c r="Q64" s="105" t="str">
        <f t="shared" si="64"/>
        <v/>
      </c>
      <c r="R64" s="219" t="str">
        <f t="shared" si="59"/>
        <v/>
      </c>
      <c r="S64" s="13" t="str">
        <f t="shared" si="65"/>
        <v/>
      </c>
      <c r="T64" s="223"/>
      <c r="U64" s="82"/>
      <c r="X64" s="118" t="e">
        <f>VLOOKUP($C64,食材マスタ!$A:$AB,5,FALSE)</f>
        <v>#N/A</v>
      </c>
      <c r="Y64" s="118" t="e">
        <f>VLOOKUP($C64,食材マスタ!$A:$AB,6,FALSE)</f>
        <v>#N/A</v>
      </c>
      <c r="Z64" s="118" t="e">
        <f>VLOOKUP($C64,食材マスタ!$A:$AB,13,FALSE)</f>
        <v>#N/A</v>
      </c>
      <c r="AA64" s="118" t="e">
        <f>VLOOKUP($C64,食材マスタ!$A:$AB,12,FALSE)</f>
        <v>#N/A</v>
      </c>
      <c r="AB64" s="118" t="e">
        <f>VLOOKUP($C64,食材マスタ!$A:$AB,14,FALSE)</f>
        <v>#N/A</v>
      </c>
      <c r="AC64" s="118" t="e">
        <f>VLOOKUP($C64,食材マスタ!$A:$AB,16,FALSE)</f>
        <v>#N/A</v>
      </c>
      <c r="AD64" s="118" t="e">
        <f>VLOOKUP($C64,食材マスタ!$A:$AB,19,FALSE)</f>
        <v>#N/A</v>
      </c>
      <c r="AE64" s="118" t="e">
        <f>VLOOKUP($C64,食材マスタ!$A:$AB,26,FALSE)</f>
        <v>#N/A</v>
      </c>
      <c r="AF64" s="118" t="e">
        <f>VLOOKUP($C64,食材マスタ!$A:$AB,28,FALSE)</f>
        <v>#N/A</v>
      </c>
    </row>
    <row r="65" spans="1:32" ht="14.25" customHeight="1" x14ac:dyDescent="0.25">
      <c r="A65" s="260"/>
      <c r="B65" s="261"/>
      <c r="C65" s="99"/>
      <c r="D65" s="100"/>
      <c r="E65" s="101" t="str">
        <f>IF(C65="","",VLOOKUP(C65,食材マスタ!$A$4:$AB$438,6,FALSE))</f>
        <v/>
      </c>
      <c r="F65" s="102"/>
      <c r="G65" s="103" t="str">
        <f>IF(C65="","",F65/((100-I65)/100))</f>
        <v/>
      </c>
      <c r="H65" s="94" t="str">
        <f t="shared" si="60"/>
        <v/>
      </c>
      <c r="I65" s="96" t="str">
        <f>IF(C65="","",VLOOKUP(C65,食材マスタ!$A$4:$AB$438,13,FALSE))</f>
        <v/>
      </c>
      <c r="J65" s="96" t="str">
        <f t="shared" si="55"/>
        <v/>
      </c>
      <c r="K65" s="104" t="str">
        <f t="shared" si="61"/>
        <v/>
      </c>
      <c r="L65" s="219" t="str">
        <f t="shared" si="56"/>
        <v/>
      </c>
      <c r="M65" s="105" t="str">
        <f t="shared" si="62"/>
        <v/>
      </c>
      <c r="N65" s="219" t="str">
        <f t="shared" si="57"/>
        <v/>
      </c>
      <c r="O65" s="105" t="str">
        <f t="shared" si="63"/>
        <v/>
      </c>
      <c r="P65" s="219" t="str">
        <f t="shared" si="58"/>
        <v/>
      </c>
      <c r="Q65" s="105" t="str">
        <f t="shared" si="64"/>
        <v/>
      </c>
      <c r="R65" s="219" t="str">
        <f t="shared" si="59"/>
        <v/>
      </c>
      <c r="S65" s="13" t="str">
        <f t="shared" si="65"/>
        <v/>
      </c>
      <c r="T65" s="223"/>
      <c r="U65" s="82"/>
      <c r="X65" s="118" t="e">
        <f>VLOOKUP($C65,食材マスタ!$A:$AB,5,FALSE)</f>
        <v>#N/A</v>
      </c>
      <c r="Y65" s="118" t="e">
        <f>VLOOKUP($C65,食材マスタ!$A:$AB,6,FALSE)</f>
        <v>#N/A</v>
      </c>
      <c r="Z65" s="118" t="e">
        <f>VLOOKUP($C65,食材マスタ!$A:$AB,13,FALSE)</f>
        <v>#N/A</v>
      </c>
      <c r="AA65" s="118" t="e">
        <f>VLOOKUP($C65,食材マスタ!$A:$AB,12,FALSE)</f>
        <v>#N/A</v>
      </c>
      <c r="AB65" s="118" t="e">
        <f>VLOOKUP($C65,食材マスタ!$A:$AB,14,FALSE)</f>
        <v>#N/A</v>
      </c>
      <c r="AC65" s="118" t="e">
        <f>VLOOKUP($C65,食材マスタ!$A:$AB,16,FALSE)</f>
        <v>#N/A</v>
      </c>
      <c r="AD65" s="118" t="e">
        <f>VLOOKUP($C65,食材マスタ!$A:$AB,19,FALSE)</f>
        <v>#N/A</v>
      </c>
      <c r="AE65" s="118" t="e">
        <f>VLOOKUP($C65,食材マスタ!$A:$AB,26,FALSE)</f>
        <v>#N/A</v>
      </c>
      <c r="AF65" s="118" t="e">
        <f>VLOOKUP($C65,食材マスタ!$A:$AB,28,FALSE)</f>
        <v>#N/A</v>
      </c>
    </row>
    <row r="66" spans="1:32" ht="14.25" customHeight="1" x14ac:dyDescent="0.25">
      <c r="A66" s="260"/>
      <c r="B66" s="261"/>
      <c r="C66" s="99"/>
      <c r="D66" s="100"/>
      <c r="E66" s="101" t="str">
        <f>IF(C66="","",VLOOKUP(C66,食材マスタ!$A$4:$AB$438,6,FALSE))</f>
        <v/>
      </c>
      <c r="F66" s="102"/>
      <c r="G66" s="103" t="str">
        <f t="shared" ref="G66" si="66">IF(C66="","",F66/((100-I66)/100))</f>
        <v/>
      </c>
      <c r="H66" s="94" t="str">
        <f t="shared" si="60"/>
        <v/>
      </c>
      <c r="I66" s="96" t="str">
        <f>IF(C66="","",VLOOKUP(C66,食材マスタ!$A$4:$AB$438,13,FALSE))</f>
        <v/>
      </c>
      <c r="J66" s="96" t="str">
        <f t="shared" si="55"/>
        <v/>
      </c>
      <c r="K66" s="104" t="str">
        <f t="shared" si="61"/>
        <v/>
      </c>
      <c r="L66" s="219" t="str">
        <f t="shared" si="56"/>
        <v/>
      </c>
      <c r="M66" s="105" t="str">
        <f t="shared" si="62"/>
        <v/>
      </c>
      <c r="N66" s="219" t="str">
        <f t="shared" si="57"/>
        <v/>
      </c>
      <c r="O66" s="105" t="str">
        <f t="shared" si="63"/>
        <v/>
      </c>
      <c r="P66" s="219" t="str">
        <f t="shared" si="58"/>
        <v/>
      </c>
      <c r="Q66" s="105" t="str">
        <f t="shared" si="64"/>
        <v/>
      </c>
      <c r="R66" s="219" t="str">
        <f t="shared" si="59"/>
        <v/>
      </c>
      <c r="S66" s="13" t="str">
        <f t="shared" si="65"/>
        <v/>
      </c>
      <c r="T66" s="223"/>
      <c r="U66" s="82"/>
      <c r="X66" s="118" t="e">
        <f>VLOOKUP($C66,食材マスタ!$A:$AB,5,FALSE)</f>
        <v>#N/A</v>
      </c>
      <c r="Y66" s="118" t="e">
        <f>VLOOKUP($C66,食材マスタ!$A:$AB,6,FALSE)</f>
        <v>#N/A</v>
      </c>
      <c r="Z66" s="118" t="e">
        <f>VLOOKUP($C66,食材マスタ!$A:$AB,13,FALSE)</f>
        <v>#N/A</v>
      </c>
      <c r="AA66" s="118" t="e">
        <f>VLOOKUP($C66,食材マスタ!$A:$AB,12,FALSE)</f>
        <v>#N/A</v>
      </c>
      <c r="AB66" s="118" t="e">
        <f>VLOOKUP($C66,食材マスタ!$A:$AB,14,FALSE)</f>
        <v>#N/A</v>
      </c>
      <c r="AC66" s="118" t="e">
        <f>VLOOKUP($C66,食材マスタ!$A:$AB,16,FALSE)</f>
        <v>#N/A</v>
      </c>
      <c r="AD66" s="118" t="e">
        <f>VLOOKUP($C66,食材マスタ!$A:$AB,19,FALSE)</f>
        <v>#N/A</v>
      </c>
      <c r="AE66" s="118" t="e">
        <f>VLOOKUP($C66,食材マスタ!$A:$AB,26,FALSE)</f>
        <v>#N/A</v>
      </c>
      <c r="AF66" s="118" t="e">
        <f>VLOOKUP($C66,食材マスタ!$A:$AB,28,FALSE)</f>
        <v>#N/A</v>
      </c>
    </row>
    <row r="67" spans="1:32" ht="14.25" customHeight="1" x14ac:dyDescent="0.25">
      <c r="A67" s="260"/>
      <c r="B67" s="261"/>
      <c r="C67" s="99"/>
      <c r="D67" s="100"/>
      <c r="E67" s="101" t="str">
        <f>IF(C67="","",VLOOKUP(C67,食材マスタ!$A$4:$AB$438,6,FALSE))</f>
        <v/>
      </c>
      <c r="F67" s="102"/>
      <c r="G67" s="103" t="str">
        <f>IF(C67="","",F67/((100-I67)/100))</f>
        <v/>
      </c>
      <c r="H67" s="94" t="str">
        <f t="shared" si="1"/>
        <v/>
      </c>
      <c r="I67" s="96" t="str">
        <f>IF(C67="","",VLOOKUP(C67,食材マスタ!$A$4:$AB$438,13,FALSE))</f>
        <v/>
      </c>
      <c r="J67" s="96" t="str">
        <f t="shared" ref="J67:L79" si="67">K67</f>
        <v/>
      </c>
      <c r="K67" s="104" t="str">
        <f t="shared" si="3"/>
        <v/>
      </c>
      <c r="L67" s="219" t="str">
        <f t="shared" ref="L67:L71" si="68">M67</f>
        <v/>
      </c>
      <c r="M67" s="105" t="str">
        <f t="shared" si="4"/>
        <v/>
      </c>
      <c r="N67" s="219" t="str">
        <f t="shared" ref="N67:N79" si="69">O67</f>
        <v/>
      </c>
      <c r="O67" s="105" t="str">
        <f t="shared" si="6"/>
        <v/>
      </c>
      <c r="P67" s="219" t="str">
        <f t="shared" ref="P67:P79" si="70">Q67</f>
        <v/>
      </c>
      <c r="Q67" s="105" t="str">
        <f t="shared" si="8"/>
        <v/>
      </c>
      <c r="R67" s="219" t="str">
        <f t="shared" ref="R67:R79" si="71">S67</f>
        <v/>
      </c>
      <c r="S67" s="13" t="str">
        <f t="shared" si="10"/>
        <v/>
      </c>
      <c r="T67" s="223"/>
      <c r="U67" s="82"/>
      <c r="X67" s="118" t="e">
        <f>VLOOKUP($C67,食材マスタ!$A:$AB,5,FALSE)</f>
        <v>#N/A</v>
      </c>
      <c r="Y67" s="118" t="e">
        <f>VLOOKUP($C67,食材マスタ!$A:$AB,6,FALSE)</f>
        <v>#N/A</v>
      </c>
      <c r="Z67" s="118" t="e">
        <f>VLOOKUP($C67,食材マスタ!$A:$AB,13,FALSE)</f>
        <v>#N/A</v>
      </c>
      <c r="AA67" s="118" t="e">
        <f>VLOOKUP($C67,食材マスタ!$A:$AB,12,FALSE)</f>
        <v>#N/A</v>
      </c>
      <c r="AB67" s="118" t="e">
        <f>VLOOKUP($C67,食材マスタ!$A:$AB,14,FALSE)</f>
        <v>#N/A</v>
      </c>
      <c r="AC67" s="118" t="e">
        <f>VLOOKUP($C67,食材マスタ!$A:$AB,16,FALSE)</f>
        <v>#N/A</v>
      </c>
      <c r="AD67" s="118" t="e">
        <f>VLOOKUP($C67,食材マスタ!$A:$AB,19,FALSE)</f>
        <v>#N/A</v>
      </c>
      <c r="AE67" s="118" t="e">
        <f>VLOOKUP($C67,食材マスタ!$A:$AB,26,FALSE)</f>
        <v>#N/A</v>
      </c>
      <c r="AF67" s="118" t="e">
        <f>VLOOKUP($C67,食材マスタ!$A:$AB,28,FALSE)</f>
        <v>#N/A</v>
      </c>
    </row>
    <row r="68" spans="1:32" ht="14.25" customHeight="1" x14ac:dyDescent="0.25">
      <c r="A68" s="260"/>
      <c r="B68" s="261"/>
      <c r="C68" s="99"/>
      <c r="D68" s="106"/>
      <c r="E68" s="101" t="str">
        <f>IF(C68="","",VLOOKUP(C68,食材マスタ!$A$4:$AB$438,6,FALSE))</f>
        <v/>
      </c>
      <c r="F68" s="102"/>
      <c r="G68" s="103" t="str">
        <f>IF(C68="","",F68/((100-I68)/100))</f>
        <v/>
      </c>
      <c r="H68" s="94" t="str">
        <f t="shared" si="1"/>
        <v/>
      </c>
      <c r="I68" s="96" t="str">
        <f>IF(C68="","",VLOOKUP(C68,食材マスタ!$A$4:$AB$438,13,FALSE))</f>
        <v/>
      </c>
      <c r="J68" s="96" t="str">
        <f t="shared" si="67"/>
        <v/>
      </c>
      <c r="K68" s="104" t="str">
        <f t="shared" si="3"/>
        <v/>
      </c>
      <c r="L68" s="219" t="str">
        <f t="shared" si="68"/>
        <v/>
      </c>
      <c r="M68" s="105" t="str">
        <f t="shared" si="4"/>
        <v/>
      </c>
      <c r="N68" s="219" t="str">
        <f t="shared" si="69"/>
        <v/>
      </c>
      <c r="O68" s="105" t="str">
        <f t="shared" si="6"/>
        <v/>
      </c>
      <c r="P68" s="219" t="str">
        <f t="shared" si="70"/>
        <v/>
      </c>
      <c r="Q68" s="105" t="str">
        <f t="shared" si="8"/>
        <v/>
      </c>
      <c r="R68" s="219" t="str">
        <f t="shared" si="71"/>
        <v/>
      </c>
      <c r="S68" s="13" t="str">
        <f t="shared" si="10"/>
        <v/>
      </c>
      <c r="T68" s="223"/>
      <c r="U68" s="82"/>
      <c r="X68" s="118" t="e">
        <f>VLOOKUP($C68,食材マスタ!$A:$AB,5,FALSE)</f>
        <v>#N/A</v>
      </c>
      <c r="Y68" s="118" t="e">
        <f>VLOOKUP($C68,食材マスタ!$A:$AB,6,FALSE)</f>
        <v>#N/A</v>
      </c>
      <c r="Z68" s="118" t="e">
        <f>VLOOKUP($C68,食材マスタ!$A:$AB,13,FALSE)</f>
        <v>#N/A</v>
      </c>
      <c r="AA68" s="118" t="e">
        <f>VLOOKUP($C68,食材マスタ!$A:$AB,12,FALSE)</f>
        <v>#N/A</v>
      </c>
      <c r="AB68" s="118" t="e">
        <f>VLOOKUP($C68,食材マスタ!$A:$AB,14,FALSE)</f>
        <v>#N/A</v>
      </c>
      <c r="AC68" s="118" t="e">
        <f>VLOOKUP($C68,食材マスタ!$A:$AB,16,FALSE)</f>
        <v>#N/A</v>
      </c>
      <c r="AD68" s="118" t="e">
        <f>VLOOKUP($C68,食材マスタ!$A:$AB,19,FALSE)</f>
        <v>#N/A</v>
      </c>
      <c r="AE68" s="118" t="e">
        <f>VLOOKUP($C68,食材マスタ!$A:$AB,26,FALSE)</f>
        <v>#N/A</v>
      </c>
      <c r="AF68" s="118" t="e">
        <f>VLOOKUP($C68,食材マスタ!$A:$AB,28,FALSE)</f>
        <v>#N/A</v>
      </c>
    </row>
    <row r="69" spans="1:32" ht="14.25" customHeight="1" x14ac:dyDescent="0.25">
      <c r="A69" s="260"/>
      <c r="B69" s="261"/>
      <c r="C69" s="99"/>
      <c r="D69" s="100"/>
      <c r="E69" s="101" t="str">
        <f>IF(C69="","",VLOOKUP(C69,食材マスタ!$A$4:$AB$438,6,FALSE))</f>
        <v/>
      </c>
      <c r="F69" s="102"/>
      <c r="G69" s="103" t="str">
        <f>IF(C69="","",F69/((100-I69)/100))</f>
        <v/>
      </c>
      <c r="H69" s="94" t="str">
        <f t="shared" si="1"/>
        <v/>
      </c>
      <c r="I69" s="96" t="str">
        <f>IF(C69="","",VLOOKUP(C69,食材マスタ!$A$4:$AB$438,13,FALSE))</f>
        <v/>
      </c>
      <c r="J69" s="96" t="str">
        <f t="shared" si="67"/>
        <v/>
      </c>
      <c r="K69" s="104" t="str">
        <f t="shared" si="3"/>
        <v/>
      </c>
      <c r="L69" s="219" t="str">
        <f t="shared" si="68"/>
        <v/>
      </c>
      <c r="M69" s="105" t="str">
        <f t="shared" si="4"/>
        <v/>
      </c>
      <c r="N69" s="219" t="str">
        <f t="shared" si="69"/>
        <v/>
      </c>
      <c r="O69" s="105" t="str">
        <f t="shared" si="6"/>
        <v/>
      </c>
      <c r="P69" s="219" t="str">
        <f t="shared" si="70"/>
        <v/>
      </c>
      <c r="Q69" s="105" t="str">
        <f t="shared" si="8"/>
        <v/>
      </c>
      <c r="R69" s="219" t="str">
        <f t="shared" si="71"/>
        <v/>
      </c>
      <c r="S69" s="13" t="str">
        <f t="shared" si="10"/>
        <v/>
      </c>
      <c r="T69" s="223"/>
      <c r="U69" s="82"/>
      <c r="X69" s="118" t="e">
        <f>VLOOKUP($C69,食材マスタ!$A:$AB,5,FALSE)</f>
        <v>#N/A</v>
      </c>
      <c r="Y69" s="118" t="e">
        <f>VLOOKUP($C69,食材マスタ!$A:$AB,6,FALSE)</f>
        <v>#N/A</v>
      </c>
      <c r="Z69" s="118" t="e">
        <f>VLOOKUP($C69,食材マスタ!$A:$AB,13,FALSE)</f>
        <v>#N/A</v>
      </c>
      <c r="AA69" s="118" t="e">
        <f>VLOOKUP($C69,食材マスタ!$A:$AB,12,FALSE)</f>
        <v>#N/A</v>
      </c>
      <c r="AB69" s="118" t="e">
        <f>VLOOKUP($C69,食材マスタ!$A:$AB,14,FALSE)</f>
        <v>#N/A</v>
      </c>
      <c r="AC69" s="118" t="e">
        <f>VLOOKUP($C69,食材マスタ!$A:$AB,16,FALSE)</f>
        <v>#N/A</v>
      </c>
      <c r="AD69" s="118" t="e">
        <f>VLOOKUP($C69,食材マスタ!$A:$AB,19,FALSE)</f>
        <v>#N/A</v>
      </c>
      <c r="AE69" s="118" t="e">
        <f>VLOOKUP($C69,食材マスタ!$A:$AB,26,FALSE)</f>
        <v>#N/A</v>
      </c>
      <c r="AF69" s="118" t="e">
        <f>VLOOKUP($C69,食材マスタ!$A:$AB,28,FALSE)</f>
        <v>#N/A</v>
      </c>
    </row>
    <row r="70" spans="1:32" ht="14.25" customHeight="1" x14ac:dyDescent="0.25">
      <c r="A70" s="260"/>
      <c r="B70" s="261"/>
      <c r="C70" s="99"/>
      <c r="D70" s="100"/>
      <c r="E70" s="101" t="str">
        <f>IF(C70="","",VLOOKUP(C70,食材マスタ!$A$4:$AB$438,6,FALSE))</f>
        <v/>
      </c>
      <c r="F70" s="102"/>
      <c r="G70" s="103" t="str">
        <f t="shared" ref="G70:G73" si="72">IF(C70="","",F70/((100-I70)/100))</f>
        <v/>
      </c>
      <c r="H70" s="94" t="str">
        <f t="shared" si="1"/>
        <v/>
      </c>
      <c r="I70" s="96" t="str">
        <f>IF(C70="","",VLOOKUP(C70,食材マスタ!$A$4:$AB$438,13,FALSE))</f>
        <v/>
      </c>
      <c r="J70" s="96" t="str">
        <f t="shared" si="67"/>
        <v/>
      </c>
      <c r="K70" s="104" t="str">
        <f t="shared" si="3"/>
        <v/>
      </c>
      <c r="L70" s="219" t="str">
        <f t="shared" si="68"/>
        <v/>
      </c>
      <c r="M70" s="105" t="str">
        <f t="shared" si="4"/>
        <v/>
      </c>
      <c r="N70" s="219" t="str">
        <f t="shared" si="69"/>
        <v/>
      </c>
      <c r="O70" s="105" t="str">
        <f t="shared" si="6"/>
        <v/>
      </c>
      <c r="P70" s="219" t="str">
        <f t="shared" si="70"/>
        <v/>
      </c>
      <c r="Q70" s="105" t="str">
        <f t="shared" si="8"/>
        <v/>
      </c>
      <c r="R70" s="219" t="str">
        <f t="shared" si="71"/>
        <v/>
      </c>
      <c r="S70" s="13" t="str">
        <f t="shared" si="10"/>
        <v/>
      </c>
      <c r="T70" s="223"/>
      <c r="U70" s="82"/>
      <c r="X70" s="118" t="e">
        <f>VLOOKUP($C70,食材マスタ!$A:$AB,5,FALSE)</f>
        <v>#N/A</v>
      </c>
      <c r="Y70" s="118" t="e">
        <f>VLOOKUP($C70,食材マスタ!$A:$AB,6,FALSE)</f>
        <v>#N/A</v>
      </c>
      <c r="Z70" s="118" t="e">
        <f>VLOOKUP($C70,食材マスタ!$A:$AB,13,FALSE)</f>
        <v>#N/A</v>
      </c>
      <c r="AA70" s="118" t="e">
        <f>VLOOKUP($C70,食材マスタ!$A:$AB,12,FALSE)</f>
        <v>#N/A</v>
      </c>
      <c r="AB70" s="118" t="e">
        <f>VLOOKUP($C70,食材マスタ!$A:$AB,14,FALSE)</f>
        <v>#N/A</v>
      </c>
      <c r="AC70" s="118" t="e">
        <f>VLOOKUP($C70,食材マスタ!$A:$AB,16,FALSE)</f>
        <v>#N/A</v>
      </c>
      <c r="AD70" s="118" t="e">
        <f>VLOOKUP($C70,食材マスタ!$A:$AB,19,FALSE)</f>
        <v>#N/A</v>
      </c>
      <c r="AE70" s="118" t="e">
        <f>VLOOKUP($C70,食材マスタ!$A:$AB,26,FALSE)</f>
        <v>#N/A</v>
      </c>
      <c r="AF70" s="118" t="e">
        <f>VLOOKUP($C70,食材マスタ!$A:$AB,28,FALSE)</f>
        <v>#N/A</v>
      </c>
    </row>
    <row r="71" spans="1:32" ht="14.25" customHeight="1" x14ac:dyDescent="0.25">
      <c r="A71" s="260"/>
      <c r="B71" s="261"/>
      <c r="C71" s="99"/>
      <c r="D71" s="106"/>
      <c r="E71" s="101" t="str">
        <f>IF(C71="","",VLOOKUP(C71,食材マスタ!$A$4:$AB$438,6,FALSE))</f>
        <v/>
      </c>
      <c r="F71" s="102"/>
      <c r="G71" s="103" t="str">
        <f t="shared" si="72"/>
        <v/>
      </c>
      <c r="H71" s="94" t="str">
        <f t="shared" si="1"/>
        <v/>
      </c>
      <c r="I71" s="96" t="str">
        <f>IF(C71="","",VLOOKUP(C71,食材マスタ!$A$4:$AB$438,13,FALSE))</f>
        <v/>
      </c>
      <c r="J71" s="96" t="str">
        <f t="shared" si="67"/>
        <v/>
      </c>
      <c r="K71" s="104" t="str">
        <f t="shared" si="3"/>
        <v/>
      </c>
      <c r="L71" s="219" t="str">
        <f t="shared" si="68"/>
        <v/>
      </c>
      <c r="M71" s="105" t="str">
        <f t="shared" si="4"/>
        <v/>
      </c>
      <c r="N71" s="219" t="str">
        <f t="shared" si="69"/>
        <v/>
      </c>
      <c r="O71" s="105" t="str">
        <f t="shared" si="6"/>
        <v/>
      </c>
      <c r="P71" s="219" t="str">
        <f t="shared" si="70"/>
        <v/>
      </c>
      <c r="Q71" s="105" t="str">
        <f t="shared" si="8"/>
        <v/>
      </c>
      <c r="R71" s="219" t="str">
        <f t="shared" si="71"/>
        <v/>
      </c>
      <c r="S71" s="13" t="str">
        <f t="shared" si="10"/>
        <v/>
      </c>
      <c r="T71" s="223"/>
      <c r="U71" s="83"/>
      <c r="X71" s="118" t="e">
        <f>VLOOKUP($C71,食材マスタ!$A:$AB,5,FALSE)</f>
        <v>#N/A</v>
      </c>
      <c r="Y71" s="118" t="e">
        <f>VLOOKUP($C71,食材マスタ!$A:$AB,6,FALSE)</f>
        <v>#N/A</v>
      </c>
      <c r="Z71" s="118" t="e">
        <f>VLOOKUP($C71,食材マスタ!$A:$AB,13,FALSE)</f>
        <v>#N/A</v>
      </c>
      <c r="AA71" s="118" t="e">
        <f>VLOOKUP($C71,食材マスタ!$A:$AB,12,FALSE)</f>
        <v>#N/A</v>
      </c>
      <c r="AB71" s="118" t="e">
        <f>VLOOKUP($C71,食材マスタ!$A:$AB,14,FALSE)</f>
        <v>#N/A</v>
      </c>
      <c r="AC71" s="118" t="e">
        <f>VLOOKUP($C71,食材マスタ!$A:$AB,16,FALSE)</f>
        <v>#N/A</v>
      </c>
      <c r="AD71" s="118" t="e">
        <f>VLOOKUP($C71,食材マスタ!$A:$AB,19,FALSE)</f>
        <v>#N/A</v>
      </c>
      <c r="AE71" s="118" t="e">
        <f>VLOOKUP($C71,食材マスタ!$A:$AB,26,FALSE)</f>
        <v>#N/A</v>
      </c>
      <c r="AF71" s="118" t="e">
        <f>VLOOKUP($C71,食材マスタ!$A:$AB,28,FALSE)</f>
        <v>#N/A</v>
      </c>
    </row>
    <row r="72" spans="1:32" ht="14.25" customHeight="1" x14ac:dyDescent="0.25">
      <c r="A72" s="260"/>
      <c r="B72" s="261"/>
      <c r="C72" s="99"/>
      <c r="D72" s="100"/>
      <c r="E72" s="101" t="str">
        <f>IF(C72="","",VLOOKUP(C72,食材マスタ!$A$4:$AB$438,6,FALSE))</f>
        <v/>
      </c>
      <c r="F72" s="102"/>
      <c r="G72" s="103" t="str">
        <f t="shared" si="72"/>
        <v/>
      </c>
      <c r="H72" s="94" t="str">
        <f t="shared" si="1"/>
        <v/>
      </c>
      <c r="I72" s="96" t="str">
        <f>IF(C72="","",VLOOKUP(C72,食材マスタ!$A$4:$AB$438,13,FALSE))</f>
        <v/>
      </c>
      <c r="J72" s="96" t="str">
        <f t="shared" si="67"/>
        <v/>
      </c>
      <c r="K72" s="104" t="str">
        <f t="shared" si="3"/>
        <v/>
      </c>
      <c r="L72" s="219" t="str">
        <f t="shared" si="67"/>
        <v/>
      </c>
      <c r="M72" s="105" t="str">
        <f t="shared" si="4"/>
        <v/>
      </c>
      <c r="N72" s="219" t="str">
        <f t="shared" si="69"/>
        <v/>
      </c>
      <c r="O72" s="105" t="str">
        <f t="shared" si="6"/>
        <v/>
      </c>
      <c r="P72" s="219" t="str">
        <f t="shared" si="70"/>
        <v/>
      </c>
      <c r="Q72" s="105" t="str">
        <f t="shared" si="8"/>
        <v/>
      </c>
      <c r="R72" s="219" t="str">
        <f t="shared" si="71"/>
        <v/>
      </c>
      <c r="S72" s="13" t="str">
        <f t="shared" si="10"/>
        <v/>
      </c>
      <c r="T72" s="223"/>
      <c r="U72" s="83"/>
      <c r="X72" s="118" t="e">
        <f>VLOOKUP($C72,食材マスタ!$A:$AB,5,FALSE)</f>
        <v>#N/A</v>
      </c>
      <c r="Y72" s="118" t="e">
        <f>VLOOKUP($C72,食材マスタ!$A:$AB,6,FALSE)</f>
        <v>#N/A</v>
      </c>
      <c r="Z72" s="118" t="e">
        <f>VLOOKUP($C72,食材マスタ!$A:$AB,13,FALSE)</f>
        <v>#N/A</v>
      </c>
      <c r="AA72" s="118" t="e">
        <f>VLOOKUP($C72,食材マスタ!$A:$AB,12,FALSE)</f>
        <v>#N/A</v>
      </c>
      <c r="AB72" s="118" t="e">
        <f>VLOOKUP($C72,食材マスタ!$A:$AB,14,FALSE)</f>
        <v>#N/A</v>
      </c>
      <c r="AC72" s="118" t="e">
        <f>VLOOKUP($C72,食材マスタ!$A:$AB,16,FALSE)</f>
        <v>#N/A</v>
      </c>
      <c r="AD72" s="118" t="e">
        <f>VLOOKUP($C72,食材マスタ!$A:$AB,19,FALSE)</f>
        <v>#N/A</v>
      </c>
      <c r="AE72" s="118" t="e">
        <f>VLOOKUP($C72,食材マスタ!$A:$AB,26,FALSE)</f>
        <v>#N/A</v>
      </c>
      <c r="AF72" s="118" t="e">
        <f>VLOOKUP($C72,食材マスタ!$A:$AB,28,FALSE)</f>
        <v>#N/A</v>
      </c>
    </row>
    <row r="73" spans="1:32" ht="14.25" customHeight="1" x14ac:dyDescent="0.25">
      <c r="A73" s="260"/>
      <c r="B73" s="261"/>
      <c r="C73" s="99"/>
      <c r="D73" s="100"/>
      <c r="E73" s="101" t="str">
        <f>IF(C73="","",VLOOKUP(C73,食材マスタ!$A$4:$AB$438,6,FALSE))</f>
        <v/>
      </c>
      <c r="F73" s="102"/>
      <c r="G73" s="103" t="str">
        <f t="shared" si="72"/>
        <v/>
      </c>
      <c r="H73" s="94" t="str">
        <f t="shared" si="1"/>
        <v/>
      </c>
      <c r="I73" s="96" t="str">
        <f>IF(C73="","",VLOOKUP(C73,食材マスタ!$A$4:$AB$438,13,FALSE))</f>
        <v/>
      </c>
      <c r="J73" s="96" t="str">
        <f t="shared" si="67"/>
        <v/>
      </c>
      <c r="K73" s="104" t="str">
        <f t="shared" si="3"/>
        <v/>
      </c>
      <c r="L73" s="219" t="str">
        <f t="shared" si="67"/>
        <v/>
      </c>
      <c r="M73" s="105" t="str">
        <f t="shared" si="4"/>
        <v/>
      </c>
      <c r="N73" s="219" t="str">
        <f t="shared" si="69"/>
        <v/>
      </c>
      <c r="O73" s="105" t="str">
        <f t="shared" si="6"/>
        <v/>
      </c>
      <c r="P73" s="219" t="str">
        <f t="shared" si="70"/>
        <v/>
      </c>
      <c r="Q73" s="105" t="str">
        <f t="shared" si="8"/>
        <v/>
      </c>
      <c r="R73" s="219" t="str">
        <f t="shared" si="71"/>
        <v/>
      </c>
      <c r="S73" s="13" t="str">
        <f t="shared" si="10"/>
        <v/>
      </c>
      <c r="T73" s="223"/>
      <c r="U73" s="83"/>
      <c r="X73" s="118" t="e">
        <f>VLOOKUP($C73,食材マスタ!$A:$AB,5,FALSE)</f>
        <v>#N/A</v>
      </c>
      <c r="Y73" s="118" t="e">
        <f>VLOOKUP($C73,食材マスタ!$A:$AB,6,FALSE)</f>
        <v>#N/A</v>
      </c>
      <c r="Z73" s="118" t="e">
        <f>VLOOKUP($C73,食材マスタ!$A:$AB,13,FALSE)</f>
        <v>#N/A</v>
      </c>
      <c r="AA73" s="118" t="e">
        <f>VLOOKUP($C73,食材マスタ!$A:$AB,12,FALSE)</f>
        <v>#N/A</v>
      </c>
      <c r="AB73" s="118" t="e">
        <f>VLOOKUP($C73,食材マスタ!$A:$AB,14,FALSE)</f>
        <v>#N/A</v>
      </c>
      <c r="AC73" s="118" t="e">
        <f>VLOOKUP($C73,食材マスタ!$A:$AB,16,FALSE)</f>
        <v>#N/A</v>
      </c>
      <c r="AD73" s="118" t="e">
        <f>VLOOKUP($C73,食材マスタ!$A:$AB,19,FALSE)</f>
        <v>#N/A</v>
      </c>
      <c r="AE73" s="118" t="e">
        <f>VLOOKUP($C73,食材マスタ!$A:$AB,26,FALSE)</f>
        <v>#N/A</v>
      </c>
      <c r="AF73" s="118" t="e">
        <f>VLOOKUP($C73,食材マスタ!$A:$AB,28,FALSE)</f>
        <v>#N/A</v>
      </c>
    </row>
    <row r="74" spans="1:32" ht="14.25" customHeight="1" x14ac:dyDescent="0.25">
      <c r="A74" s="260"/>
      <c r="B74" s="261"/>
      <c r="C74" s="99"/>
      <c r="D74" s="100"/>
      <c r="E74" s="101" t="str">
        <f>IF(C74="","",VLOOKUP(C74,食材マスタ!$A$4:$AB$438,6,FALSE))</f>
        <v/>
      </c>
      <c r="F74" s="102"/>
      <c r="G74" s="103" t="str">
        <f t="shared" ref="G74:G79" si="73">IF(C74="","",F74/((100-I74)/100))</f>
        <v/>
      </c>
      <c r="H74" s="94" t="str">
        <f t="shared" si="1"/>
        <v/>
      </c>
      <c r="I74" s="96" t="str">
        <f>IF(C74="","",VLOOKUP(C74,食材マスタ!$A$4:$AB$438,13,FALSE))</f>
        <v/>
      </c>
      <c r="J74" s="96" t="str">
        <f t="shared" si="67"/>
        <v/>
      </c>
      <c r="K74" s="104" t="str">
        <f t="shared" si="3"/>
        <v/>
      </c>
      <c r="L74" s="219" t="str">
        <f t="shared" si="67"/>
        <v/>
      </c>
      <c r="M74" s="105" t="str">
        <f t="shared" si="4"/>
        <v/>
      </c>
      <c r="N74" s="219" t="str">
        <f t="shared" si="69"/>
        <v/>
      </c>
      <c r="O74" s="105" t="str">
        <f t="shared" si="6"/>
        <v/>
      </c>
      <c r="P74" s="219" t="str">
        <f t="shared" si="70"/>
        <v/>
      </c>
      <c r="Q74" s="105" t="str">
        <f t="shared" si="8"/>
        <v/>
      </c>
      <c r="R74" s="219" t="str">
        <f t="shared" si="71"/>
        <v/>
      </c>
      <c r="S74" s="13" t="str">
        <f t="shared" si="10"/>
        <v/>
      </c>
      <c r="T74" s="223"/>
      <c r="U74" s="83"/>
      <c r="X74" s="118" t="e">
        <f>VLOOKUP($C74,食材マスタ!$A:$AB,5,FALSE)</f>
        <v>#N/A</v>
      </c>
      <c r="Y74" s="118" t="e">
        <f>VLOOKUP($C74,食材マスタ!$A:$AB,6,FALSE)</f>
        <v>#N/A</v>
      </c>
      <c r="Z74" s="118" t="e">
        <f>VLOOKUP($C74,食材マスタ!$A:$AB,13,FALSE)</f>
        <v>#N/A</v>
      </c>
      <c r="AA74" s="118" t="e">
        <f>VLOOKUP($C74,食材マスタ!$A:$AB,12,FALSE)</f>
        <v>#N/A</v>
      </c>
      <c r="AB74" s="118" t="e">
        <f>VLOOKUP($C74,食材マスタ!$A:$AB,14,FALSE)</f>
        <v>#N/A</v>
      </c>
      <c r="AC74" s="118" t="e">
        <f>VLOOKUP($C74,食材マスタ!$A:$AB,16,FALSE)</f>
        <v>#N/A</v>
      </c>
      <c r="AD74" s="118" t="e">
        <f>VLOOKUP($C74,食材マスタ!$A:$AB,19,FALSE)</f>
        <v>#N/A</v>
      </c>
      <c r="AE74" s="118" t="e">
        <f>VLOOKUP($C74,食材マスタ!$A:$AB,26,FALSE)</f>
        <v>#N/A</v>
      </c>
      <c r="AF74" s="118" t="e">
        <f>VLOOKUP($C74,食材マスタ!$A:$AB,28,FALSE)</f>
        <v>#N/A</v>
      </c>
    </row>
    <row r="75" spans="1:32" ht="14.25" customHeight="1" x14ac:dyDescent="0.25">
      <c r="A75" s="260"/>
      <c r="B75" s="261"/>
      <c r="C75" s="99"/>
      <c r="D75" s="100"/>
      <c r="E75" s="101" t="str">
        <f>IF(C75="","",VLOOKUP(C75,食材マスタ!$A$4:$AB$438,6,FALSE))</f>
        <v/>
      </c>
      <c r="F75" s="102"/>
      <c r="G75" s="103" t="str">
        <f t="shared" si="73"/>
        <v/>
      </c>
      <c r="H75" s="94" t="str">
        <f t="shared" si="1"/>
        <v/>
      </c>
      <c r="I75" s="96" t="str">
        <f>IF(C75="","",VLOOKUP(C75,食材マスタ!$A$4:$AB$438,13,FALSE))</f>
        <v/>
      </c>
      <c r="J75" s="96" t="str">
        <f t="shared" si="67"/>
        <v/>
      </c>
      <c r="K75" s="104" t="str">
        <f t="shared" si="3"/>
        <v/>
      </c>
      <c r="L75" s="219" t="str">
        <f t="shared" si="67"/>
        <v/>
      </c>
      <c r="M75" s="105" t="str">
        <f t="shared" si="4"/>
        <v/>
      </c>
      <c r="N75" s="219" t="str">
        <f t="shared" si="69"/>
        <v/>
      </c>
      <c r="O75" s="105" t="str">
        <f t="shared" si="6"/>
        <v/>
      </c>
      <c r="P75" s="219" t="str">
        <f t="shared" si="70"/>
        <v/>
      </c>
      <c r="Q75" s="105" t="str">
        <f t="shared" si="8"/>
        <v/>
      </c>
      <c r="R75" s="219" t="str">
        <f t="shared" si="71"/>
        <v/>
      </c>
      <c r="S75" s="13" t="str">
        <f t="shared" si="10"/>
        <v/>
      </c>
      <c r="T75" s="223"/>
      <c r="U75" s="83"/>
      <c r="X75" s="118" t="e">
        <f>VLOOKUP($C75,食材マスタ!$A:$AB,5,FALSE)</f>
        <v>#N/A</v>
      </c>
      <c r="Y75" s="118" t="e">
        <f>VLOOKUP($C75,食材マスタ!$A:$AB,6,FALSE)</f>
        <v>#N/A</v>
      </c>
      <c r="Z75" s="118" t="e">
        <f>VLOOKUP($C75,食材マスタ!$A:$AB,13,FALSE)</f>
        <v>#N/A</v>
      </c>
      <c r="AA75" s="118" t="e">
        <f>VLOOKUP($C75,食材マスタ!$A:$AB,12,FALSE)</f>
        <v>#N/A</v>
      </c>
      <c r="AB75" s="118" t="e">
        <f>VLOOKUP($C75,食材マスタ!$A:$AB,14,FALSE)</f>
        <v>#N/A</v>
      </c>
      <c r="AC75" s="118" t="e">
        <f>VLOOKUP($C75,食材マスタ!$A:$AB,16,FALSE)</f>
        <v>#N/A</v>
      </c>
      <c r="AD75" s="118" t="e">
        <f>VLOOKUP($C75,食材マスタ!$A:$AB,19,FALSE)</f>
        <v>#N/A</v>
      </c>
      <c r="AE75" s="118" t="e">
        <f>VLOOKUP($C75,食材マスタ!$A:$AB,26,FALSE)</f>
        <v>#N/A</v>
      </c>
      <c r="AF75" s="118" t="e">
        <f>VLOOKUP($C75,食材マスタ!$A:$AB,28,FALSE)</f>
        <v>#N/A</v>
      </c>
    </row>
    <row r="76" spans="1:32" ht="14.25" customHeight="1" x14ac:dyDescent="0.25">
      <c r="A76" s="260"/>
      <c r="B76" s="261"/>
      <c r="C76" s="99"/>
      <c r="D76" s="115"/>
      <c r="E76" s="101" t="str">
        <f>IF(C76="","",VLOOKUP(C76,食材マスタ!$A$4:$AB$438,6,FALSE))</f>
        <v/>
      </c>
      <c r="F76" s="102"/>
      <c r="G76" s="103" t="str">
        <f t="shared" si="73"/>
        <v/>
      </c>
      <c r="H76" s="94" t="str">
        <f t="shared" si="1"/>
        <v/>
      </c>
      <c r="I76" s="96" t="str">
        <f>IF(C76="","",VLOOKUP(C76,食材マスタ!$A$4:$AB$438,13,FALSE))</f>
        <v/>
      </c>
      <c r="J76" s="96" t="str">
        <f t="shared" si="67"/>
        <v/>
      </c>
      <c r="K76" s="104" t="str">
        <f t="shared" si="3"/>
        <v/>
      </c>
      <c r="L76" s="219" t="str">
        <f t="shared" si="67"/>
        <v/>
      </c>
      <c r="M76" s="105" t="str">
        <f t="shared" si="4"/>
        <v/>
      </c>
      <c r="N76" s="219" t="str">
        <f t="shared" si="69"/>
        <v/>
      </c>
      <c r="O76" s="105" t="str">
        <f t="shared" si="6"/>
        <v/>
      </c>
      <c r="P76" s="219" t="str">
        <f t="shared" si="70"/>
        <v/>
      </c>
      <c r="Q76" s="105" t="str">
        <f t="shared" si="8"/>
        <v/>
      </c>
      <c r="R76" s="219" t="str">
        <f t="shared" si="71"/>
        <v/>
      </c>
      <c r="S76" s="13" t="str">
        <f t="shared" si="10"/>
        <v/>
      </c>
      <c r="T76" s="224"/>
      <c r="U76" s="86"/>
      <c r="X76" s="118" t="e">
        <f>VLOOKUP($C76,食材マスタ!$A:$AB,5,FALSE)</f>
        <v>#N/A</v>
      </c>
      <c r="Y76" s="118" t="e">
        <f>VLOOKUP($C76,食材マスタ!$A:$AB,6,FALSE)</f>
        <v>#N/A</v>
      </c>
      <c r="Z76" s="118" t="e">
        <f>VLOOKUP($C76,食材マスタ!$A:$AB,13,FALSE)</f>
        <v>#N/A</v>
      </c>
      <c r="AA76" s="118" t="e">
        <f>VLOOKUP($C76,食材マスタ!$A:$AB,12,FALSE)</f>
        <v>#N/A</v>
      </c>
      <c r="AB76" s="118" t="e">
        <f>VLOOKUP($C76,食材マスタ!$A:$AB,14,FALSE)</f>
        <v>#N/A</v>
      </c>
      <c r="AC76" s="118" t="e">
        <f>VLOOKUP($C76,食材マスタ!$A:$AB,16,FALSE)</f>
        <v>#N/A</v>
      </c>
      <c r="AD76" s="118" t="e">
        <f>VLOOKUP($C76,食材マスタ!$A:$AB,19,FALSE)</f>
        <v>#N/A</v>
      </c>
      <c r="AE76" s="118" t="e">
        <f>VLOOKUP($C76,食材マスタ!$A:$AB,26,FALSE)</f>
        <v>#N/A</v>
      </c>
      <c r="AF76" s="118" t="e">
        <f>VLOOKUP($C76,食材マスタ!$A:$AB,28,FALSE)</f>
        <v>#N/A</v>
      </c>
    </row>
    <row r="77" spans="1:32" ht="14.25" customHeight="1" x14ac:dyDescent="0.25">
      <c r="A77" s="260"/>
      <c r="B77" s="261"/>
      <c r="C77" s="114"/>
      <c r="D77" s="100"/>
      <c r="E77" s="101" t="str">
        <f>IF(C77="","",VLOOKUP(C77,食材マスタ!$A$4:$AB$438,6,FALSE))</f>
        <v/>
      </c>
      <c r="F77" s="102"/>
      <c r="G77" s="103" t="str">
        <f t="shared" si="73"/>
        <v/>
      </c>
      <c r="H77" s="94" t="str">
        <f t="shared" si="1"/>
        <v/>
      </c>
      <c r="I77" s="96" t="str">
        <f>IF(C77="","",VLOOKUP(C77,食材マスタ!$A$4:$AB$438,13,FALSE))</f>
        <v/>
      </c>
      <c r="J77" s="96" t="str">
        <f t="shared" si="67"/>
        <v/>
      </c>
      <c r="K77" s="104" t="str">
        <f t="shared" si="3"/>
        <v/>
      </c>
      <c r="L77" s="219" t="str">
        <f t="shared" si="67"/>
        <v/>
      </c>
      <c r="M77" s="105" t="str">
        <f t="shared" si="4"/>
        <v/>
      </c>
      <c r="N77" s="219" t="str">
        <f t="shared" si="69"/>
        <v/>
      </c>
      <c r="O77" s="105" t="str">
        <f t="shared" si="6"/>
        <v/>
      </c>
      <c r="P77" s="219" t="str">
        <f t="shared" si="70"/>
        <v/>
      </c>
      <c r="Q77" s="105" t="str">
        <f t="shared" si="8"/>
        <v/>
      </c>
      <c r="R77" s="219" t="str">
        <f t="shared" si="71"/>
        <v/>
      </c>
      <c r="S77" s="13" t="str">
        <f t="shared" si="10"/>
        <v/>
      </c>
      <c r="T77" s="223"/>
      <c r="U77" s="85"/>
      <c r="X77" s="118" t="e">
        <f>VLOOKUP($C77,食材マスタ!$A:$AB,5,FALSE)</f>
        <v>#N/A</v>
      </c>
      <c r="Y77" s="118" t="e">
        <f>VLOOKUP($C77,食材マスタ!$A:$AB,6,FALSE)</f>
        <v>#N/A</v>
      </c>
      <c r="Z77" s="118" t="e">
        <f>VLOOKUP($C77,食材マスタ!$A:$AB,13,FALSE)</f>
        <v>#N/A</v>
      </c>
      <c r="AA77" s="118" t="e">
        <f>VLOOKUP($C77,食材マスタ!$A:$AB,12,FALSE)</f>
        <v>#N/A</v>
      </c>
      <c r="AB77" s="118" t="e">
        <f>VLOOKUP($C77,食材マスタ!$A:$AB,14,FALSE)</f>
        <v>#N/A</v>
      </c>
      <c r="AC77" s="118" t="e">
        <f>VLOOKUP($C77,食材マスタ!$A:$AB,16,FALSE)</f>
        <v>#N/A</v>
      </c>
      <c r="AD77" s="118" t="e">
        <f>VLOOKUP($C77,食材マスタ!$A:$AB,19,FALSE)</f>
        <v>#N/A</v>
      </c>
      <c r="AE77" s="118" t="e">
        <f>VLOOKUP($C77,食材マスタ!$A:$AB,26,FALSE)</f>
        <v>#N/A</v>
      </c>
      <c r="AF77" s="118" t="e">
        <f>VLOOKUP($C77,食材マスタ!$A:$AB,28,FALSE)</f>
        <v>#N/A</v>
      </c>
    </row>
    <row r="78" spans="1:32" ht="14.25" customHeight="1" x14ac:dyDescent="0.25">
      <c r="A78" s="260"/>
      <c r="B78" s="261"/>
      <c r="C78" s="99"/>
      <c r="D78" s="115"/>
      <c r="E78" s="101" t="str">
        <f>IF(C78="","",VLOOKUP(C78,食材マスタ!$A$4:$AB$438,6,FALSE))</f>
        <v/>
      </c>
      <c r="F78" s="102"/>
      <c r="G78" s="103" t="str">
        <f t="shared" si="73"/>
        <v/>
      </c>
      <c r="H78" s="94" t="str">
        <f t="shared" si="1"/>
        <v/>
      </c>
      <c r="I78" s="96" t="str">
        <f>IF(C78="","",VLOOKUP(C78,食材マスタ!$A$4:$AB$438,13,FALSE))</f>
        <v/>
      </c>
      <c r="J78" s="96" t="str">
        <f t="shared" si="67"/>
        <v/>
      </c>
      <c r="K78" s="104" t="str">
        <f t="shared" si="3"/>
        <v/>
      </c>
      <c r="L78" s="219" t="str">
        <f t="shared" si="67"/>
        <v/>
      </c>
      <c r="M78" s="105" t="str">
        <f t="shared" si="4"/>
        <v/>
      </c>
      <c r="N78" s="219" t="str">
        <f t="shared" si="69"/>
        <v/>
      </c>
      <c r="O78" s="105" t="str">
        <f t="shared" si="6"/>
        <v/>
      </c>
      <c r="P78" s="219" t="str">
        <f t="shared" si="70"/>
        <v/>
      </c>
      <c r="Q78" s="105" t="str">
        <f t="shared" si="8"/>
        <v/>
      </c>
      <c r="R78" s="219" t="str">
        <f t="shared" si="71"/>
        <v/>
      </c>
      <c r="S78" s="13" t="str">
        <f t="shared" si="10"/>
        <v/>
      </c>
      <c r="T78" s="224"/>
      <c r="U78" s="86"/>
      <c r="X78" s="118" t="e">
        <f>VLOOKUP($C78,食材マスタ!$A:$AB,5,FALSE)</f>
        <v>#N/A</v>
      </c>
      <c r="Y78" s="118" t="e">
        <f>VLOOKUP($C78,食材マスタ!$A:$AB,6,FALSE)</f>
        <v>#N/A</v>
      </c>
      <c r="Z78" s="118" t="e">
        <f>VLOOKUP($C78,食材マスタ!$A:$AB,13,FALSE)</f>
        <v>#N/A</v>
      </c>
      <c r="AA78" s="118" t="e">
        <f>VLOOKUP($C78,食材マスタ!$A:$AB,12,FALSE)</f>
        <v>#N/A</v>
      </c>
      <c r="AB78" s="118" t="e">
        <f>VLOOKUP($C78,食材マスタ!$A:$AB,14,FALSE)</f>
        <v>#N/A</v>
      </c>
      <c r="AC78" s="118" t="e">
        <f>VLOOKUP($C78,食材マスタ!$A:$AB,16,FALSE)</f>
        <v>#N/A</v>
      </c>
      <c r="AD78" s="118" t="e">
        <f>VLOOKUP($C78,食材マスタ!$A:$AB,19,FALSE)</f>
        <v>#N/A</v>
      </c>
      <c r="AE78" s="118" t="e">
        <f>VLOOKUP($C78,食材マスタ!$A:$AB,26,FALSE)</f>
        <v>#N/A</v>
      </c>
      <c r="AF78" s="118" t="e">
        <f>VLOOKUP($C78,食材マスタ!$A:$AB,28,FALSE)</f>
        <v>#N/A</v>
      </c>
    </row>
    <row r="79" spans="1:32" ht="14.25" customHeight="1" thickBot="1" x14ac:dyDescent="0.3">
      <c r="A79" s="260"/>
      <c r="B79" s="261"/>
      <c r="C79" s="99"/>
      <c r="D79" s="100"/>
      <c r="E79" s="101" t="str">
        <f>IF(C79="","",VLOOKUP(C79,食材マスタ!$A$4:$AB$438,6,FALSE))</f>
        <v/>
      </c>
      <c r="F79" s="102"/>
      <c r="G79" s="103" t="str">
        <f t="shared" si="73"/>
        <v/>
      </c>
      <c r="H79" s="94" t="str">
        <f t="shared" si="1"/>
        <v/>
      </c>
      <c r="I79" s="96" t="str">
        <f>IF(C79="","",VLOOKUP(C79,食材マスタ!$A$4:$AB$438,13,FALSE))</f>
        <v/>
      </c>
      <c r="J79" s="96" t="str">
        <f t="shared" si="67"/>
        <v/>
      </c>
      <c r="K79" s="104" t="str">
        <f t="shared" si="3"/>
        <v/>
      </c>
      <c r="L79" s="219" t="str">
        <f t="shared" si="67"/>
        <v/>
      </c>
      <c r="M79" s="105" t="str">
        <f t="shared" si="4"/>
        <v/>
      </c>
      <c r="N79" s="219" t="str">
        <f t="shared" si="69"/>
        <v/>
      </c>
      <c r="O79" s="105" t="str">
        <f t="shared" si="6"/>
        <v/>
      </c>
      <c r="P79" s="219" t="str">
        <f t="shared" si="70"/>
        <v/>
      </c>
      <c r="Q79" s="105" t="str">
        <f t="shared" si="8"/>
        <v/>
      </c>
      <c r="R79" s="219" t="str">
        <f t="shared" si="71"/>
        <v/>
      </c>
      <c r="S79" s="13" t="str">
        <f t="shared" si="10"/>
        <v/>
      </c>
      <c r="T79" s="223"/>
      <c r="U79" s="82"/>
      <c r="X79" s="118" t="e">
        <f>VLOOKUP($C79,食材マスタ!$A:$AB,5,FALSE)</f>
        <v>#N/A</v>
      </c>
      <c r="Y79" s="118" t="e">
        <f>VLOOKUP($C79,食材マスタ!$A:$AB,6,FALSE)</f>
        <v>#N/A</v>
      </c>
      <c r="Z79" s="118" t="e">
        <f>VLOOKUP($C79,食材マスタ!$A:$AB,13,FALSE)</f>
        <v>#N/A</v>
      </c>
      <c r="AA79" s="118" t="e">
        <f>VLOOKUP($C79,食材マスタ!$A:$AB,12,FALSE)</f>
        <v>#N/A</v>
      </c>
      <c r="AB79" s="118" t="e">
        <f>VLOOKUP($C79,食材マスタ!$A:$AB,14,FALSE)</f>
        <v>#N/A</v>
      </c>
      <c r="AC79" s="118" t="e">
        <f>VLOOKUP($C79,食材マスタ!$A:$AB,16,FALSE)</f>
        <v>#N/A</v>
      </c>
      <c r="AD79" s="118" t="e">
        <f>VLOOKUP($C79,食材マスタ!$A:$AB,19,FALSE)</f>
        <v>#N/A</v>
      </c>
      <c r="AE79" s="118" t="e">
        <f>VLOOKUP($C79,食材マスタ!$A:$AB,26,FALSE)</f>
        <v>#N/A</v>
      </c>
      <c r="AF79" s="118" t="e">
        <f>VLOOKUP($C79,食材マスタ!$A:$AB,28,FALSE)</f>
        <v>#N/A</v>
      </c>
    </row>
    <row r="80" spans="1:32" s="18" customFormat="1" ht="14.25" customHeight="1" thickBot="1" x14ac:dyDescent="0.3">
      <c r="A80" s="257" t="s">
        <v>2122</v>
      </c>
      <c r="B80" s="258"/>
      <c r="C80" s="24"/>
      <c r="D80" s="25"/>
      <c r="E80" s="26"/>
      <c r="F80" s="28"/>
      <c r="G80" s="26"/>
      <c r="H80" s="27">
        <f>SUM(H8:H79)</f>
        <v>0</v>
      </c>
      <c r="I80" s="28"/>
      <c r="J80" s="29">
        <f t="shared" ref="J80:S80" si="74">SUM(J8:J79)</f>
        <v>0</v>
      </c>
      <c r="K80" s="28">
        <f t="shared" si="74"/>
        <v>0</v>
      </c>
      <c r="L80" s="28">
        <f t="shared" si="74"/>
        <v>0</v>
      </c>
      <c r="M80" s="28">
        <f t="shared" si="74"/>
        <v>0</v>
      </c>
      <c r="N80" s="28">
        <f t="shared" si="74"/>
        <v>0</v>
      </c>
      <c r="O80" s="28">
        <f t="shared" si="74"/>
        <v>0</v>
      </c>
      <c r="P80" s="28">
        <f t="shared" si="74"/>
        <v>0</v>
      </c>
      <c r="Q80" s="28">
        <f t="shared" si="74"/>
        <v>0</v>
      </c>
      <c r="R80" s="28">
        <f t="shared" si="74"/>
        <v>0</v>
      </c>
      <c r="S80" s="28">
        <f t="shared" si="74"/>
        <v>0</v>
      </c>
      <c r="T80" s="28"/>
      <c r="U80" s="30"/>
      <c r="X80" s="118" t="e">
        <f>VLOOKUP($C80,食材マスタ!$A:$AB,5,FALSE)</f>
        <v>#N/A</v>
      </c>
      <c r="Y80" s="118" t="e">
        <f>VLOOKUP($C80,食材マスタ!$A:$AB,6,FALSE)</f>
        <v>#N/A</v>
      </c>
      <c r="Z80" s="118" t="e">
        <f>VLOOKUP($C80,食材マスタ!$A:$AB,13,FALSE)</f>
        <v>#N/A</v>
      </c>
      <c r="AA80" s="118" t="e">
        <f>VLOOKUP($C80,食材マスタ!$A:$AB,12,FALSE)</f>
        <v>#N/A</v>
      </c>
      <c r="AB80" s="118" t="e">
        <f>VLOOKUP($C80,食材マスタ!$A:$AB,14,FALSE)</f>
        <v>#N/A</v>
      </c>
      <c r="AC80" s="118" t="e">
        <f>VLOOKUP($C80,食材マスタ!$A:$AB,16,FALSE)</f>
        <v>#N/A</v>
      </c>
      <c r="AD80" s="118" t="e">
        <f>VLOOKUP($C80,食材マスタ!$A:$AB,19,FALSE)</f>
        <v>#N/A</v>
      </c>
      <c r="AE80" s="118" t="e">
        <f>VLOOKUP($C80,食材マスタ!$A:$AB,26,FALSE)</f>
        <v>#N/A</v>
      </c>
      <c r="AF80" s="118" t="e">
        <f>VLOOKUP($C80,食材マスタ!$A:$AB,28,FALSE)</f>
        <v>#N/A</v>
      </c>
    </row>
  </sheetData>
  <sheetProtection selectLockedCells="1" selectUnlockedCells="1"/>
  <mergeCells count="85">
    <mergeCell ref="A80:B80"/>
    <mergeCell ref="A79:B79"/>
    <mergeCell ref="A73:B73"/>
    <mergeCell ref="A74:B74"/>
    <mergeCell ref="A75:B75"/>
    <mergeCell ref="A76:B76"/>
    <mergeCell ref="A77:B77"/>
    <mergeCell ref="A78:B78"/>
    <mergeCell ref="A72:B72"/>
    <mergeCell ref="A43:B43"/>
    <mergeCell ref="A58:B58"/>
    <mergeCell ref="A59:B59"/>
    <mergeCell ref="A60:B60"/>
    <mergeCell ref="A61:B61"/>
    <mergeCell ref="A62:B62"/>
    <mergeCell ref="A67:B67"/>
    <mergeCell ref="A68:B68"/>
    <mergeCell ref="A69:B69"/>
    <mergeCell ref="A70:B70"/>
    <mergeCell ref="A71:B71"/>
    <mergeCell ref="A47:B47"/>
    <mergeCell ref="A48:B48"/>
    <mergeCell ref="A49:B49"/>
    <mergeCell ref="A57:B5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D2:T2"/>
    <mergeCell ref="B5:C5"/>
    <mergeCell ref="E5:F5"/>
    <mergeCell ref="G5:H5"/>
    <mergeCell ref="I5:N5"/>
    <mergeCell ref="P5:R5"/>
    <mergeCell ref="T5:U5"/>
    <mergeCell ref="A37:B37"/>
    <mergeCell ref="A38:B38"/>
    <mergeCell ref="A39:B39"/>
    <mergeCell ref="A40:B40"/>
    <mergeCell ref="U6:U7"/>
    <mergeCell ref="A8:B8"/>
    <mergeCell ref="A14:B14"/>
    <mergeCell ref="A6:B7"/>
    <mergeCell ref="C6:C7"/>
    <mergeCell ref="D6:D7"/>
    <mergeCell ref="E6:E7"/>
    <mergeCell ref="A9:B9"/>
    <mergeCell ref="A10:B10"/>
    <mergeCell ref="A11:B11"/>
    <mergeCell ref="A12:B12"/>
    <mergeCell ref="A13:B13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41:B41"/>
    <mergeCell ref="A42:B42"/>
    <mergeCell ref="A44:B44"/>
    <mergeCell ref="A45:B45"/>
    <mergeCell ref="A46:B46"/>
    <mergeCell ref="A63:B63"/>
    <mergeCell ref="A64:B64"/>
    <mergeCell ref="A65:B65"/>
    <mergeCell ref="A66:B66"/>
    <mergeCell ref="A50:B50"/>
    <mergeCell ref="A51:B51"/>
    <mergeCell ref="A52:B52"/>
    <mergeCell ref="A55:B55"/>
    <mergeCell ref="A56:B56"/>
    <mergeCell ref="A53:B53"/>
    <mergeCell ref="A54:B54"/>
  </mergeCells>
  <phoneticPr fontId="3"/>
  <conditionalFormatting sqref="B5:C5">
    <cfRule type="expression" dxfId="22" priority="4">
      <formula>$B$5&lt;&gt;""</formula>
    </cfRule>
  </conditionalFormatting>
  <conditionalFormatting sqref="E5:F5">
    <cfRule type="expression" dxfId="21" priority="3">
      <formula>$E$5&lt;&gt;""</formula>
    </cfRule>
  </conditionalFormatting>
  <conditionalFormatting sqref="I5:N5">
    <cfRule type="expression" dxfId="20" priority="2">
      <formula>$I$5&lt;&gt;""</formula>
    </cfRule>
  </conditionalFormatting>
  <conditionalFormatting sqref="T5:U5">
    <cfRule type="expression" dxfId="19" priority="1">
      <formula>$T$5&lt;&gt;""</formula>
    </cfRule>
  </conditionalFormatting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F80"/>
  <sheetViews>
    <sheetView zoomScale="85" zoomScaleNormal="85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F51" sqref="F51"/>
    </sheetView>
  </sheetViews>
  <sheetFormatPr defaultColWidth="9" defaultRowHeight="15.75" x14ac:dyDescent="0.25"/>
  <cols>
    <col min="1" max="2" width="9.375" style="1" customWidth="1"/>
    <col min="3" max="3" width="8.375" style="2" customWidth="1"/>
    <col min="4" max="4" width="7.625" style="3" customWidth="1"/>
    <col min="5" max="5" width="17.875" style="1" customWidth="1"/>
    <col min="6" max="6" width="8.25" style="1" customWidth="1"/>
    <col min="7" max="10" width="7.625" style="1" customWidth="1"/>
    <col min="11" max="11" width="7.625" style="1" hidden="1" customWidth="1"/>
    <col min="12" max="12" width="7.625" style="1" customWidth="1"/>
    <col min="13" max="13" width="7.625" style="1" hidden="1" customWidth="1"/>
    <col min="14" max="14" width="7.625" style="1" customWidth="1"/>
    <col min="15" max="15" width="7.625" style="1" hidden="1" customWidth="1"/>
    <col min="16" max="16" width="7.625" style="1" customWidth="1"/>
    <col min="17" max="17" width="7.625" style="1" hidden="1" customWidth="1"/>
    <col min="18" max="18" width="7.625" style="1" customWidth="1"/>
    <col min="19" max="19" width="5.875" style="1" hidden="1" customWidth="1"/>
    <col min="20" max="20" width="11.875" style="1" customWidth="1"/>
    <col min="21" max="21" width="24.625" style="1" customWidth="1"/>
    <col min="22" max="22" width="1.37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116" t="s">
        <v>2079</v>
      </c>
      <c r="U1" s="4" t="s">
        <v>2125</v>
      </c>
    </row>
    <row r="2" spans="1:32" ht="22.5" customHeight="1" x14ac:dyDescent="0.25">
      <c r="B2" s="63"/>
      <c r="D2" s="259" t="s">
        <v>2126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88" t="s">
        <v>2082</v>
      </c>
      <c r="B5" s="266" t="str">
        <f>+IF('治療食朝(様式4-1朝)'!B5:C5="","",'治療食朝(様式4-1朝)'!B5:C5)</f>
        <v/>
      </c>
      <c r="C5" s="266"/>
      <c r="D5" s="218" t="s">
        <v>2083</v>
      </c>
      <c r="E5" s="266" t="str">
        <f>+IF('治療食朝(様式4-1朝)'!E5:F5="","",'治療食朝(様式4-1朝)'!E5:F5)</f>
        <v/>
      </c>
      <c r="F5" s="266"/>
      <c r="G5" s="246" t="s">
        <v>2084</v>
      </c>
      <c r="H5" s="246"/>
      <c r="I5" s="266" t="str">
        <f>+IF('治療食朝(様式4-1朝)'!I5:N5="","",'治療食朝(様式4-1朝)'!I5:N5)</f>
        <v/>
      </c>
      <c r="J5" s="266"/>
      <c r="K5" s="266"/>
      <c r="L5" s="266"/>
      <c r="M5" s="266"/>
      <c r="N5" s="266"/>
      <c r="P5" s="246" t="s">
        <v>2085</v>
      </c>
      <c r="Q5" s="246"/>
      <c r="R5" s="246"/>
      <c r="S5" s="117"/>
      <c r="T5" s="266" t="str">
        <f>+IF('治療食朝(様式4-1朝)'!T5:U5="","",'治療食朝(様式4-1朝)'!T5:U5)</f>
        <v/>
      </c>
      <c r="U5" s="266"/>
      <c r="V5" s="6"/>
    </row>
    <row r="6" spans="1:32" ht="18.75" customHeight="1" x14ac:dyDescent="0.25">
      <c r="A6" s="247" t="s">
        <v>2086</v>
      </c>
      <c r="B6" s="248"/>
      <c r="C6" s="240" t="s">
        <v>2087</v>
      </c>
      <c r="D6" s="242" t="s">
        <v>2088</v>
      </c>
      <c r="E6" s="244" t="s">
        <v>2089</v>
      </c>
      <c r="F6" s="81" t="s">
        <v>2090</v>
      </c>
      <c r="G6" s="81" t="s">
        <v>2091</v>
      </c>
      <c r="H6" s="81" t="s">
        <v>2092</v>
      </c>
      <c r="I6" s="81" t="s">
        <v>2093</v>
      </c>
      <c r="J6" s="81" t="s">
        <v>16</v>
      </c>
      <c r="K6" s="81" t="s">
        <v>16</v>
      </c>
      <c r="L6" s="81" t="s">
        <v>18</v>
      </c>
      <c r="M6" s="81" t="s">
        <v>18</v>
      </c>
      <c r="N6" s="81" t="s">
        <v>2094</v>
      </c>
      <c r="O6" s="81" t="s">
        <v>2094</v>
      </c>
      <c r="P6" s="81" t="s">
        <v>26</v>
      </c>
      <c r="Q6" s="81" t="s">
        <v>26</v>
      </c>
      <c r="R6" s="81" t="s">
        <v>2095</v>
      </c>
      <c r="S6" s="7" t="s">
        <v>2096</v>
      </c>
      <c r="T6" s="7" t="s">
        <v>2097</v>
      </c>
      <c r="U6" s="238" t="s">
        <v>2098</v>
      </c>
      <c r="V6" s="8"/>
    </row>
    <row r="7" spans="1:32" ht="18.75" customHeight="1" thickBot="1" x14ac:dyDescent="0.3">
      <c r="A7" s="249"/>
      <c r="B7" s="250"/>
      <c r="C7" s="241"/>
      <c r="D7" s="243"/>
      <c r="E7" s="245"/>
      <c r="F7" s="9" t="s">
        <v>2099</v>
      </c>
      <c r="G7" s="9" t="s">
        <v>2099</v>
      </c>
      <c r="H7" s="9" t="s">
        <v>2100</v>
      </c>
      <c r="I7" s="9" t="s">
        <v>2101</v>
      </c>
      <c r="J7" s="9" t="s">
        <v>2102</v>
      </c>
      <c r="K7" s="9" t="s">
        <v>2102</v>
      </c>
      <c r="L7" s="9" t="s">
        <v>2099</v>
      </c>
      <c r="M7" s="9" t="s">
        <v>2099</v>
      </c>
      <c r="N7" s="9" t="s">
        <v>2099</v>
      </c>
      <c r="O7" s="9" t="s">
        <v>2099</v>
      </c>
      <c r="P7" s="9" t="s">
        <v>2099</v>
      </c>
      <c r="Q7" s="9" t="s">
        <v>2099</v>
      </c>
      <c r="R7" s="9" t="s">
        <v>2099</v>
      </c>
      <c r="S7" s="9" t="s">
        <v>2099</v>
      </c>
      <c r="T7" s="9" t="s">
        <v>2103</v>
      </c>
      <c r="U7" s="239"/>
      <c r="X7" s="118" t="s">
        <v>2104</v>
      </c>
      <c r="Y7" s="118" t="s">
        <v>2105</v>
      </c>
      <c r="Z7" s="119" t="s">
        <v>2106</v>
      </c>
      <c r="AA7" s="118" t="s">
        <v>2107</v>
      </c>
      <c r="AB7" s="119" t="s">
        <v>2124</v>
      </c>
      <c r="AC7" s="119" t="s">
        <v>2109</v>
      </c>
      <c r="AD7" s="119" t="s">
        <v>2110</v>
      </c>
      <c r="AE7" s="119" t="s">
        <v>2111</v>
      </c>
      <c r="AF7" s="119" t="s">
        <v>2112</v>
      </c>
    </row>
    <row r="8" spans="1:32" ht="14.25" customHeight="1" x14ac:dyDescent="0.25">
      <c r="A8" s="264"/>
      <c r="B8" s="265"/>
      <c r="C8" s="89"/>
      <c r="D8" s="90"/>
      <c r="E8" s="91" t="str">
        <f>IF(C8="","",VLOOKUP(C8,食材マスタ!$A$4:$AB$438,6,FALSE))</f>
        <v/>
      </c>
      <c r="F8" s="92"/>
      <c r="G8" s="93" t="str">
        <f t="shared" ref="G8:G62" si="0">IF(C8="","",F8/((100-I8)/100))</f>
        <v/>
      </c>
      <c r="H8" s="94" t="str">
        <f t="shared" ref="H8:H79" si="1">IF(C8="","",ROUND(G8*AA8,1))</f>
        <v/>
      </c>
      <c r="I8" s="95" t="str">
        <f>IF(C8="","",VLOOKUP(C8,食材マスタ!$A$4:$AB$438,13,FALSE))</f>
        <v/>
      </c>
      <c r="J8" s="96" t="str">
        <f t="shared" ref="J8:L15" si="2">K8</f>
        <v/>
      </c>
      <c r="K8" s="97" t="str">
        <f t="shared" ref="K8:K79" si="3">IF(C8="","",ROUND((F8*AB8)/100,0))</f>
        <v/>
      </c>
      <c r="L8" s="219" t="str">
        <f t="shared" si="2"/>
        <v/>
      </c>
      <c r="M8" s="98" t="str">
        <f t="shared" ref="M8:M79" si="4">IF(C8="","",ROUND((F8*AC8)/100,1))</f>
        <v/>
      </c>
      <c r="N8" s="219" t="str">
        <f t="shared" ref="N8:N15" si="5">O8</f>
        <v/>
      </c>
      <c r="O8" s="98" t="str">
        <f t="shared" ref="O8:O79" si="6">IF(C8="","",ROUND((F8*AD8)/100,1))</f>
        <v/>
      </c>
      <c r="P8" s="219" t="str">
        <f t="shared" ref="P8:P15" si="7">Q8</f>
        <v/>
      </c>
      <c r="Q8" s="98" t="str">
        <f t="shared" ref="Q8:Q79" si="8">IF(C8="","",ROUND((F8*AE8)/100,1))</f>
        <v/>
      </c>
      <c r="R8" s="219" t="str">
        <f t="shared" ref="R8:R15" si="9">S8</f>
        <v/>
      </c>
      <c r="S8" s="10" t="str">
        <f t="shared" ref="S8:S79" si="10">IF(C8="","",ROUND((F8*AF8)/100,1))</f>
        <v/>
      </c>
      <c r="T8" s="222"/>
      <c r="U8" s="87"/>
      <c r="X8" s="118" t="e">
        <f>VLOOKUP($C8,食材マスタ!$A:$AB,5,FALSE)</f>
        <v>#N/A</v>
      </c>
      <c r="Y8" s="118" t="e">
        <f>VLOOKUP($C8,食材マスタ!$A:$AB,6,FALSE)</f>
        <v>#N/A</v>
      </c>
      <c r="Z8" s="118" t="e">
        <f>VLOOKUP($C8,食材マスタ!$A:$AB,13,FALSE)</f>
        <v>#N/A</v>
      </c>
      <c r="AA8" s="118" t="e">
        <f>VLOOKUP($C8,食材マスタ!$A:$AB,12,FALSE)</f>
        <v>#N/A</v>
      </c>
      <c r="AB8" s="118" t="e">
        <f>VLOOKUP($C8,食材マスタ!$A:$AB,14,FALSE)</f>
        <v>#N/A</v>
      </c>
      <c r="AC8" s="118" t="e">
        <f>VLOOKUP($C8,食材マスタ!$A:$AB,16,FALSE)</f>
        <v>#N/A</v>
      </c>
      <c r="AD8" s="118" t="e">
        <f>VLOOKUP($C8,食材マスタ!$A:$AB,19,FALSE)</f>
        <v>#N/A</v>
      </c>
      <c r="AE8" s="118" t="e">
        <f>VLOOKUP($C8,食材マスタ!$A:$AB,26,FALSE)</f>
        <v>#N/A</v>
      </c>
      <c r="AF8" s="118" t="e">
        <f>VLOOKUP($C8,食材マスタ!$A:$AB,28,FALSE)</f>
        <v>#N/A</v>
      </c>
    </row>
    <row r="9" spans="1:32" ht="14.25" customHeight="1" x14ac:dyDescent="0.25">
      <c r="A9" s="260"/>
      <c r="B9" s="261"/>
      <c r="C9" s="99"/>
      <c r="D9" s="100"/>
      <c r="E9" s="101" t="str">
        <f>IF(C9="","",VLOOKUP(C9,食材マスタ!$A$4:$AB$438,6,FALSE))</f>
        <v/>
      </c>
      <c r="F9" s="102"/>
      <c r="G9" s="103" t="str">
        <f t="shared" si="0"/>
        <v/>
      </c>
      <c r="H9" s="94" t="str">
        <f t="shared" si="1"/>
        <v/>
      </c>
      <c r="I9" s="96" t="str">
        <f>IF(C9="","",VLOOKUP(C9,食材マスタ!$A$4:$AB$438,13,FALSE))</f>
        <v/>
      </c>
      <c r="J9" s="96" t="str">
        <f t="shared" si="2"/>
        <v/>
      </c>
      <c r="K9" s="104" t="str">
        <f t="shared" si="3"/>
        <v/>
      </c>
      <c r="L9" s="219" t="str">
        <f t="shared" si="2"/>
        <v/>
      </c>
      <c r="M9" s="105" t="str">
        <f t="shared" si="4"/>
        <v/>
      </c>
      <c r="N9" s="219" t="str">
        <f t="shared" si="5"/>
        <v/>
      </c>
      <c r="O9" s="105" t="str">
        <f t="shared" si="6"/>
        <v/>
      </c>
      <c r="P9" s="219" t="str">
        <f t="shared" si="7"/>
        <v/>
      </c>
      <c r="Q9" s="105" t="str">
        <f t="shared" si="8"/>
        <v/>
      </c>
      <c r="R9" s="219" t="str">
        <f t="shared" si="9"/>
        <v/>
      </c>
      <c r="S9" s="13" t="str">
        <f t="shared" si="10"/>
        <v/>
      </c>
      <c r="T9" s="223"/>
      <c r="U9" s="82"/>
      <c r="X9" s="118" t="e">
        <f>VLOOKUP($C9,食材マスタ!$A:$AB,5,FALSE)</f>
        <v>#N/A</v>
      </c>
      <c r="Y9" s="118" t="e">
        <f>VLOOKUP($C9,食材マスタ!$A:$AB,6,FALSE)</f>
        <v>#N/A</v>
      </c>
      <c r="Z9" s="118" t="e">
        <f>VLOOKUP($C9,食材マスタ!$A:$AB,13,FALSE)</f>
        <v>#N/A</v>
      </c>
      <c r="AA9" s="118" t="e">
        <f>VLOOKUP($C9,食材マスタ!$A:$AB,12,FALSE)</f>
        <v>#N/A</v>
      </c>
      <c r="AB9" s="118" t="e">
        <f>VLOOKUP($C9,食材マスタ!$A:$AB,14,FALSE)</f>
        <v>#N/A</v>
      </c>
      <c r="AC9" s="118" t="e">
        <f>VLOOKUP($C9,食材マスタ!$A:$AB,16,FALSE)</f>
        <v>#N/A</v>
      </c>
      <c r="AD9" s="118" t="e">
        <f>VLOOKUP($C9,食材マスタ!$A:$AB,19,FALSE)</f>
        <v>#N/A</v>
      </c>
      <c r="AE9" s="118" t="e">
        <f>VLOOKUP($C9,食材マスタ!$A:$AB,26,FALSE)</f>
        <v>#N/A</v>
      </c>
      <c r="AF9" s="118" t="e">
        <f>VLOOKUP($C9,食材マスタ!$A:$AB,28,FALSE)</f>
        <v>#N/A</v>
      </c>
    </row>
    <row r="10" spans="1:32" ht="14.25" customHeight="1" x14ac:dyDescent="0.25">
      <c r="A10" s="260"/>
      <c r="B10" s="261"/>
      <c r="C10" s="99"/>
      <c r="D10" s="100"/>
      <c r="E10" s="101" t="str">
        <f>IF(C10="","",VLOOKUP(C10,食材マスタ!$A$4:$AB$438,6,FALSE))</f>
        <v/>
      </c>
      <c r="F10" s="102"/>
      <c r="G10" s="103" t="str">
        <f t="shared" si="0"/>
        <v/>
      </c>
      <c r="H10" s="94" t="str">
        <f t="shared" si="1"/>
        <v/>
      </c>
      <c r="I10" s="96" t="str">
        <f>IF(C10="","",VLOOKUP(C10,食材マスタ!$A$4:$AB$438,13,FALSE))</f>
        <v/>
      </c>
      <c r="J10" s="96" t="str">
        <f t="shared" si="2"/>
        <v/>
      </c>
      <c r="K10" s="104" t="str">
        <f t="shared" si="3"/>
        <v/>
      </c>
      <c r="L10" s="219" t="str">
        <f t="shared" si="2"/>
        <v/>
      </c>
      <c r="M10" s="105" t="str">
        <f t="shared" si="4"/>
        <v/>
      </c>
      <c r="N10" s="219" t="str">
        <f t="shared" si="5"/>
        <v/>
      </c>
      <c r="O10" s="105" t="str">
        <f t="shared" si="6"/>
        <v/>
      </c>
      <c r="P10" s="219" t="str">
        <f t="shared" si="7"/>
        <v/>
      </c>
      <c r="Q10" s="105" t="str">
        <f t="shared" si="8"/>
        <v/>
      </c>
      <c r="R10" s="219" t="str">
        <f t="shared" si="9"/>
        <v/>
      </c>
      <c r="S10" s="13" t="str">
        <f t="shared" si="10"/>
        <v/>
      </c>
      <c r="T10" s="223"/>
      <c r="U10" s="82"/>
      <c r="X10" s="118" t="e">
        <f>VLOOKUP($C10,食材マスタ!$A:$AB,5,FALSE)</f>
        <v>#N/A</v>
      </c>
      <c r="Y10" s="118" t="e">
        <f>VLOOKUP($C10,食材マスタ!$A:$AB,6,FALSE)</f>
        <v>#N/A</v>
      </c>
      <c r="Z10" s="118" t="e">
        <f>VLOOKUP($C10,食材マスタ!$A:$AB,13,FALSE)</f>
        <v>#N/A</v>
      </c>
      <c r="AA10" s="118" t="e">
        <f>VLOOKUP($C10,食材マスタ!$A:$AB,12,FALSE)</f>
        <v>#N/A</v>
      </c>
      <c r="AB10" s="118" t="e">
        <f>VLOOKUP($C10,食材マスタ!$A:$AB,14,FALSE)</f>
        <v>#N/A</v>
      </c>
      <c r="AC10" s="118" t="e">
        <f>VLOOKUP($C10,食材マスタ!$A:$AB,16,FALSE)</f>
        <v>#N/A</v>
      </c>
      <c r="AD10" s="118" t="e">
        <f>VLOOKUP($C10,食材マスタ!$A:$AB,19,FALSE)</f>
        <v>#N/A</v>
      </c>
      <c r="AE10" s="118" t="e">
        <f>VLOOKUP($C10,食材マスタ!$A:$AB,26,FALSE)</f>
        <v>#N/A</v>
      </c>
      <c r="AF10" s="118" t="e">
        <f>VLOOKUP($C10,食材マスタ!$A:$AB,28,FALSE)</f>
        <v>#N/A</v>
      </c>
    </row>
    <row r="11" spans="1:32" ht="14.25" customHeight="1" x14ac:dyDescent="0.25">
      <c r="A11" s="260"/>
      <c r="B11" s="261"/>
      <c r="C11" s="99"/>
      <c r="D11" s="100"/>
      <c r="E11" s="101" t="str">
        <f>IF(C11="","",VLOOKUP(C11,食材マスタ!$A$4:$AB$438,6,FALSE))</f>
        <v/>
      </c>
      <c r="F11" s="102"/>
      <c r="G11" s="103" t="str">
        <f t="shared" si="0"/>
        <v/>
      </c>
      <c r="H11" s="94" t="str">
        <f t="shared" si="1"/>
        <v/>
      </c>
      <c r="I11" s="96" t="str">
        <f>IF(C11="","",VLOOKUP(C11,食材マスタ!$A$4:$AB$438,13,FALSE))</f>
        <v/>
      </c>
      <c r="J11" s="96" t="str">
        <f t="shared" si="2"/>
        <v/>
      </c>
      <c r="K11" s="104" t="str">
        <f t="shared" si="3"/>
        <v/>
      </c>
      <c r="L11" s="219" t="str">
        <f t="shared" si="2"/>
        <v/>
      </c>
      <c r="M11" s="105" t="str">
        <f t="shared" si="4"/>
        <v/>
      </c>
      <c r="N11" s="219" t="str">
        <f t="shared" si="5"/>
        <v/>
      </c>
      <c r="O11" s="105" t="str">
        <f t="shared" si="6"/>
        <v/>
      </c>
      <c r="P11" s="219" t="str">
        <f t="shared" si="7"/>
        <v/>
      </c>
      <c r="Q11" s="105" t="str">
        <f t="shared" si="8"/>
        <v/>
      </c>
      <c r="R11" s="219" t="str">
        <f t="shared" si="9"/>
        <v/>
      </c>
      <c r="S11" s="13" t="str">
        <f t="shared" si="10"/>
        <v/>
      </c>
      <c r="T11" s="223"/>
      <c r="U11" s="82"/>
      <c r="X11" s="118" t="e">
        <f>VLOOKUP($C11,食材マスタ!$A:$AB,5,FALSE)</f>
        <v>#N/A</v>
      </c>
      <c r="Y11" s="118" t="e">
        <f>VLOOKUP($C11,食材マスタ!$A:$AB,6,FALSE)</f>
        <v>#N/A</v>
      </c>
      <c r="Z11" s="118" t="e">
        <f>VLOOKUP($C11,食材マスタ!$A:$AB,13,FALSE)</f>
        <v>#N/A</v>
      </c>
      <c r="AA11" s="118" t="e">
        <f>VLOOKUP($C11,食材マスタ!$A:$AB,12,FALSE)</f>
        <v>#N/A</v>
      </c>
      <c r="AB11" s="118" t="e">
        <f>VLOOKUP($C11,食材マスタ!$A:$AB,14,FALSE)</f>
        <v>#N/A</v>
      </c>
      <c r="AC11" s="118" t="e">
        <f>VLOOKUP($C11,食材マスタ!$A:$AB,16,FALSE)</f>
        <v>#N/A</v>
      </c>
      <c r="AD11" s="118" t="e">
        <f>VLOOKUP($C11,食材マスタ!$A:$AB,19,FALSE)</f>
        <v>#N/A</v>
      </c>
      <c r="AE11" s="118" t="e">
        <f>VLOOKUP($C11,食材マスタ!$A:$AB,26,FALSE)</f>
        <v>#N/A</v>
      </c>
      <c r="AF11" s="118" t="e">
        <f>VLOOKUP($C11,食材マスタ!$A:$AB,28,FALSE)</f>
        <v>#N/A</v>
      </c>
    </row>
    <row r="12" spans="1:32" ht="14.25" customHeight="1" x14ac:dyDescent="0.25">
      <c r="A12" s="260"/>
      <c r="B12" s="261"/>
      <c r="C12" s="99"/>
      <c r="D12" s="100"/>
      <c r="E12" s="101" t="str">
        <f>IF(C12="","",VLOOKUP(C12,食材マスタ!$A$4:$AB$438,6,FALSE))</f>
        <v/>
      </c>
      <c r="F12" s="102"/>
      <c r="G12" s="103" t="str">
        <f t="shared" si="0"/>
        <v/>
      </c>
      <c r="H12" s="94" t="str">
        <f t="shared" si="1"/>
        <v/>
      </c>
      <c r="I12" s="96" t="str">
        <f>IF(C12="","",VLOOKUP(C12,食材マスタ!$A$4:$AB$438,13,FALSE))</f>
        <v/>
      </c>
      <c r="J12" s="96" t="str">
        <f t="shared" si="2"/>
        <v/>
      </c>
      <c r="K12" s="104" t="str">
        <f t="shared" si="3"/>
        <v/>
      </c>
      <c r="L12" s="219" t="str">
        <f t="shared" si="2"/>
        <v/>
      </c>
      <c r="M12" s="105" t="str">
        <f t="shared" si="4"/>
        <v/>
      </c>
      <c r="N12" s="219" t="str">
        <f t="shared" si="5"/>
        <v/>
      </c>
      <c r="O12" s="105" t="str">
        <f t="shared" si="6"/>
        <v/>
      </c>
      <c r="P12" s="219" t="str">
        <f t="shared" si="7"/>
        <v/>
      </c>
      <c r="Q12" s="105" t="str">
        <f t="shared" si="8"/>
        <v/>
      </c>
      <c r="R12" s="219" t="str">
        <f t="shared" si="9"/>
        <v/>
      </c>
      <c r="S12" s="13" t="str">
        <f t="shared" si="10"/>
        <v/>
      </c>
      <c r="T12" s="223"/>
      <c r="U12" s="82"/>
      <c r="X12" s="118" t="e">
        <f>VLOOKUP($C12,食材マスタ!$A:$AB,5,FALSE)</f>
        <v>#N/A</v>
      </c>
      <c r="Y12" s="118" t="e">
        <f>VLOOKUP($C12,食材マスタ!$A:$AB,6,FALSE)</f>
        <v>#N/A</v>
      </c>
      <c r="Z12" s="118" t="e">
        <f>VLOOKUP($C12,食材マスタ!$A:$AB,13,FALSE)</f>
        <v>#N/A</v>
      </c>
      <c r="AA12" s="118" t="e">
        <f>VLOOKUP($C12,食材マスタ!$A:$AB,12,FALSE)</f>
        <v>#N/A</v>
      </c>
      <c r="AB12" s="118" t="e">
        <f>VLOOKUP($C12,食材マスタ!$A:$AB,14,FALSE)</f>
        <v>#N/A</v>
      </c>
      <c r="AC12" s="118" t="e">
        <f>VLOOKUP($C12,食材マスタ!$A:$AB,16,FALSE)</f>
        <v>#N/A</v>
      </c>
      <c r="AD12" s="118" t="e">
        <f>VLOOKUP($C12,食材マスタ!$A:$AB,19,FALSE)</f>
        <v>#N/A</v>
      </c>
      <c r="AE12" s="118" t="e">
        <f>VLOOKUP($C12,食材マスタ!$A:$AB,26,FALSE)</f>
        <v>#N/A</v>
      </c>
      <c r="AF12" s="118" t="e">
        <f>VLOOKUP($C12,食材マスタ!$A:$AB,28,FALSE)</f>
        <v>#N/A</v>
      </c>
    </row>
    <row r="13" spans="1:32" ht="14.25" customHeight="1" x14ac:dyDescent="0.25">
      <c r="A13" s="260"/>
      <c r="B13" s="261"/>
      <c r="C13" s="99"/>
      <c r="D13" s="100"/>
      <c r="E13" s="101" t="str">
        <f>IF(C13="","",VLOOKUP(C13,食材マスタ!$A$4:$AB$438,6,FALSE))</f>
        <v/>
      </c>
      <c r="F13" s="102"/>
      <c r="G13" s="103" t="str">
        <f t="shared" si="0"/>
        <v/>
      </c>
      <c r="H13" s="94" t="str">
        <f t="shared" si="1"/>
        <v/>
      </c>
      <c r="I13" s="96" t="str">
        <f>IF(C13="","",VLOOKUP(C13,食材マスタ!$A$4:$AB$438,13,FALSE))</f>
        <v/>
      </c>
      <c r="J13" s="96" t="str">
        <f t="shared" si="2"/>
        <v/>
      </c>
      <c r="K13" s="104" t="str">
        <f t="shared" si="3"/>
        <v/>
      </c>
      <c r="L13" s="219" t="str">
        <f t="shared" si="2"/>
        <v/>
      </c>
      <c r="M13" s="105" t="str">
        <f t="shared" si="4"/>
        <v/>
      </c>
      <c r="N13" s="219" t="str">
        <f t="shared" si="5"/>
        <v/>
      </c>
      <c r="O13" s="105" t="str">
        <f t="shared" si="6"/>
        <v/>
      </c>
      <c r="P13" s="219" t="str">
        <f t="shared" si="7"/>
        <v/>
      </c>
      <c r="Q13" s="105" t="str">
        <f t="shared" si="8"/>
        <v/>
      </c>
      <c r="R13" s="219" t="str">
        <f t="shared" si="9"/>
        <v/>
      </c>
      <c r="S13" s="13" t="str">
        <f t="shared" si="10"/>
        <v/>
      </c>
      <c r="T13" s="223"/>
      <c r="U13" s="82"/>
      <c r="X13" s="118" t="e">
        <f>VLOOKUP($C13,食材マスタ!$A:$AB,5,FALSE)</f>
        <v>#N/A</v>
      </c>
      <c r="Y13" s="118" t="e">
        <f>VLOOKUP($C13,食材マスタ!$A:$AB,6,FALSE)</f>
        <v>#N/A</v>
      </c>
      <c r="Z13" s="118" t="e">
        <f>VLOOKUP($C13,食材マスタ!$A:$AB,13,FALSE)</f>
        <v>#N/A</v>
      </c>
      <c r="AA13" s="118" t="e">
        <f>VLOOKUP($C13,食材マスタ!$A:$AB,12,FALSE)</f>
        <v>#N/A</v>
      </c>
      <c r="AB13" s="118" t="e">
        <f>VLOOKUP($C13,食材マスタ!$A:$AB,14,FALSE)</f>
        <v>#N/A</v>
      </c>
      <c r="AC13" s="118" t="e">
        <f>VLOOKUP($C13,食材マスタ!$A:$AB,16,FALSE)</f>
        <v>#N/A</v>
      </c>
      <c r="AD13" s="118" t="e">
        <f>VLOOKUP($C13,食材マスタ!$A:$AB,19,FALSE)</f>
        <v>#N/A</v>
      </c>
      <c r="AE13" s="118" t="e">
        <f>VLOOKUP($C13,食材マスタ!$A:$AB,26,FALSE)</f>
        <v>#N/A</v>
      </c>
      <c r="AF13" s="118" t="e">
        <f>VLOOKUP($C13,食材マスタ!$A:$AB,28,FALSE)</f>
        <v>#N/A</v>
      </c>
    </row>
    <row r="14" spans="1:32" ht="14.25" customHeight="1" x14ac:dyDescent="0.25">
      <c r="A14" s="260"/>
      <c r="B14" s="261"/>
      <c r="C14" s="99"/>
      <c r="D14" s="100"/>
      <c r="E14" s="101" t="str">
        <f>IF(C14="","",VLOOKUP(C14,食材マスタ!$A$4:$AB$438,6,FALSE))</f>
        <v/>
      </c>
      <c r="F14" s="102"/>
      <c r="G14" s="103" t="str">
        <f t="shared" si="0"/>
        <v/>
      </c>
      <c r="H14" s="94" t="str">
        <f t="shared" si="1"/>
        <v/>
      </c>
      <c r="I14" s="96" t="str">
        <f>IF(C14="","",VLOOKUP(C14,食材マスタ!$A$4:$AB$438,13,FALSE))</f>
        <v/>
      </c>
      <c r="J14" s="96" t="str">
        <f t="shared" si="2"/>
        <v/>
      </c>
      <c r="K14" s="104" t="str">
        <f t="shared" si="3"/>
        <v/>
      </c>
      <c r="L14" s="219" t="str">
        <f t="shared" si="2"/>
        <v/>
      </c>
      <c r="M14" s="105" t="str">
        <f t="shared" si="4"/>
        <v/>
      </c>
      <c r="N14" s="219" t="str">
        <f t="shared" si="5"/>
        <v/>
      </c>
      <c r="O14" s="105" t="str">
        <f t="shared" si="6"/>
        <v/>
      </c>
      <c r="P14" s="219" t="str">
        <f t="shared" si="7"/>
        <v/>
      </c>
      <c r="Q14" s="105" t="str">
        <f t="shared" si="8"/>
        <v/>
      </c>
      <c r="R14" s="219" t="str">
        <f t="shared" si="9"/>
        <v/>
      </c>
      <c r="S14" s="13" t="str">
        <f t="shared" si="10"/>
        <v/>
      </c>
      <c r="T14" s="223"/>
      <c r="U14" s="82"/>
      <c r="X14" s="118" t="e">
        <f>VLOOKUP($C14,食材マスタ!$A:$AB,5,FALSE)</f>
        <v>#N/A</v>
      </c>
      <c r="Y14" s="118" t="e">
        <f>VLOOKUP($C14,食材マスタ!$A:$AB,6,FALSE)</f>
        <v>#N/A</v>
      </c>
      <c r="Z14" s="118" t="e">
        <f>VLOOKUP($C14,食材マスタ!$A:$AB,13,FALSE)</f>
        <v>#N/A</v>
      </c>
      <c r="AA14" s="118" t="e">
        <f>VLOOKUP($C14,食材マスタ!$A:$AB,12,FALSE)</f>
        <v>#N/A</v>
      </c>
      <c r="AB14" s="118" t="e">
        <f>VLOOKUP($C14,食材マスタ!$A:$AB,14,FALSE)</f>
        <v>#N/A</v>
      </c>
      <c r="AC14" s="118" t="e">
        <f>VLOOKUP($C14,食材マスタ!$A:$AB,16,FALSE)</f>
        <v>#N/A</v>
      </c>
      <c r="AD14" s="118" t="e">
        <f>VLOOKUP($C14,食材マスタ!$A:$AB,19,FALSE)</f>
        <v>#N/A</v>
      </c>
      <c r="AE14" s="118" t="e">
        <f>VLOOKUP($C14,食材マスタ!$A:$AB,26,FALSE)</f>
        <v>#N/A</v>
      </c>
      <c r="AF14" s="118" t="e">
        <f>VLOOKUP($C14,食材マスタ!$A:$AB,28,FALSE)</f>
        <v>#N/A</v>
      </c>
    </row>
    <row r="15" spans="1:32" ht="14.25" customHeight="1" x14ac:dyDescent="0.25">
      <c r="A15" s="260"/>
      <c r="B15" s="261"/>
      <c r="C15" s="99"/>
      <c r="D15" s="100"/>
      <c r="E15" s="101" t="str">
        <f>IF(C15="","",VLOOKUP(C15,食材マスタ!$A$4:$AB$438,6,FALSE))</f>
        <v/>
      </c>
      <c r="F15" s="102"/>
      <c r="G15" s="103" t="str">
        <f t="shared" si="0"/>
        <v/>
      </c>
      <c r="H15" s="94" t="str">
        <f t="shared" si="1"/>
        <v/>
      </c>
      <c r="I15" s="96" t="str">
        <f>IF(C15="","",VLOOKUP(C15,食材マスタ!$A$4:$AB$438,13,FALSE))</f>
        <v/>
      </c>
      <c r="J15" s="96" t="str">
        <f t="shared" si="2"/>
        <v/>
      </c>
      <c r="K15" s="104" t="str">
        <f t="shared" si="3"/>
        <v/>
      </c>
      <c r="L15" s="219" t="str">
        <f t="shared" si="2"/>
        <v/>
      </c>
      <c r="M15" s="105" t="str">
        <f t="shared" si="4"/>
        <v/>
      </c>
      <c r="N15" s="219" t="str">
        <f t="shared" si="5"/>
        <v/>
      </c>
      <c r="O15" s="105" t="str">
        <f t="shared" si="6"/>
        <v/>
      </c>
      <c r="P15" s="219" t="str">
        <f t="shared" si="7"/>
        <v/>
      </c>
      <c r="Q15" s="105" t="str">
        <f t="shared" si="8"/>
        <v/>
      </c>
      <c r="R15" s="219" t="str">
        <f t="shared" si="9"/>
        <v/>
      </c>
      <c r="S15" s="13" t="str">
        <f t="shared" si="10"/>
        <v/>
      </c>
      <c r="T15" s="223"/>
      <c r="U15" s="82"/>
      <c r="X15" s="118" t="e">
        <f>VLOOKUP($C15,食材マスタ!$A:$AB,5,FALSE)</f>
        <v>#N/A</v>
      </c>
      <c r="Y15" s="118" t="e">
        <f>VLOOKUP($C15,食材マスタ!$A:$AB,6,FALSE)</f>
        <v>#N/A</v>
      </c>
      <c r="Z15" s="118" t="e">
        <f>VLOOKUP($C15,食材マスタ!$A:$AB,13,FALSE)</f>
        <v>#N/A</v>
      </c>
      <c r="AA15" s="118" t="e">
        <f>VLOOKUP($C15,食材マスタ!$A:$AB,12,FALSE)</f>
        <v>#N/A</v>
      </c>
      <c r="AB15" s="118" t="e">
        <f>VLOOKUP($C15,食材マスタ!$A:$AB,14,FALSE)</f>
        <v>#N/A</v>
      </c>
      <c r="AC15" s="118" t="e">
        <f>VLOOKUP($C15,食材マスタ!$A:$AB,16,FALSE)</f>
        <v>#N/A</v>
      </c>
      <c r="AD15" s="118" t="e">
        <f>VLOOKUP($C15,食材マスタ!$A:$AB,19,FALSE)</f>
        <v>#N/A</v>
      </c>
      <c r="AE15" s="118" t="e">
        <f>VLOOKUP($C15,食材マスタ!$A:$AB,26,FALSE)</f>
        <v>#N/A</v>
      </c>
      <c r="AF15" s="118" t="e">
        <f>VLOOKUP($C15,食材マスタ!$A:$AB,28,FALSE)</f>
        <v>#N/A</v>
      </c>
    </row>
    <row r="16" spans="1:32" ht="14.25" customHeight="1" x14ac:dyDescent="0.25">
      <c r="A16" s="260"/>
      <c r="B16" s="261"/>
      <c r="C16" s="99"/>
      <c r="D16" s="100"/>
      <c r="E16" s="101" t="str">
        <f>IF(C16="","",VLOOKUP(C16,食材マスタ!$A$4:$AB$438,6,FALSE))</f>
        <v/>
      </c>
      <c r="F16" s="102"/>
      <c r="G16" s="103" t="str">
        <f t="shared" si="0"/>
        <v/>
      </c>
      <c r="H16" s="94" t="str">
        <f t="shared" si="1"/>
        <v/>
      </c>
      <c r="I16" s="96" t="str">
        <f>IF(C16="","",VLOOKUP(C16,食材マスタ!$A$4:$AB$438,13,FALSE))</f>
        <v/>
      </c>
      <c r="J16" s="96" t="str">
        <f>K16</f>
        <v/>
      </c>
      <c r="K16" s="104" t="str">
        <f t="shared" si="3"/>
        <v/>
      </c>
      <c r="L16" s="219" t="str">
        <f>M16</f>
        <v/>
      </c>
      <c r="M16" s="105" t="str">
        <f t="shared" si="4"/>
        <v/>
      </c>
      <c r="N16" s="219" t="str">
        <f>O16</f>
        <v/>
      </c>
      <c r="O16" s="105" t="str">
        <f t="shared" si="6"/>
        <v/>
      </c>
      <c r="P16" s="219" t="str">
        <f>Q16</f>
        <v/>
      </c>
      <c r="Q16" s="105" t="str">
        <f t="shared" si="8"/>
        <v/>
      </c>
      <c r="R16" s="219" t="str">
        <f>S16</f>
        <v/>
      </c>
      <c r="S16" s="13" t="str">
        <f t="shared" si="10"/>
        <v/>
      </c>
      <c r="T16" s="223"/>
      <c r="U16" s="82"/>
      <c r="X16" s="118" t="e">
        <f>VLOOKUP($C16,食材マスタ!$A:$AB,5,FALSE)</f>
        <v>#N/A</v>
      </c>
      <c r="Y16" s="118" t="e">
        <f>VLOOKUP($C16,食材マスタ!$A:$AB,6,FALSE)</f>
        <v>#N/A</v>
      </c>
      <c r="Z16" s="118" t="e">
        <f>VLOOKUP($C16,食材マスタ!$A:$AB,13,FALSE)</f>
        <v>#N/A</v>
      </c>
      <c r="AA16" s="118" t="e">
        <f>VLOOKUP($C16,食材マスタ!$A:$AB,12,FALSE)</f>
        <v>#N/A</v>
      </c>
      <c r="AB16" s="118" t="e">
        <f>VLOOKUP($C16,食材マスタ!$A:$AB,14,FALSE)</f>
        <v>#N/A</v>
      </c>
      <c r="AC16" s="118" t="e">
        <f>VLOOKUP($C16,食材マスタ!$A:$AB,16,FALSE)</f>
        <v>#N/A</v>
      </c>
      <c r="AD16" s="118" t="e">
        <f>VLOOKUP($C16,食材マスタ!$A:$AB,19,FALSE)</f>
        <v>#N/A</v>
      </c>
      <c r="AE16" s="118" t="e">
        <f>VLOOKUP($C16,食材マスタ!$A:$AB,26,FALSE)</f>
        <v>#N/A</v>
      </c>
      <c r="AF16" s="118" t="e">
        <f>VLOOKUP($C16,食材マスタ!$A:$AB,28,FALSE)</f>
        <v>#N/A</v>
      </c>
    </row>
    <row r="17" spans="1:32" ht="14.25" customHeight="1" x14ac:dyDescent="0.25">
      <c r="A17" s="260"/>
      <c r="B17" s="261"/>
      <c r="C17" s="99"/>
      <c r="D17" s="100"/>
      <c r="E17" s="101" t="str">
        <f>IF(C17="","",VLOOKUP(C17,食材マスタ!$A$4:$AB$438,6,FALSE))</f>
        <v/>
      </c>
      <c r="F17" s="102"/>
      <c r="G17" s="103" t="str">
        <f t="shared" si="0"/>
        <v/>
      </c>
      <c r="H17" s="94" t="str">
        <f t="shared" si="1"/>
        <v/>
      </c>
      <c r="I17" s="96" t="str">
        <f>IF(C17="","",VLOOKUP(C17,食材マスタ!$A$4:$AB$438,13,FALSE))</f>
        <v/>
      </c>
      <c r="J17" s="96" t="str">
        <f t="shared" ref="J17:L58" si="11">K17</f>
        <v/>
      </c>
      <c r="K17" s="104" t="str">
        <f t="shared" si="3"/>
        <v/>
      </c>
      <c r="L17" s="219" t="str">
        <f t="shared" si="11"/>
        <v/>
      </c>
      <c r="M17" s="105" t="str">
        <f t="shared" si="4"/>
        <v/>
      </c>
      <c r="N17" s="219" t="str">
        <f t="shared" ref="N17:N24" si="12">O17</f>
        <v/>
      </c>
      <c r="O17" s="105" t="str">
        <f t="shared" si="6"/>
        <v/>
      </c>
      <c r="P17" s="219" t="str">
        <f t="shared" ref="P17:P79" si="13">Q17</f>
        <v/>
      </c>
      <c r="Q17" s="105" t="str">
        <f t="shared" si="8"/>
        <v/>
      </c>
      <c r="R17" s="219" t="str">
        <f t="shared" ref="R17:R24" si="14">S17</f>
        <v/>
      </c>
      <c r="S17" s="13" t="str">
        <f t="shared" si="10"/>
        <v/>
      </c>
      <c r="T17" s="223"/>
      <c r="U17" s="82"/>
      <c r="X17" s="118" t="e">
        <f>VLOOKUP($C17,食材マスタ!$A:$AB,5,FALSE)</f>
        <v>#N/A</v>
      </c>
      <c r="Y17" s="118" t="e">
        <f>VLOOKUP($C17,食材マスタ!$A:$AB,6,FALSE)</f>
        <v>#N/A</v>
      </c>
      <c r="Z17" s="118" t="e">
        <f>VLOOKUP($C17,食材マスタ!$A:$AB,13,FALSE)</f>
        <v>#N/A</v>
      </c>
      <c r="AA17" s="118" t="e">
        <f>VLOOKUP($C17,食材マスタ!$A:$AB,12,FALSE)</f>
        <v>#N/A</v>
      </c>
      <c r="AB17" s="118" t="e">
        <f>VLOOKUP($C17,食材マスタ!$A:$AB,14,FALSE)</f>
        <v>#N/A</v>
      </c>
      <c r="AC17" s="118" t="e">
        <f>VLOOKUP($C17,食材マスタ!$A:$AB,16,FALSE)</f>
        <v>#N/A</v>
      </c>
      <c r="AD17" s="118" t="e">
        <f>VLOOKUP($C17,食材マスタ!$A:$AB,19,FALSE)</f>
        <v>#N/A</v>
      </c>
      <c r="AE17" s="118" t="e">
        <f>VLOOKUP($C17,食材マスタ!$A:$AB,26,FALSE)</f>
        <v>#N/A</v>
      </c>
      <c r="AF17" s="118" t="e">
        <f>VLOOKUP($C17,食材マスタ!$A:$AB,28,FALSE)</f>
        <v>#N/A</v>
      </c>
    </row>
    <row r="18" spans="1:32" ht="14.25" customHeight="1" x14ac:dyDescent="0.25">
      <c r="A18" s="260"/>
      <c r="B18" s="261"/>
      <c r="C18" s="99"/>
      <c r="D18" s="100"/>
      <c r="E18" s="101" t="str">
        <f>IF(C18="","",VLOOKUP(C18,食材マスタ!$A$4:$AB$438,6,FALSE))</f>
        <v/>
      </c>
      <c r="F18" s="102"/>
      <c r="G18" s="103" t="str">
        <f t="shared" si="0"/>
        <v/>
      </c>
      <c r="H18" s="94" t="str">
        <f t="shared" si="1"/>
        <v/>
      </c>
      <c r="I18" s="96" t="str">
        <f>IF(C18="","",VLOOKUP(C18,食材マスタ!$A$4:$AB$438,13,FALSE))</f>
        <v/>
      </c>
      <c r="J18" s="96" t="str">
        <f t="shared" si="11"/>
        <v/>
      </c>
      <c r="K18" s="104" t="str">
        <f t="shared" si="3"/>
        <v/>
      </c>
      <c r="L18" s="219" t="str">
        <f t="shared" si="11"/>
        <v/>
      </c>
      <c r="M18" s="105" t="str">
        <f t="shared" si="4"/>
        <v/>
      </c>
      <c r="N18" s="219" t="str">
        <f t="shared" si="12"/>
        <v/>
      </c>
      <c r="O18" s="105" t="str">
        <f t="shared" si="6"/>
        <v/>
      </c>
      <c r="P18" s="219" t="str">
        <f t="shared" si="13"/>
        <v/>
      </c>
      <c r="Q18" s="105" t="str">
        <f t="shared" si="8"/>
        <v/>
      </c>
      <c r="R18" s="219" t="str">
        <f t="shared" si="14"/>
        <v/>
      </c>
      <c r="S18" s="13" t="str">
        <f t="shared" si="10"/>
        <v/>
      </c>
      <c r="T18" s="223"/>
      <c r="U18" s="82"/>
      <c r="X18" s="118" t="e">
        <f>VLOOKUP($C18,食材マスタ!$A:$AB,5,FALSE)</f>
        <v>#N/A</v>
      </c>
      <c r="Y18" s="118" t="e">
        <f>VLOOKUP($C18,食材マスタ!$A:$AB,6,FALSE)</f>
        <v>#N/A</v>
      </c>
      <c r="Z18" s="118" t="e">
        <f>VLOOKUP($C18,食材マスタ!$A:$AB,13,FALSE)</f>
        <v>#N/A</v>
      </c>
      <c r="AA18" s="118" t="e">
        <f>VLOOKUP($C18,食材マスタ!$A:$AB,12,FALSE)</f>
        <v>#N/A</v>
      </c>
      <c r="AB18" s="118" t="e">
        <f>VLOOKUP($C18,食材マスタ!$A:$AB,14,FALSE)</f>
        <v>#N/A</v>
      </c>
      <c r="AC18" s="118" t="e">
        <f>VLOOKUP($C18,食材マスタ!$A:$AB,16,FALSE)</f>
        <v>#N/A</v>
      </c>
      <c r="AD18" s="118" t="e">
        <f>VLOOKUP($C18,食材マスタ!$A:$AB,19,FALSE)</f>
        <v>#N/A</v>
      </c>
      <c r="AE18" s="118" t="e">
        <f>VLOOKUP($C18,食材マスタ!$A:$AB,26,FALSE)</f>
        <v>#N/A</v>
      </c>
      <c r="AF18" s="118" t="e">
        <f>VLOOKUP($C18,食材マスタ!$A:$AB,28,FALSE)</f>
        <v>#N/A</v>
      </c>
    </row>
    <row r="19" spans="1:32" ht="14.25" customHeight="1" x14ac:dyDescent="0.25">
      <c r="A19" s="260"/>
      <c r="B19" s="261"/>
      <c r="C19" s="99"/>
      <c r="D19" s="100"/>
      <c r="E19" s="101" t="str">
        <f>IF(C19="","",VLOOKUP(C19,食材マスタ!$A$4:$AB$438,6,FALSE))</f>
        <v/>
      </c>
      <c r="F19" s="102"/>
      <c r="G19" s="103" t="str">
        <f t="shared" si="0"/>
        <v/>
      </c>
      <c r="H19" s="94" t="str">
        <f t="shared" si="1"/>
        <v/>
      </c>
      <c r="I19" s="96" t="str">
        <f>IF(C19="","",VLOOKUP(C19,食材マスタ!$A$4:$AB$438,13,FALSE))</f>
        <v/>
      </c>
      <c r="J19" s="96" t="str">
        <f t="shared" si="11"/>
        <v/>
      </c>
      <c r="K19" s="104" t="str">
        <f t="shared" si="3"/>
        <v/>
      </c>
      <c r="L19" s="219" t="str">
        <f t="shared" si="11"/>
        <v/>
      </c>
      <c r="M19" s="105" t="str">
        <f t="shared" si="4"/>
        <v/>
      </c>
      <c r="N19" s="219" t="str">
        <f t="shared" si="12"/>
        <v/>
      </c>
      <c r="O19" s="105" t="str">
        <f t="shared" si="6"/>
        <v/>
      </c>
      <c r="P19" s="219" t="str">
        <f t="shared" si="13"/>
        <v/>
      </c>
      <c r="Q19" s="105" t="str">
        <f t="shared" si="8"/>
        <v/>
      </c>
      <c r="R19" s="219" t="str">
        <f t="shared" si="14"/>
        <v/>
      </c>
      <c r="S19" s="13" t="str">
        <f t="shared" si="10"/>
        <v/>
      </c>
      <c r="T19" s="223"/>
      <c r="U19" s="82"/>
      <c r="X19" s="118" t="e">
        <f>VLOOKUP($C19,食材マスタ!$A:$AB,5,FALSE)</f>
        <v>#N/A</v>
      </c>
      <c r="Y19" s="118" t="e">
        <f>VLOOKUP($C19,食材マスタ!$A:$AB,6,FALSE)</f>
        <v>#N/A</v>
      </c>
      <c r="Z19" s="118" t="e">
        <f>VLOOKUP($C19,食材マスタ!$A:$AB,13,FALSE)</f>
        <v>#N/A</v>
      </c>
      <c r="AA19" s="118" t="e">
        <f>VLOOKUP($C19,食材マスタ!$A:$AB,12,FALSE)</f>
        <v>#N/A</v>
      </c>
      <c r="AB19" s="118" t="e">
        <f>VLOOKUP($C19,食材マスタ!$A:$AB,14,FALSE)</f>
        <v>#N/A</v>
      </c>
      <c r="AC19" s="118" t="e">
        <f>VLOOKUP($C19,食材マスタ!$A:$AB,16,FALSE)</f>
        <v>#N/A</v>
      </c>
      <c r="AD19" s="118" t="e">
        <f>VLOOKUP($C19,食材マスタ!$A:$AB,19,FALSE)</f>
        <v>#N/A</v>
      </c>
      <c r="AE19" s="118" t="e">
        <f>VLOOKUP($C19,食材マスタ!$A:$AB,26,FALSE)</f>
        <v>#N/A</v>
      </c>
      <c r="AF19" s="118" t="e">
        <f>VLOOKUP($C19,食材マスタ!$A:$AB,28,FALSE)</f>
        <v>#N/A</v>
      </c>
    </row>
    <row r="20" spans="1:32" ht="14.25" customHeight="1" x14ac:dyDescent="0.25">
      <c r="A20" s="260"/>
      <c r="B20" s="261"/>
      <c r="C20" s="99"/>
      <c r="D20" s="100"/>
      <c r="E20" s="101" t="str">
        <f>IF(C20="","",VLOOKUP(C20,食材マスタ!$A$4:$AB$438,6,FALSE))</f>
        <v/>
      </c>
      <c r="F20" s="102"/>
      <c r="G20" s="103" t="str">
        <f t="shared" si="0"/>
        <v/>
      </c>
      <c r="H20" s="94" t="str">
        <f t="shared" si="1"/>
        <v/>
      </c>
      <c r="I20" s="96" t="str">
        <f>IF(C20="","",VLOOKUP(C20,食材マスタ!$A$4:$AB$438,13,FALSE))</f>
        <v/>
      </c>
      <c r="J20" s="96" t="str">
        <f t="shared" si="11"/>
        <v/>
      </c>
      <c r="K20" s="104" t="str">
        <f t="shared" si="3"/>
        <v/>
      </c>
      <c r="L20" s="219" t="str">
        <f t="shared" si="11"/>
        <v/>
      </c>
      <c r="M20" s="105" t="str">
        <f t="shared" si="4"/>
        <v/>
      </c>
      <c r="N20" s="219" t="str">
        <f t="shared" si="12"/>
        <v/>
      </c>
      <c r="O20" s="105" t="str">
        <f t="shared" si="6"/>
        <v/>
      </c>
      <c r="P20" s="219" t="str">
        <f t="shared" si="13"/>
        <v/>
      </c>
      <c r="Q20" s="105" t="str">
        <f t="shared" si="8"/>
        <v/>
      </c>
      <c r="R20" s="219" t="str">
        <f t="shared" si="14"/>
        <v/>
      </c>
      <c r="S20" s="13" t="str">
        <f t="shared" si="10"/>
        <v/>
      </c>
      <c r="T20" s="223"/>
      <c r="U20" s="83"/>
      <c r="X20" s="118" t="e">
        <f>VLOOKUP($C20,食材マスタ!$A:$AB,5,FALSE)</f>
        <v>#N/A</v>
      </c>
      <c r="Y20" s="118" t="e">
        <f>VLOOKUP($C20,食材マスタ!$A:$AB,6,FALSE)</f>
        <v>#N/A</v>
      </c>
      <c r="Z20" s="118" t="e">
        <f>VLOOKUP($C20,食材マスタ!$A:$AB,13,FALSE)</f>
        <v>#N/A</v>
      </c>
      <c r="AA20" s="118" t="e">
        <f>VLOOKUP($C20,食材マスタ!$A:$AB,12,FALSE)</f>
        <v>#N/A</v>
      </c>
      <c r="AB20" s="118" t="e">
        <f>VLOOKUP($C20,食材マスタ!$A:$AB,14,FALSE)</f>
        <v>#N/A</v>
      </c>
      <c r="AC20" s="118" t="e">
        <f>VLOOKUP($C20,食材マスタ!$A:$AB,16,FALSE)</f>
        <v>#N/A</v>
      </c>
      <c r="AD20" s="118" t="e">
        <f>VLOOKUP($C20,食材マスタ!$A:$AB,19,FALSE)</f>
        <v>#N/A</v>
      </c>
      <c r="AE20" s="118" t="e">
        <f>VLOOKUP($C20,食材マスタ!$A:$AB,26,FALSE)</f>
        <v>#N/A</v>
      </c>
      <c r="AF20" s="118" t="e">
        <f>VLOOKUP($C20,食材マスタ!$A:$AB,28,FALSE)</f>
        <v>#N/A</v>
      </c>
    </row>
    <row r="21" spans="1:32" ht="14.25" customHeight="1" x14ac:dyDescent="0.25">
      <c r="A21" s="260"/>
      <c r="B21" s="261"/>
      <c r="C21" s="99"/>
      <c r="D21" s="100"/>
      <c r="E21" s="101" t="str">
        <f>IF(C21="","",VLOOKUP(C21,食材マスタ!$A$4:$AB$438,6,FALSE))</f>
        <v/>
      </c>
      <c r="F21" s="102"/>
      <c r="G21" s="103" t="str">
        <f t="shared" si="0"/>
        <v/>
      </c>
      <c r="H21" s="94" t="str">
        <f t="shared" si="1"/>
        <v/>
      </c>
      <c r="I21" s="96" t="str">
        <f>IF(C21="","",VLOOKUP(C21,食材マスタ!$A$4:$AB$438,13,FALSE))</f>
        <v/>
      </c>
      <c r="J21" s="96" t="str">
        <f t="shared" si="11"/>
        <v/>
      </c>
      <c r="K21" s="104" t="str">
        <f t="shared" si="3"/>
        <v/>
      </c>
      <c r="L21" s="219" t="str">
        <f t="shared" si="11"/>
        <v/>
      </c>
      <c r="M21" s="105" t="str">
        <f t="shared" si="4"/>
        <v/>
      </c>
      <c r="N21" s="219" t="str">
        <f t="shared" si="12"/>
        <v/>
      </c>
      <c r="O21" s="105" t="str">
        <f t="shared" si="6"/>
        <v/>
      </c>
      <c r="P21" s="219" t="str">
        <f t="shared" si="13"/>
        <v/>
      </c>
      <c r="Q21" s="105" t="str">
        <f t="shared" si="8"/>
        <v/>
      </c>
      <c r="R21" s="219" t="str">
        <f t="shared" si="14"/>
        <v/>
      </c>
      <c r="S21" s="13" t="str">
        <f t="shared" si="10"/>
        <v/>
      </c>
      <c r="T21" s="223"/>
      <c r="U21" s="83"/>
      <c r="X21" s="118" t="e">
        <f>VLOOKUP($C21,食材マスタ!$A:$AB,5,FALSE)</f>
        <v>#N/A</v>
      </c>
      <c r="Y21" s="118" t="e">
        <f>VLOOKUP($C21,食材マスタ!$A:$AB,6,FALSE)</f>
        <v>#N/A</v>
      </c>
      <c r="Z21" s="118" t="e">
        <f>VLOOKUP($C21,食材マスタ!$A:$AB,13,FALSE)</f>
        <v>#N/A</v>
      </c>
      <c r="AA21" s="118" t="e">
        <f>VLOOKUP($C21,食材マスタ!$A:$AB,12,FALSE)</f>
        <v>#N/A</v>
      </c>
      <c r="AB21" s="118" t="e">
        <f>VLOOKUP($C21,食材マスタ!$A:$AB,14,FALSE)</f>
        <v>#N/A</v>
      </c>
      <c r="AC21" s="118" t="e">
        <f>VLOOKUP($C21,食材マスタ!$A:$AB,16,FALSE)</f>
        <v>#N/A</v>
      </c>
      <c r="AD21" s="118" t="e">
        <f>VLOOKUP($C21,食材マスタ!$A:$AB,19,FALSE)</f>
        <v>#N/A</v>
      </c>
      <c r="AE21" s="118" t="e">
        <f>VLOOKUP($C21,食材マスタ!$A:$AB,26,FALSE)</f>
        <v>#N/A</v>
      </c>
      <c r="AF21" s="118" t="e">
        <f>VLOOKUP($C21,食材マスタ!$A:$AB,28,FALSE)</f>
        <v>#N/A</v>
      </c>
    </row>
    <row r="22" spans="1:32" ht="14.25" customHeight="1" x14ac:dyDescent="0.25">
      <c r="A22" s="260"/>
      <c r="B22" s="261"/>
      <c r="C22" s="99"/>
      <c r="D22" s="100"/>
      <c r="E22" s="101" t="str">
        <f>IF(C22="","",VLOOKUP(C22,食材マスタ!$A$4:$AB$438,6,FALSE))</f>
        <v/>
      </c>
      <c r="F22" s="102"/>
      <c r="G22" s="103" t="str">
        <f t="shared" si="0"/>
        <v/>
      </c>
      <c r="H22" s="94" t="str">
        <f t="shared" si="1"/>
        <v/>
      </c>
      <c r="I22" s="96" t="str">
        <f>IF(C22="","",VLOOKUP(C22,食材マスタ!$A$4:$AB$438,13,FALSE))</f>
        <v/>
      </c>
      <c r="J22" s="96" t="str">
        <f t="shared" si="11"/>
        <v/>
      </c>
      <c r="K22" s="104" t="str">
        <f t="shared" si="3"/>
        <v/>
      </c>
      <c r="L22" s="219" t="str">
        <f t="shared" si="11"/>
        <v/>
      </c>
      <c r="M22" s="105" t="str">
        <f t="shared" si="4"/>
        <v/>
      </c>
      <c r="N22" s="219" t="str">
        <f t="shared" si="12"/>
        <v/>
      </c>
      <c r="O22" s="105" t="str">
        <f t="shared" si="6"/>
        <v/>
      </c>
      <c r="P22" s="219" t="str">
        <f t="shared" si="13"/>
        <v/>
      </c>
      <c r="Q22" s="105" t="str">
        <f t="shared" si="8"/>
        <v/>
      </c>
      <c r="R22" s="219" t="str">
        <f t="shared" si="14"/>
        <v/>
      </c>
      <c r="S22" s="13" t="str">
        <f t="shared" si="10"/>
        <v/>
      </c>
      <c r="T22" s="223"/>
      <c r="U22" s="83"/>
      <c r="X22" s="118" t="e">
        <f>VLOOKUP($C22,食材マスタ!$A:$AB,5,FALSE)</f>
        <v>#N/A</v>
      </c>
      <c r="Y22" s="118" t="e">
        <f>VLOOKUP($C22,食材マスタ!$A:$AB,6,FALSE)</f>
        <v>#N/A</v>
      </c>
      <c r="Z22" s="118" t="e">
        <f>VLOOKUP($C22,食材マスタ!$A:$AB,13,FALSE)</f>
        <v>#N/A</v>
      </c>
      <c r="AA22" s="118" t="e">
        <f>VLOOKUP($C22,食材マスタ!$A:$AB,12,FALSE)</f>
        <v>#N/A</v>
      </c>
      <c r="AB22" s="118" t="e">
        <f>VLOOKUP($C22,食材マスタ!$A:$AB,14,FALSE)</f>
        <v>#N/A</v>
      </c>
      <c r="AC22" s="118" t="e">
        <f>VLOOKUP($C22,食材マスタ!$A:$AB,16,FALSE)</f>
        <v>#N/A</v>
      </c>
      <c r="AD22" s="118" t="e">
        <f>VLOOKUP($C22,食材マスタ!$A:$AB,19,FALSE)</f>
        <v>#N/A</v>
      </c>
      <c r="AE22" s="118" t="e">
        <f>VLOOKUP($C22,食材マスタ!$A:$AB,26,FALSE)</f>
        <v>#N/A</v>
      </c>
      <c r="AF22" s="118" t="e">
        <f>VLOOKUP($C22,食材マスタ!$A:$AB,28,FALSE)</f>
        <v>#N/A</v>
      </c>
    </row>
    <row r="23" spans="1:32" ht="14.25" customHeight="1" x14ac:dyDescent="0.25">
      <c r="A23" s="260"/>
      <c r="B23" s="261"/>
      <c r="C23" s="99"/>
      <c r="D23" s="100"/>
      <c r="E23" s="101" t="str">
        <f>IF(C23="","",VLOOKUP(C23,食材マスタ!$A$4:$AB$438,6,FALSE))</f>
        <v/>
      </c>
      <c r="F23" s="102"/>
      <c r="G23" s="103" t="str">
        <f t="shared" si="0"/>
        <v/>
      </c>
      <c r="H23" s="94" t="str">
        <f t="shared" si="1"/>
        <v/>
      </c>
      <c r="I23" s="96" t="str">
        <f>IF(C23="","",VLOOKUP(C23,食材マスタ!$A$4:$AB$438,13,FALSE))</f>
        <v/>
      </c>
      <c r="J23" s="96" t="str">
        <f t="shared" si="11"/>
        <v/>
      </c>
      <c r="K23" s="104" t="str">
        <f t="shared" si="3"/>
        <v/>
      </c>
      <c r="L23" s="219" t="str">
        <f t="shared" si="11"/>
        <v/>
      </c>
      <c r="M23" s="105" t="str">
        <f t="shared" si="4"/>
        <v/>
      </c>
      <c r="N23" s="219" t="str">
        <f t="shared" si="12"/>
        <v/>
      </c>
      <c r="O23" s="105" t="str">
        <f t="shared" si="6"/>
        <v/>
      </c>
      <c r="P23" s="219" t="str">
        <f t="shared" si="13"/>
        <v/>
      </c>
      <c r="Q23" s="105" t="str">
        <f t="shared" si="8"/>
        <v/>
      </c>
      <c r="R23" s="219" t="str">
        <f t="shared" si="14"/>
        <v/>
      </c>
      <c r="S23" s="13" t="str">
        <f t="shared" si="10"/>
        <v/>
      </c>
      <c r="T23" s="223"/>
      <c r="U23" s="84"/>
      <c r="X23" s="118" t="e">
        <f>VLOOKUP($C23,食材マスタ!$A:$AB,5,FALSE)</f>
        <v>#N/A</v>
      </c>
      <c r="Y23" s="118" t="e">
        <f>VLOOKUP($C23,食材マスタ!$A:$AB,6,FALSE)</f>
        <v>#N/A</v>
      </c>
      <c r="Z23" s="118" t="e">
        <f>VLOOKUP($C23,食材マスタ!$A:$AB,13,FALSE)</f>
        <v>#N/A</v>
      </c>
      <c r="AA23" s="118" t="e">
        <f>VLOOKUP($C23,食材マスタ!$A:$AB,12,FALSE)</f>
        <v>#N/A</v>
      </c>
      <c r="AB23" s="118" t="e">
        <f>VLOOKUP($C23,食材マスタ!$A:$AB,14,FALSE)</f>
        <v>#N/A</v>
      </c>
      <c r="AC23" s="118" t="e">
        <f>VLOOKUP($C23,食材マスタ!$A:$AB,16,FALSE)</f>
        <v>#N/A</v>
      </c>
      <c r="AD23" s="118" t="e">
        <f>VLOOKUP($C23,食材マスタ!$A:$AB,19,FALSE)</f>
        <v>#N/A</v>
      </c>
      <c r="AE23" s="118" t="e">
        <f>VLOOKUP($C23,食材マスタ!$A:$AB,26,FALSE)</f>
        <v>#N/A</v>
      </c>
      <c r="AF23" s="118" t="e">
        <f>VLOOKUP($C23,食材マスタ!$A:$AB,28,FALSE)</f>
        <v>#N/A</v>
      </c>
    </row>
    <row r="24" spans="1:32" ht="14.25" customHeight="1" x14ac:dyDescent="0.25">
      <c r="A24" s="260"/>
      <c r="B24" s="261"/>
      <c r="C24" s="99"/>
      <c r="D24" s="100"/>
      <c r="E24" s="101" t="str">
        <f>IF(C24="","",VLOOKUP(C24,食材マスタ!$A$4:$AB$438,6,FALSE))</f>
        <v/>
      </c>
      <c r="F24" s="102"/>
      <c r="G24" s="103" t="str">
        <f t="shared" si="0"/>
        <v/>
      </c>
      <c r="H24" s="94" t="str">
        <f t="shared" si="1"/>
        <v/>
      </c>
      <c r="I24" s="96" t="str">
        <f>IF(C24="","",VLOOKUP(C24,食材マスタ!$A$4:$AB$438,13,FALSE))</f>
        <v/>
      </c>
      <c r="J24" s="96" t="str">
        <f t="shared" si="11"/>
        <v/>
      </c>
      <c r="K24" s="104" t="str">
        <f t="shared" si="3"/>
        <v/>
      </c>
      <c r="L24" s="219" t="str">
        <f t="shared" si="11"/>
        <v/>
      </c>
      <c r="M24" s="105" t="str">
        <f t="shared" si="4"/>
        <v/>
      </c>
      <c r="N24" s="219" t="str">
        <f t="shared" si="12"/>
        <v/>
      </c>
      <c r="O24" s="105" t="str">
        <f t="shared" si="6"/>
        <v/>
      </c>
      <c r="P24" s="219" t="str">
        <f t="shared" si="13"/>
        <v/>
      </c>
      <c r="Q24" s="105" t="str">
        <f t="shared" si="8"/>
        <v/>
      </c>
      <c r="R24" s="219" t="str">
        <f t="shared" si="14"/>
        <v/>
      </c>
      <c r="S24" s="13" t="str">
        <f t="shared" si="10"/>
        <v/>
      </c>
      <c r="T24" s="223"/>
      <c r="U24" s="82"/>
      <c r="X24" s="118" t="e">
        <f>VLOOKUP($C24,食材マスタ!$A:$AB,5,FALSE)</f>
        <v>#N/A</v>
      </c>
      <c r="Y24" s="118" t="e">
        <f>VLOOKUP($C24,食材マスタ!$A:$AB,6,FALSE)</f>
        <v>#N/A</v>
      </c>
      <c r="Z24" s="118" t="e">
        <f>VLOOKUP($C24,食材マスタ!$A:$AB,13,FALSE)</f>
        <v>#N/A</v>
      </c>
      <c r="AA24" s="118" t="e">
        <f>VLOOKUP($C24,食材マスタ!$A:$AB,12,FALSE)</f>
        <v>#N/A</v>
      </c>
      <c r="AB24" s="118" t="e">
        <f>VLOOKUP($C24,食材マスタ!$A:$AB,14,FALSE)</f>
        <v>#N/A</v>
      </c>
      <c r="AC24" s="118" t="e">
        <f>VLOOKUP($C24,食材マスタ!$A:$AB,16,FALSE)</f>
        <v>#N/A</v>
      </c>
      <c r="AD24" s="118" t="e">
        <f>VLOOKUP($C24,食材マスタ!$A:$AB,19,FALSE)</f>
        <v>#N/A</v>
      </c>
      <c r="AE24" s="118" t="e">
        <f>VLOOKUP($C24,食材マスタ!$A:$AB,26,FALSE)</f>
        <v>#N/A</v>
      </c>
      <c r="AF24" s="118" t="e">
        <f>VLOOKUP($C24,食材マスタ!$A:$AB,28,FALSE)</f>
        <v>#N/A</v>
      </c>
    </row>
    <row r="25" spans="1:32" ht="14.25" customHeight="1" x14ac:dyDescent="0.25">
      <c r="A25" s="260"/>
      <c r="B25" s="261"/>
      <c r="C25" s="99"/>
      <c r="D25" s="100"/>
      <c r="E25" s="101" t="str">
        <f>IF(C25="","",VLOOKUP(C25,食材マスタ!$A$4:$AB$438,6,FALSE))</f>
        <v/>
      </c>
      <c r="F25" s="102"/>
      <c r="G25" s="103" t="str">
        <f t="shared" si="0"/>
        <v/>
      </c>
      <c r="H25" s="94" t="str">
        <f t="shared" si="1"/>
        <v/>
      </c>
      <c r="I25" s="96" t="str">
        <f>IF(C25="","",VLOOKUP(C25,食材マスタ!$A$4:$AB$438,13,FALSE))</f>
        <v/>
      </c>
      <c r="J25" s="96" t="str">
        <f t="shared" si="11"/>
        <v/>
      </c>
      <c r="K25" s="104" t="str">
        <f t="shared" si="3"/>
        <v/>
      </c>
      <c r="L25" s="219" t="str">
        <f>M25</f>
        <v/>
      </c>
      <c r="M25" s="105" t="str">
        <f t="shared" si="4"/>
        <v/>
      </c>
      <c r="N25" s="219" t="str">
        <f>O25</f>
        <v/>
      </c>
      <c r="O25" s="105" t="str">
        <f t="shared" si="6"/>
        <v/>
      </c>
      <c r="P25" s="219" t="str">
        <f t="shared" si="13"/>
        <v/>
      </c>
      <c r="Q25" s="105" t="str">
        <f t="shared" si="8"/>
        <v/>
      </c>
      <c r="R25" s="219" t="str">
        <f>S25</f>
        <v/>
      </c>
      <c r="S25" s="13" t="str">
        <f t="shared" si="10"/>
        <v/>
      </c>
      <c r="T25" s="223"/>
      <c r="U25" s="82"/>
      <c r="X25" s="118" t="e">
        <f>VLOOKUP($C25,食材マスタ!$A:$AB,5,FALSE)</f>
        <v>#N/A</v>
      </c>
      <c r="Y25" s="118" t="e">
        <f>VLOOKUP($C25,食材マスタ!$A:$AB,6,FALSE)</f>
        <v>#N/A</v>
      </c>
      <c r="Z25" s="118" t="e">
        <f>VLOOKUP($C25,食材マスタ!$A:$AB,13,FALSE)</f>
        <v>#N/A</v>
      </c>
      <c r="AA25" s="118" t="e">
        <f>VLOOKUP($C25,食材マスタ!$A:$AB,12,FALSE)</f>
        <v>#N/A</v>
      </c>
      <c r="AB25" s="118" t="e">
        <f>VLOOKUP($C25,食材マスタ!$A:$AB,14,FALSE)</f>
        <v>#N/A</v>
      </c>
      <c r="AC25" s="118" t="e">
        <f>VLOOKUP($C25,食材マスタ!$A:$AB,16,FALSE)</f>
        <v>#N/A</v>
      </c>
      <c r="AD25" s="118" t="e">
        <f>VLOOKUP($C25,食材マスタ!$A:$AB,19,FALSE)</f>
        <v>#N/A</v>
      </c>
      <c r="AE25" s="118" t="e">
        <f>VLOOKUP($C25,食材マスタ!$A:$AB,26,FALSE)</f>
        <v>#N/A</v>
      </c>
      <c r="AF25" s="118" t="e">
        <f>VLOOKUP($C25,食材マスタ!$A:$AB,28,FALSE)</f>
        <v>#N/A</v>
      </c>
    </row>
    <row r="26" spans="1:32" ht="14.25" customHeight="1" x14ac:dyDescent="0.25">
      <c r="A26" s="260"/>
      <c r="B26" s="261"/>
      <c r="C26" s="99"/>
      <c r="D26" s="100"/>
      <c r="E26" s="101" t="str">
        <f>IF(C26="","",VLOOKUP(C26,食材マスタ!$A$4:$AB$438,6,FALSE))</f>
        <v/>
      </c>
      <c r="F26" s="102"/>
      <c r="G26" s="103" t="str">
        <f t="shared" si="0"/>
        <v/>
      </c>
      <c r="H26" s="94" t="str">
        <f t="shared" si="1"/>
        <v/>
      </c>
      <c r="I26" s="96" t="str">
        <f>IF(C26="","",VLOOKUP(C26,食材マスタ!$A$4:$AB$438,13,FALSE))</f>
        <v/>
      </c>
      <c r="J26" s="96" t="str">
        <f t="shared" si="11"/>
        <v/>
      </c>
      <c r="K26" s="104" t="str">
        <f t="shared" si="3"/>
        <v/>
      </c>
      <c r="L26" s="219" t="str">
        <f t="shared" si="11"/>
        <v/>
      </c>
      <c r="M26" s="105" t="str">
        <f t="shared" si="4"/>
        <v/>
      </c>
      <c r="N26" s="219" t="str">
        <f t="shared" ref="N26:N79" si="15">O26</f>
        <v/>
      </c>
      <c r="O26" s="105" t="str">
        <f t="shared" si="6"/>
        <v/>
      </c>
      <c r="P26" s="219" t="str">
        <f t="shared" si="13"/>
        <v/>
      </c>
      <c r="Q26" s="105" t="str">
        <f t="shared" si="8"/>
        <v/>
      </c>
      <c r="R26" s="219" t="str">
        <f t="shared" ref="R26:R79" si="16">S26</f>
        <v/>
      </c>
      <c r="S26" s="13" t="str">
        <f t="shared" si="10"/>
        <v/>
      </c>
      <c r="T26" s="223"/>
      <c r="U26" s="82"/>
      <c r="X26" s="118" t="e">
        <f>VLOOKUP($C26,食材マスタ!$A:$AB,5,FALSE)</f>
        <v>#N/A</v>
      </c>
      <c r="Y26" s="118" t="e">
        <f>VLOOKUP($C26,食材マスタ!$A:$AB,6,FALSE)</f>
        <v>#N/A</v>
      </c>
      <c r="Z26" s="118" t="e">
        <f>VLOOKUP($C26,食材マスタ!$A:$AB,13,FALSE)</f>
        <v>#N/A</v>
      </c>
      <c r="AA26" s="118" t="e">
        <f>VLOOKUP($C26,食材マスタ!$A:$AB,12,FALSE)</f>
        <v>#N/A</v>
      </c>
      <c r="AB26" s="118" t="e">
        <f>VLOOKUP($C26,食材マスタ!$A:$AB,14,FALSE)</f>
        <v>#N/A</v>
      </c>
      <c r="AC26" s="118" t="e">
        <f>VLOOKUP($C26,食材マスタ!$A:$AB,16,FALSE)</f>
        <v>#N/A</v>
      </c>
      <c r="AD26" s="118" t="e">
        <f>VLOOKUP($C26,食材マスタ!$A:$AB,19,FALSE)</f>
        <v>#N/A</v>
      </c>
      <c r="AE26" s="118" t="e">
        <f>VLOOKUP($C26,食材マスタ!$A:$AB,26,FALSE)</f>
        <v>#N/A</v>
      </c>
      <c r="AF26" s="118" t="e">
        <f>VLOOKUP($C26,食材マスタ!$A:$AB,28,FALSE)</f>
        <v>#N/A</v>
      </c>
    </row>
    <row r="27" spans="1:32" ht="14.25" customHeight="1" x14ac:dyDescent="0.25">
      <c r="A27" s="260"/>
      <c r="B27" s="261"/>
      <c r="C27" s="99"/>
      <c r="D27" s="100"/>
      <c r="E27" s="101" t="str">
        <f>IF(C27="","",VLOOKUP(C27,食材マスタ!$A$4:$AB$438,6,FALSE))</f>
        <v/>
      </c>
      <c r="F27" s="102"/>
      <c r="G27" s="103" t="str">
        <f t="shared" si="0"/>
        <v/>
      </c>
      <c r="H27" s="94" t="str">
        <f t="shared" si="1"/>
        <v/>
      </c>
      <c r="I27" s="96" t="str">
        <f>IF(C27="","",VLOOKUP(C27,食材マスタ!$A$4:$AB$438,13,FALSE))</f>
        <v/>
      </c>
      <c r="J27" s="96" t="str">
        <f t="shared" si="11"/>
        <v/>
      </c>
      <c r="K27" s="104" t="str">
        <f t="shared" si="3"/>
        <v/>
      </c>
      <c r="L27" s="219" t="str">
        <f t="shared" si="11"/>
        <v/>
      </c>
      <c r="M27" s="105" t="str">
        <f t="shared" si="4"/>
        <v/>
      </c>
      <c r="N27" s="219" t="str">
        <f t="shared" si="15"/>
        <v/>
      </c>
      <c r="O27" s="105" t="str">
        <f t="shared" si="6"/>
        <v/>
      </c>
      <c r="P27" s="219" t="str">
        <f t="shared" si="13"/>
        <v/>
      </c>
      <c r="Q27" s="105" t="str">
        <f t="shared" si="8"/>
        <v/>
      </c>
      <c r="R27" s="219" t="str">
        <f t="shared" si="16"/>
        <v/>
      </c>
      <c r="S27" s="13" t="str">
        <f t="shared" si="10"/>
        <v/>
      </c>
      <c r="T27" s="223"/>
      <c r="U27" s="82"/>
      <c r="X27" s="118" t="e">
        <f>VLOOKUP($C27,食材マスタ!$A:$AB,5,FALSE)</f>
        <v>#N/A</v>
      </c>
      <c r="Y27" s="118" t="e">
        <f>VLOOKUP($C27,食材マスタ!$A:$AB,6,FALSE)</f>
        <v>#N/A</v>
      </c>
      <c r="Z27" s="118" t="e">
        <f>VLOOKUP($C27,食材マスタ!$A:$AB,13,FALSE)</f>
        <v>#N/A</v>
      </c>
      <c r="AA27" s="118" t="e">
        <f>VLOOKUP($C27,食材マスタ!$A:$AB,12,FALSE)</f>
        <v>#N/A</v>
      </c>
      <c r="AB27" s="118" t="e">
        <f>VLOOKUP($C27,食材マスタ!$A:$AB,14,FALSE)</f>
        <v>#N/A</v>
      </c>
      <c r="AC27" s="118" t="e">
        <f>VLOOKUP($C27,食材マスタ!$A:$AB,16,FALSE)</f>
        <v>#N/A</v>
      </c>
      <c r="AD27" s="118" t="e">
        <f>VLOOKUP($C27,食材マスタ!$A:$AB,19,FALSE)</f>
        <v>#N/A</v>
      </c>
      <c r="AE27" s="118" t="e">
        <f>VLOOKUP($C27,食材マスタ!$A:$AB,26,FALSE)</f>
        <v>#N/A</v>
      </c>
      <c r="AF27" s="118" t="e">
        <f>VLOOKUP($C27,食材マスタ!$A:$AB,28,FALSE)</f>
        <v>#N/A</v>
      </c>
    </row>
    <row r="28" spans="1:32" ht="14.25" customHeight="1" x14ac:dyDescent="0.25">
      <c r="A28" s="260"/>
      <c r="B28" s="261"/>
      <c r="C28" s="99"/>
      <c r="D28" s="100"/>
      <c r="E28" s="101" t="str">
        <f>IF(C28="","",VLOOKUP(C28,食材マスタ!$A$4:$AB$438,6,FALSE))</f>
        <v/>
      </c>
      <c r="F28" s="102"/>
      <c r="G28" s="103" t="str">
        <f t="shared" si="0"/>
        <v/>
      </c>
      <c r="H28" s="94" t="str">
        <f t="shared" si="1"/>
        <v/>
      </c>
      <c r="I28" s="96" t="str">
        <f>IF(C28="","",VLOOKUP(C28,食材マスタ!$A$4:$AB$438,13,FALSE))</f>
        <v/>
      </c>
      <c r="J28" s="96" t="str">
        <f t="shared" si="11"/>
        <v/>
      </c>
      <c r="K28" s="104" t="str">
        <f t="shared" si="3"/>
        <v/>
      </c>
      <c r="L28" s="219" t="str">
        <f t="shared" si="11"/>
        <v/>
      </c>
      <c r="M28" s="105" t="str">
        <f t="shared" si="4"/>
        <v/>
      </c>
      <c r="N28" s="219" t="str">
        <f t="shared" si="15"/>
        <v/>
      </c>
      <c r="O28" s="105" t="str">
        <f t="shared" si="6"/>
        <v/>
      </c>
      <c r="P28" s="219" t="str">
        <f t="shared" si="13"/>
        <v/>
      </c>
      <c r="Q28" s="105" t="str">
        <f t="shared" si="8"/>
        <v/>
      </c>
      <c r="R28" s="219" t="str">
        <f t="shared" si="16"/>
        <v/>
      </c>
      <c r="S28" s="13" t="str">
        <f t="shared" si="10"/>
        <v/>
      </c>
      <c r="T28" s="223"/>
      <c r="U28" s="82"/>
      <c r="X28" s="118" t="e">
        <f>VLOOKUP($C28,食材マスタ!$A:$AB,5,FALSE)</f>
        <v>#N/A</v>
      </c>
      <c r="Y28" s="118" t="e">
        <f>VLOOKUP($C28,食材マスタ!$A:$AB,6,FALSE)</f>
        <v>#N/A</v>
      </c>
      <c r="Z28" s="118" t="e">
        <f>VLOOKUP($C28,食材マスタ!$A:$AB,13,FALSE)</f>
        <v>#N/A</v>
      </c>
      <c r="AA28" s="118" t="e">
        <f>VLOOKUP($C28,食材マスタ!$A:$AB,12,FALSE)</f>
        <v>#N/A</v>
      </c>
      <c r="AB28" s="118" t="e">
        <f>VLOOKUP($C28,食材マスタ!$A:$AB,14,FALSE)</f>
        <v>#N/A</v>
      </c>
      <c r="AC28" s="118" t="e">
        <f>VLOOKUP($C28,食材マスタ!$A:$AB,16,FALSE)</f>
        <v>#N/A</v>
      </c>
      <c r="AD28" s="118" t="e">
        <f>VLOOKUP($C28,食材マスタ!$A:$AB,19,FALSE)</f>
        <v>#N/A</v>
      </c>
      <c r="AE28" s="118" t="e">
        <f>VLOOKUP($C28,食材マスタ!$A:$AB,26,FALSE)</f>
        <v>#N/A</v>
      </c>
      <c r="AF28" s="118" t="e">
        <f>VLOOKUP($C28,食材マスタ!$A:$AB,28,FALSE)</f>
        <v>#N/A</v>
      </c>
    </row>
    <row r="29" spans="1:32" ht="14.25" customHeight="1" x14ac:dyDescent="0.25">
      <c r="A29" s="260"/>
      <c r="B29" s="261"/>
      <c r="C29" s="99"/>
      <c r="D29" s="100"/>
      <c r="E29" s="101" t="str">
        <f>IF(C29="","",VLOOKUP(C29,食材マスタ!$A$4:$AB$438,6,FALSE))</f>
        <v/>
      </c>
      <c r="F29" s="102"/>
      <c r="G29" s="103" t="str">
        <f t="shared" si="0"/>
        <v/>
      </c>
      <c r="H29" s="94" t="str">
        <f t="shared" si="1"/>
        <v/>
      </c>
      <c r="I29" s="96" t="str">
        <f>IF(C29="","",VLOOKUP(C29,食材マスタ!$A$4:$AB$438,13,FALSE))</f>
        <v/>
      </c>
      <c r="J29" s="96" t="str">
        <f t="shared" si="11"/>
        <v/>
      </c>
      <c r="K29" s="104" t="str">
        <f t="shared" si="3"/>
        <v/>
      </c>
      <c r="L29" s="219" t="str">
        <f t="shared" si="11"/>
        <v/>
      </c>
      <c r="M29" s="105" t="str">
        <f t="shared" si="4"/>
        <v/>
      </c>
      <c r="N29" s="219" t="str">
        <f t="shared" si="15"/>
        <v/>
      </c>
      <c r="O29" s="105" t="str">
        <f t="shared" si="6"/>
        <v/>
      </c>
      <c r="P29" s="219" t="str">
        <f t="shared" si="13"/>
        <v/>
      </c>
      <c r="Q29" s="105" t="str">
        <f t="shared" si="8"/>
        <v/>
      </c>
      <c r="R29" s="219" t="str">
        <f t="shared" si="16"/>
        <v/>
      </c>
      <c r="S29" s="13" t="str">
        <f t="shared" si="10"/>
        <v/>
      </c>
      <c r="T29" s="223"/>
      <c r="U29" s="82"/>
      <c r="X29" s="118" t="e">
        <f>VLOOKUP($C29,食材マスタ!$A:$AB,5,FALSE)</f>
        <v>#N/A</v>
      </c>
      <c r="Y29" s="118" t="e">
        <f>VLOOKUP($C29,食材マスタ!$A:$AB,6,FALSE)</f>
        <v>#N/A</v>
      </c>
      <c r="Z29" s="118" t="e">
        <f>VLOOKUP($C29,食材マスタ!$A:$AB,13,FALSE)</f>
        <v>#N/A</v>
      </c>
      <c r="AA29" s="118" t="e">
        <f>VLOOKUP($C29,食材マスタ!$A:$AB,12,FALSE)</f>
        <v>#N/A</v>
      </c>
      <c r="AB29" s="118" t="e">
        <f>VLOOKUP($C29,食材マスタ!$A:$AB,14,FALSE)</f>
        <v>#N/A</v>
      </c>
      <c r="AC29" s="118" t="e">
        <f>VLOOKUP($C29,食材マスタ!$A:$AB,16,FALSE)</f>
        <v>#N/A</v>
      </c>
      <c r="AD29" s="118" t="e">
        <f>VLOOKUP($C29,食材マスタ!$A:$AB,19,FALSE)</f>
        <v>#N/A</v>
      </c>
      <c r="AE29" s="118" t="e">
        <f>VLOOKUP($C29,食材マスタ!$A:$AB,26,FALSE)</f>
        <v>#N/A</v>
      </c>
      <c r="AF29" s="118" t="e">
        <f>VLOOKUP($C29,食材マスタ!$A:$AB,28,FALSE)</f>
        <v>#N/A</v>
      </c>
    </row>
    <row r="30" spans="1:32" ht="14.25" customHeight="1" x14ac:dyDescent="0.25">
      <c r="A30" s="260"/>
      <c r="B30" s="261"/>
      <c r="C30" s="99"/>
      <c r="D30" s="100"/>
      <c r="E30" s="101" t="str">
        <f>IF(C30="","",VLOOKUP(C30,食材マスタ!$A$4:$AB$438,6,FALSE))</f>
        <v/>
      </c>
      <c r="F30" s="102"/>
      <c r="G30" s="103" t="str">
        <f t="shared" si="0"/>
        <v/>
      </c>
      <c r="H30" s="94" t="str">
        <f t="shared" si="1"/>
        <v/>
      </c>
      <c r="I30" s="96" t="str">
        <f>IF(C30="","",VLOOKUP(C30,食材マスタ!$A$4:$AB$438,13,FALSE))</f>
        <v/>
      </c>
      <c r="J30" s="96" t="str">
        <f t="shared" si="11"/>
        <v/>
      </c>
      <c r="K30" s="104" t="str">
        <f t="shared" si="3"/>
        <v/>
      </c>
      <c r="L30" s="219" t="str">
        <f t="shared" si="11"/>
        <v/>
      </c>
      <c r="M30" s="105" t="str">
        <f t="shared" si="4"/>
        <v/>
      </c>
      <c r="N30" s="219" t="str">
        <f t="shared" si="15"/>
        <v/>
      </c>
      <c r="O30" s="105" t="str">
        <f t="shared" si="6"/>
        <v/>
      </c>
      <c r="P30" s="219" t="str">
        <f t="shared" si="13"/>
        <v/>
      </c>
      <c r="Q30" s="105" t="str">
        <f t="shared" si="8"/>
        <v/>
      </c>
      <c r="R30" s="219" t="str">
        <f t="shared" si="16"/>
        <v/>
      </c>
      <c r="S30" s="13" t="str">
        <f t="shared" si="10"/>
        <v/>
      </c>
      <c r="T30" s="223"/>
      <c r="U30" s="82"/>
      <c r="X30" s="118" t="e">
        <f>VLOOKUP($C30,食材マスタ!$A:$AB,5,FALSE)</f>
        <v>#N/A</v>
      </c>
      <c r="Y30" s="118" t="e">
        <f>VLOOKUP($C30,食材マスタ!$A:$AB,6,FALSE)</f>
        <v>#N/A</v>
      </c>
      <c r="Z30" s="118" t="e">
        <f>VLOOKUP($C30,食材マスタ!$A:$AB,13,FALSE)</f>
        <v>#N/A</v>
      </c>
      <c r="AA30" s="118" t="e">
        <f>VLOOKUP($C30,食材マスタ!$A:$AB,12,FALSE)</f>
        <v>#N/A</v>
      </c>
      <c r="AB30" s="118" t="e">
        <f>VLOOKUP($C30,食材マスタ!$A:$AB,14,FALSE)</f>
        <v>#N/A</v>
      </c>
      <c r="AC30" s="118" t="e">
        <f>VLOOKUP($C30,食材マスタ!$A:$AB,16,FALSE)</f>
        <v>#N/A</v>
      </c>
      <c r="AD30" s="118" t="e">
        <f>VLOOKUP($C30,食材マスタ!$A:$AB,19,FALSE)</f>
        <v>#N/A</v>
      </c>
      <c r="AE30" s="118" t="e">
        <f>VLOOKUP($C30,食材マスタ!$A:$AB,26,FALSE)</f>
        <v>#N/A</v>
      </c>
      <c r="AF30" s="118" t="e">
        <f>VLOOKUP($C30,食材マスタ!$A:$AB,28,FALSE)</f>
        <v>#N/A</v>
      </c>
    </row>
    <row r="31" spans="1:32" ht="14.25" customHeight="1" x14ac:dyDescent="0.25">
      <c r="A31" s="260"/>
      <c r="B31" s="261"/>
      <c r="C31" s="99"/>
      <c r="D31" s="100"/>
      <c r="E31" s="101" t="str">
        <f>IF(C31="","",VLOOKUP(C31,食材マスタ!$A$4:$AB$438,6,FALSE))</f>
        <v/>
      </c>
      <c r="F31" s="102"/>
      <c r="G31" s="103" t="str">
        <f t="shared" si="0"/>
        <v/>
      </c>
      <c r="H31" s="94" t="str">
        <f t="shared" si="1"/>
        <v/>
      </c>
      <c r="I31" s="96" t="str">
        <f>IF(C31="","",VLOOKUP(C31,食材マスタ!$A$4:$AB$438,13,FALSE))</f>
        <v/>
      </c>
      <c r="J31" s="96" t="str">
        <f t="shared" si="11"/>
        <v/>
      </c>
      <c r="K31" s="104" t="str">
        <f t="shared" si="3"/>
        <v/>
      </c>
      <c r="L31" s="219" t="str">
        <f t="shared" si="11"/>
        <v/>
      </c>
      <c r="M31" s="105" t="str">
        <f t="shared" si="4"/>
        <v/>
      </c>
      <c r="N31" s="219" t="str">
        <f t="shared" si="15"/>
        <v/>
      </c>
      <c r="O31" s="105" t="str">
        <f t="shared" si="6"/>
        <v/>
      </c>
      <c r="P31" s="219" t="str">
        <f t="shared" si="13"/>
        <v/>
      </c>
      <c r="Q31" s="105" t="str">
        <f t="shared" si="8"/>
        <v/>
      </c>
      <c r="R31" s="219" t="str">
        <f t="shared" si="16"/>
        <v/>
      </c>
      <c r="S31" s="13" t="str">
        <f t="shared" si="10"/>
        <v/>
      </c>
      <c r="T31" s="223"/>
      <c r="U31" s="82"/>
      <c r="X31" s="118" t="e">
        <f>VLOOKUP($C31,食材マスタ!$A:$AB,5,FALSE)</f>
        <v>#N/A</v>
      </c>
      <c r="Y31" s="118" t="e">
        <f>VLOOKUP($C31,食材マスタ!$A:$AB,6,FALSE)</f>
        <v>#N/A</v>
      </c>
      <c r="Z31" s="118" t="e">
        <f>VLOOKUP($C31,食材マスタ!$A:$AB,13,FALSE)</f>
        <v>#N/A</v>
      </c>
      <c r="AA31" s="118" t="e">
        <f>VLOOKUP($C31,食材マスタ!$A:$AB,12,FALSE)</f>
        <v>#N/A</v>
      </c>
      <c r="AB31" s="118" t="e">
        <f>VLOOKUP($C31,食材マスタ!$A:$AB,14,FALSE)</f>
        <v>#N/A</v>
      </c>
      <c r="AC31" s="118" t="e">
        <f>VLOOKUP($C31,食材マスタ!$A:$AB,16,FALSE)</f>
        <v>#N/A</v>
      </c>
      <c r="AD31" s="118" t="e">
        <f>VLOOKUP($C31,食材マスタ!$A:$AB,19,FALSE)</f>
        <v>#N/A</v>
      </c>
      <c r="AE31" s="118" t="e">
        <f>VLOOKUP($C31,食材マスタ!$A:$AB,26,FALSE)</f>
        <v>#N/A</v>
      </c>
      <c r="AF31" s="118" t="e">
        <f>VLOOKUP($C31,食材マスタ!$A:$AB,28,FALSE)</f>
        <v>#N/A</v>
      </c>
    </row>
    <row r="32" spans="1:32" ht="14.25" customHeight="1" x14ac:dyDescent="0.25">
      <c r="A32" s="260"/>
      <c r="B32" s="261"/>
      <c r="C32" s="99"/>
      <c r="D32" s="100"/>
      <c r="E32" s="101" t="str">
        <f>IF(C32="","",VLOOKUP(C32,食材マスタ!$A$4:$AB$438,6,FALSE))</f>
        <v/>
      </c>
      <c r="F32" s="102"/>
      <c r="G32" s="103" t="str">
        <f t="shared" si="0"/>
        <v/>
      </c>
      <c r="H32" s="94" t="str">
        <f t="shared" si="1"/>
        <v/>
      </c>
      <c r="I32" s="96" t="str">
        <f>IF(C32="","",VLOOKUP(C32,食材マスタ!$A$4:$AB$438,13,FALSE))</f>
        <v/>
      </c>
      <c r="J32" s="96" t="str">
        <f t="shared" si="11"/>
        <v/>
      </c>
      <c r="K32" s="104" t="str">
        <f t="shared" si="3"/>
        <v/>
      </c>
      <c r="L32" s="219" t="str">
        <f t="shared" si="11"/>
        <v/>
      </c>
      <c r="M32" s="105" t="str">
        <f t="shared" si="4"/>
        <v/>
      </c>
      <c r="N32" s="219" t="str">
        <f t="shared" si="15"/>
        <v/>
      </c>
      <c r="O32" s="105" t="str">
        <f t="shared" si="6"/>
        <v/>
      </c>
      <c r="P32" s="219" t="str">
        <f t="shared" si="13"/>
        <v/>
      </c>
      <c r="Q32" s="105" t="str">
        <f t="shared" si="8"/>
        <v/>
      </c>
      <c r="R32" s="219" t="str">
        <f t="shared" si="16"/>
        <v/>
      </c>
      <c r="S32" s="13" t="str">
        <f t="shared" si="10"/>
        <v/>
      </c>
      <c r="T32" s="223"/>
      <c r="U32" s="82"/>
      <c r="X32" s="118" t="e">
        <f>VLOOKUP($C32,食材マスタ!$A:$AB,5,FALSE)</f>
        <v>#N/A</v>
      </c>
      <c r="Y32" s="118" t="e">
        <f>VLOOKUP($C32,食材マスタ!$A:$AB,6,FALSE)</f>
        <v>#N/A</v>
      </c>
      <c r="Z32" s="118" t="e">
        <f>VLOOKUP($C32,食材マスタ!$A:$AB,13,FALSE)</f>
        <v>#N/A</v>
      </c>
      <c r="AA32" s="118" t="e">
        <f>VLOOKUP($C32,食材マスタ!$A:$AB,12,FALSE)</f>
        <v>#N/A</v>
      </c>
      <c r="AB32" s="118" t="e">
        <f>VLOOKUP($C32,食材マスタ!$A:$AB,14,FALSE)</f>
        <v>#N/A</v>
      </c>
      <c r="AC32" s="118" t="e">
        <f>VLOOKUP($C32,食材マスタ!$A:$AB,16,FALSE)</f>
        <v>#N/A</v>
      </c>
      <c r="AD32" s="118" t="e">
        <f>VLOOKUP($C32,食材マスタ!$A:$AB,19,FALSE)</f>
        <v>#N/A</v>
      </c>
      <c r="AE32" s="118" t="e">
        <f>VLOOKUP($C32,食材マスタ!$A:$AB,26,FALSE)</f>
        <v>#N/A</v>
      </c>
      <c r="AF32" s="118" t="e">
        <f>VLOOKUP($C32,食材マスタ!$A:$AB,28,FALSE)</f>
        <v>#N/A</v>
      </c>
    </row>
    <row r="33" spans="1:32" ht="14.25" customHeight="1" x14ac:dyDescent="0.25">
      <c r="A33" s="260"/>
      <c r="B33" s="261"/>
      <c r="C33" s="99"/>
      <c r="D33" s="100"/>
      <c r="E33" s="101" t="str">
        <f>IF(C33="","",VLOOKUP(C33,食材マスタ!$A$4:$AB$438,6,FALSE))</f>
        <v/>
      </c>
      <c r="F33" s="102"/>
      <c r="G33" s="103" t="str">
        <f>IF(C33="","",F33/((100-I33)/100))</f>
        <v/>
      </c>
      <c r="H33" s="94" t="str">
        <f t="shared" si="1"/>
        <v/>
      </c>
      <c r="I33" s="96" t="str">
        <f>IF(C33="","",VLOOKUP(C33,食材マスタ!$A$4:$AB$438,13,FALSE))</f>
        <v/>
      </c>
      <c r="J33" s="96" t="str">
        <f t="shared" si="11"/>
        <v/>
      </c>
      <c r="K33" s="104" t="str">
        <f t="shared" si="3"/>
        <v/>
      </c>
      <c r="L33" s="219" t="str">
        <f t="shared" si="11"/>
        <v/>
      </c>
      <c r="M33" s="105" t="str">
        <f t="shared" si="4"/>
        <v/>
      </c>
      <c r="N33" s="219" t="str">
        <f t="shared" si="15"/>
        <v/>
      </c>
      <c r="O33" s="105" t="str">
        <f t="shared" si="6"/>
        <v/>
      </c>
      <c r="P33" s="219" t="str">
        <f t="shared" si="13"/>
        <v/>
      </c>
      <c r="Q33" s="105" t="str">
        <f t="shared" si="8"/>
        <v/>
      </c>
      <c r="R33" s="219" t="str">
        <f t="shared" si="16"/>
        <v/>
      </c>
      <c r="S33" s="13" t="str">
        <f t="shared" si="10"/>
        <v/>
      </c>
      <c r="T33" s="223"/>
      <c r="U33" s="82"/>
      <c r="X33" s="118" t="e">
        <f>VLOOKUP($C33,食材マスタ!$A:$AB,5,FALSE)</f>
        <v>#N/A</v>
      </c>
      <c r="Y33" s="118" t="e">
        <f>VLOOKUP($C33,食材マスタ!$A:$AB,6,FALSE)</f>
        <v>#N/A</v>
      </c>
      <c r="Z33" s="118" t="e">
        <f>VLOOKUP($C33,食材マスタ!$A:$AB,13,FALSE)</f>
        <v>#N/A</v>
      </c>
      <c r="AA33" s="118" t="e">
        <f>VLOOKUP($C33,食材マスタ!$A:$AB,12,FALSE)</f>
        <v>#N/A</v>
      </c>
      <c r="AB33" s="118" t="e">
        <f>VLOOKUP($C33,食材マスタ!$A:$AB,14,FALSE)</f>
        <v>#N/A</v>
      </c>
      <c r="AC33" s="118" t="e">
        <f>VLOOKUP($C33,食材マスタ!$A:$AB,16,FALSE)</f>
        <v>#N/A</v>
      </c>
      <c r="AD33" s="118" t="e">
        <f>VLOOKUP($C33,食材マスタ!$A:$AB,19,FALSE)</f>
        <v>#N/A</v>
      </c>
      <c r="AE33" s="118" t="e">
        <f>VLOOKUP($C33,食材マスタ!$A:$AB,26,FALSE)</f>
        <v>#N/A</v>
      </c>
      <c r="AF33" s="118" t="e">
        <f>VLOOKUP($C33,食材マスタ!$A:$AB,28,FALSE)</f>
        <v>#N/A</v>
      </c>
    </row>
    <row r="34" spans="1:32" ht="14.25" customHeight="1" x14ac:dyDescent="0.25">
      <c r="A34" s="260"/>
      <c r="B34" s="261"/>
      <c r="C34" s="99"/>
      <c r="D34" s="106"/>
      <c r="E34" s="101" t="str">
        <f>IF(C34="","",VLOOKUP(C34,食材マスタ!$A$4:$AB$438,6,FALSE))</f>
        <v/>
      </c>
      <c r="F34" s="102"/>
      <c r="G34" s="103" t="str">
        <f>IF(C34="","",F34/((100-I34)/100))</f>
        <v/>
      </c>
      <c r="H34" s="94" t="str">
        <f t="shared" si="1"/>
        <v/>
      </c>
      <c r="I34" s="96" t="str">
        <f>IF(C34="","",VLOOKUP(C34,食材マスタ!$A$4:$AB$438,13,FALSE))</f>
        <v/>
      </c>
      <c r="J34" s="96" t="str">
        <f t="shared" si="11"/>
        <v/>
      </c>
      <c r="K34" s="104" t="str">
        <f t="shared" si="3"/>
        <v/>
      </c>
      <c r="L34" s="219" t="str">
        <f t="shared" si="11"/>
        <v/>
      </c>
      <c r="M34" s="105" t="str">
        <f t="shared" si="4"/>
        <v/>
      </c>
      <c r="N34" s="219" t="str">
        <f t="shared" si="15"/>
        <v/>
      </c>
      <c r="O34" s="105" t="str">
        <f t="shared" si="6"/>
        <v/>
      </c>
      <c r="P34" s="219" t="str">
        <f t="shared" si="13"/>
        <v/>
      </c>
      <c r="Q34" s="105" t="str">
        <f t="shared" si="8"/>
        <v/>
      </c>
      <c r="R34" s="219" t="str">
        <f t="shared" si="16"/>
        <v/>
      </c>
      <c r="S34" s="13" t="str">
        <f t="shared" si="10"/>
        <v/>
      </c>
      <c r="T34" s="223"/>
      <c r="U34" s="82"/>
      <c r="X34" s="118" t="e">
        <f>VLOOKUP($C34,食材マスタ!$A:$AB,5,FALSE)</f>
        <v>#N/A</v>
      </c>
      <c r="Y34" s="118" t="e">
        <f>VLOOKUP($C34,食材マスタ!$A:$AB,6,FALSE)</f>
        <v>#N/A</v>
      </c>
      <c r="Z34" s="118" t="e">
        <f>VLOOKUP($C34,食材マスタ!$A:$AB,13,FALSE)</f>
        <v>#N/A</v>
      </c>
      <c r="AA34" s="118" t="e">
        <f>VLOOKUP($C34,食材マスタ!$A:$AB,12,FALSE)</f>
        <v>#N/A</v>
      </c>
      <c r="AB34" s="118" t="e">
        <f>VLOOKUP($C34,食材マスタ!$A:$AB,14,FALSE)</f>
        <v>#N/A</v>
      </c>
      <c r="AC34" s="118" t="e">
        <f>VLOOKUP($C34,食材マスタ!$A:$AB,16,FALSE)</f>
        <v>#N/A</v>
      </c>
      <c r="AD34" s="118" t="e">
        <f>VLOOKUP($C34,食材マスタ!$A:$AB,19,FALSE)</f>
        <v>#N/A</v>
      </c>
      <c r="AE34" s="118" t="e">
        <f>VLOOKUP($C34,食材マスタ!$A:$AB,26,FALSE)</f>
        <v>#N/A</v>
      </c>
      <c r="AF34" s="118" t="e">
        <f>VLOOKUP($C34,食材マスタ!$A:$AB,28,FALSE)</f>
        <v>#N/A</v>
      </c>
    </row>
    <row r="35" spans="1:32" ht="14.25" customHeight="1" x14ac:dyDescent="0.25">
      <c r="A35" s="260"/>
      <c r="B35" s="261"/>
      <c r="C35" s="99"/>
      <c r="D35" s="100"/>
      <c r="E35" s="101" t="str">
        <f>IF(C35="","",VLOOKUP(C35,食材マスタ!$A$4:$AB$438,6,FALSE))</f>
        <v/>
      </c>
      <c r="F35" s="102"/>
      <c r="G35" s="103" t="str">
        <f>IF(C35="","",F35/((100-I35)/100))</f>
        <v/>
      </c>
      <c r="H35" s="94" t="str">
        <f t="shared" si="1"/>
        <v/>
      </c>
      <c r="I35" s="96" t="str">
        <f>IF(C35="","",VLOOKUP(C35,食材マスタ!$A$4:$AB$438,13,FALSE))</f>
        <v/>
      </c>
      <c r="J35" s="96" t="str">
        <f t="shared" si="11"/>
        <v/>
      </c>
      <c r="K35" s="104" t="str">
        <f t="shared" si="3"/>
        <v/>
      </c>
      <c r="L35" s="219" t="str">
        <f t="shared" si="11"/>
        <v/>
      </c>
      <c r="M35" s="105" t="str">
        <f t="shared" si="4"/>
        <v/>
      </c>
      <c r="N35" s="219" t="str">
        <f t="shared" si="15"/>
        <v/>
      </c>
      <c r="O35" s="105" t="str">
        <f t="shared" si="6"/>
        <v/>
      </c>
      <c r="P35" s="219" t="str">
        <f t="shared" si="13"/>
        <v/>
      </c>
      <c r="Q35" s="105" t="str">
        <f t="shared" si="8"/>
        <v/>
      </c>
      <c r="R35" s="219" t="str">
        <f t="shared" si="16"/>
        <v/>
      </c>
      <c r="S35" s="13" t="str">
        <f t="shared" si="10"/>
        <v/>
      </c>
      <c r="T35" s="223"/>
      <c r="U35" s="82"/>
      <c r="X35" s="118" t="e">
        <f>VLOOKUP($C35,食材マスタ!$A:$AB,5,FALSE)</f>
        <v>#N/A</v>
      </c>
      <c r="Y35" s="118" t="e">
        <f>VLOOKUP($C35,食材マスタ!$A:$AB,6,FALSE)</f>
        <v>#N/A</v>
      </c>
      <c r="Z35" s="118" t="e">
        <f>VLOOKUP($C35,食材マスタ!$A:$AB,13,FALSE)</f>
        <v>#N/A</v>
      </c>
      <c r="AA35" s="118" t="e">
        <f>VLOOKUP($C35,食材マスタ!$A:$AB,12,FALSE)</f>
        <v>#N/A</v>
      </c>
      <c r="AB35" s="118" t="e">
        <f>VLOOKUP($C35,食材マスタ!$A:$AB,14,FALSE)</f>
        <v>#N/A</v>
      </c>
      <c r="AC35" s="118" t="e">
        <f>VLOOKUP($C35,食材マスタ!$A:$AB,16,FALSE)</f>
        <v>#N/A</v>
      </c>
      <c r="AD35" s="118" t="e">
        <f>VLOOKUP($C35,食材マスタ!$A:$AB,19,FALSE)</f>
        <v>#N/A</v>
      </c>
      <c r="AE35" s="118" t="e">
        <f>VLOOKUP($C35,食材マスタ!$A:$AB,26,FALSE)</f>
        <v>#N/A</v>
      </c>
      <c r="AF35" s="118" t="e">
        <f>VLOOKUP($C35,食材マスタ!$A:$AB,28,FALSE)</f>
        <v>#N/A</v>
      </c>
    </row>
    <row r="36" spans="1:32" ht="14.25" customHeight="1" x14ac:dyDescent="0.25">
      <c r="A36" s="260"/>
      <c r="B36" s="261"/>
      <c r="C36" s="99"/>
      <c r="D36" s="100"/>
      <c r="E36" s="101" t="str">
        <f>IF(C36="","",VLOOKUP(C36,食材マスタ!$A$4:$AB$438,6,FALSE))</f>
        <v/>
      </c>
      <c r="F36" s="102"/>
      <c r="G36" s="103" t="str">
        <f t="shared" ref="G36:G42" si="17">IF(C36="","",F36/((100-I36)/100))</f>
        <v/>
      </c>
      <c r="H36" s="94" t="str">
        <f t="shared" si="1"/>
        <v/>
      </c>
      <c r="I36" s="96" t="str">
        <f>IF(C36="","",VLOOKUP(C36,食材マスタ!$A$4:$AB$438,13,FALSE))</f>
        <v/>
      </c>
      <c r="J36" s="96" t="str">
        <f t="shared" si="11"/>
        <v/>
      </c>
      <c r="K36" s="104" t="str">
        <f t="shared" si="3"/>
        <v/>
      </c>
      <c r="L36" s="219" t="str">
        <f t="shared" si="11"/>
        <v/>
      </c>
      <c r="M36" s="105" t="str">
        <f t="shared" si="4"/>
        <v/>
      </c>
      <c r="N36" s="219" t="str">
        <f t="shared" si="15"/>
        <v/>
      </c>
      <c r="O36" s="105" t="str">
        <f t="shared" si="6"/>
        <v/>
      </c>
      <c r="P36" s="219" t="str">
        <f t="shared" si="13"/>
        <v/>
      </c>
      <c r="Q36" s="105" t="str">
        <f t="shared" si="8"/>
        <v/>
      </c>
      <c r="R36" s="219" t="str">
        <f t="shared" si="16"/>
        <v/>
      </c>
      <c r="S36" s="13" t="str">
        <f t="shared" si="10"/>
        <v/>
      </c>
      <c r="T36" s="223"/>
      <c r="U36" s="82"/>
      <c r="X36" s="118" t="e">
        <f>VLOOKUP($C36,食材マスタ!$A:$AB,5,FALSE)</f>
        <v>#N/A</v>
      </c>
      <c r="Y36" s="118" t="e">
        <f>VLOOKUP($C36,食材マスタ!$A:$AB,6,FALSE)</f>
        <v>#N/A</v>
      </c>
      <c r="Z36" s="118" t="e">
        <f>VLOOKUP($C36,食材マスタ!$A:$AB,13,FALSE)</f>
        <v>#N/A</v>
      </c>
      <c r="AA36" s="118" t="e">
        <f>VLOOKUP($C36,食材マスタ!$A:$AB,12,FALSE)</f>
        <v>#N/A</v>
      </c>
      <c r="AB36" s="118" t="e">
        <f>VLOOKUP($C36,食材マスタ!$A:$AB,14,FALSE)</f>
        <v>#N/A</v>
      </c>
      <c r="AC36" s="118" t="e">
        <f>VLOOKUP($C36,食材マスタ!$A:$AB,16,FALSE)</f>
        <v>#N/A</v>
      </c>
      <c r="AD36" s="118" t="e">
        <f>VLOOKUP($C36,食材マスタ!$A:$AB,19,FALSE)</f>
        <v>#N/A</v>
      </c>
      <c r="AE36" s="118" t="e">
        <f>VLOOKUP($C36,食材マスタ!$A:$AB,26,FALSE)</f>
        <v>#N/A</v>
      </c>
      <c r="AF36" s="118" t="e">
        <f>VLOOKUP($C36,食材マスタ!$A:$AB,28,FALSE)</f>
        <v>#N/A</v>
      </c>
    </row>
    <row r="37" spans="1:32" ht="14.25" customHeight="1" x14ac:dyDescent="0.25">
      <c r="A37" s="260"/>
      <c r="B37" s="261"/>
      <c r="C37" s="99"/>
      <c r="D37" s="106"/>
      <c r="E37" s="101" t="str">
        <f>IF(C37="","",VLOOKUP(C37,食材マスタ!$A$4:$AB$438,6,FALSE))</f>
        <v/>
      </c>
      <c r="F37" s="102"/>
      <c r="G37" s="103" t="str">
        <f t="shared" si="17"/>
        <v/>
      </c>
      <c r="H37" s="94" t="str">
        <f t="shared" si="1"/>
        <v/>
      </c>
      <c r="I37" s="96" t="str">
        <f>IF(C37="","",VLOOKUP(C37,食材マスタ!$A$4:$AB$438,13,FALSE))</f>
        <v/>
      </c>
      <c r="J37" s="96" t="str">
        <f t="shared" si="11"/>
        <v/>
      </c>
      <c r="K37" s="104" t="str">
        <f t="shared" si="3"/>
        <v/>
      </c>
      <c r="L37" s="219" t="str">
        <f t="shared" si="11"/>
        <v/>
      </c>
      <c r="M37" s="105" t="str">
        <f t="shared" si="4"/>
        <v/>
      </c>
      <c r="N37" s="219" t="str">
        <f t="shared" si="15"/>
        <v/>
      </c>
      <c r="O37" s="105" t="str">
        <f t="shared" si="6"/>
        <v/>
      </c>
      <c r="P37" s="219" t="str">
        <f t="shared" si="13"/>
        <v/>
      </c>
      <c r="Q37" s="105" t="str">
        <f t="shared" si="8"/>
        <v/>
      </c>
      <c r="R37" s="219" t="str">
        <f t="shared" si="16"/>
        <v/>
      </c>
      <c r="S37" s="13" t="str">
        <f t="shared" si="10"/>
        <v/>
      </c>
      <c r="T37" s="223"/>
      <c r="U37" s="83"/>
      <c r="X37" s="118" t="e">
        <f>VLOOKUP($C37,食材マスタ!$A:$AB,5,FALSE)</f>
        <v>#N/A</v>
      </c>
      <c r="Y37" s="118" t="e">
        <f>VLOOKUP($C37,食材マスタ!$A:$AB,6,FALSE)</f>
        <v>#N/A</v>
      </c>
      <c r="Z37" s="118" t="e">
        <f>VLOOKUP($C37,食材マスタ!$A:$AB,13,FALSE)</f>
        <v>#N/A</v>
      </c>
      <c r="AA37" s="118" t="e">
        <f>VLOOKUP($C37,食材マスタ!$A:$AB,12,FALSE)</f>
        <v>#N/A</v>
      </c>
      <c r="AB37" s="118" t="e">
        <f>VLOOKUP($C37,食材マスタ!$A:$AB,14,FALSE)</f>
        <v>#N/A</v>
      </c>
      <c r="AC37" s="118" t="e">
        <f>VLOOKUP($C37,食材マスタ!$A:$AB,16,FALSE)</f>
        <v>#N/A</v>
      </c>
      <c r="AD37" s="118" t="e">
        <f>VLOOKUP($C37,食材マスタ!$A:$AB,19,FALSE)</f>
        <v>#N/A</v>
      </c>
      <c r="AE37" s="118" t="e">
        <f>VLOOKUP($C37,食材マスタ!$A:$AB,26,FALSE)</f>
        <v>#N/A</v>
      </c>
      <c r="AF37" s="118" t="e">
        <f>VLOOKUP($C37,食材マスタ!$A:$AB,28,FALSE)</f>
        <v>#N/A</v>
      </c>
    </row>
    <row r="38" spans="1:32" ht="14.25" customHeight="1" x14ac:dyDescent="0.25">
      <c r="A38" s="260"/>
      <c r="B38" s="261"/>
      <c r="C38" s="99"/>
      <c r="D38" s="100"/>
      <c r="E38" s="101" t="str">
        <f>IF(C38="","",VLOOKUP(C38,食材マスタ!$A$4:$AB$438,6,FALSE))</f>
        <v/>
      </c>
      <c r="F38" s="102"/>
      <c r="G38" s="103" t="str">
        <f t="shared" si="17"/>
        <v/>
      </c>
      <c r="H38" s="94" t="str">
        <f t="shared" si="1"/>
        <v/>
      </c>
      <c r="I38" s="96" t="str">
        <f>IF(C38="","",VLOOKUP(C38,食材マスタ!$A$4:$AB$438,13,FALSE))</f>
        <v/>
      </c>
      <c r="J38" s="96" t="str">
        <f t="shared" si="11"/>
        <v/>
      </c>
      <c r="K38" s="104" t="str">
        <f t="shared" si="3"/>
        <v/>
      </c>
      <c r="L38" s="219" t="str">
        <f t="shared" si="11"/>
        <v/>
      </c>
      <c r="M38" s="105" t="str">
        <f t="shared" si="4"/>
        <v/>
      </c>
      <c r="N38" s="219" t="str">
        <f t="shared" si="15"/>
        <v/>
      </c>
      <c r="O38" s="105" t="str">
        <f t="shared" si="6"/>
        <v/>
      </c>
      <c r="P38" s="219" t="str">
        <f t="shared" si="13"/>
        <v/>
      </c>
      <c r="Q38" s="105" t="str">
        <f t="shared" si="8"/>
        <v/>
      </c>
      <c r="R38" s="219" t="str">
        <f t="shared" si="16"/>
        <v/>
      </c>
      <c r="S38" s="13" t="str">
        <f t="shared" si="10"/>
        <v/>
      </c>
      <c r="T38" s="223"/>
      <c r="U38" s="83"/>
      <c r="X38" s="118" t="e">
        <f>VLOOKUP($C38,食材マスタ!$A:$AB,5,FALSE)</f>
        <v>#N/A</v>
      </c>
      <c r="Y38" s="118" t="e">
        <f>VLOOKUP($C38,食材マスタ!$A:$AB,6,FALSE)</f>
        <v>#N/A</v>
      </c>
      <c r="Z38" s="118" t="e">
        <f>VLOOKUP($C38,食材マスタ!$A:$AB,13,FALSE)</f>
        <v>#N/A</v>
      </c>
      <c r="AA38" s="118" t="e">
        <f>VLOOKUP($C38,食材マスタ!$A:$AB,12,FALSE)</f>
        <v>#N/A</v>
      </c>
      <c r="AB38" s="118" t="e">
        <f>VLOOKUP($C38,食材マスタ!$A:$AB,14,FALSE)</f>
        <v>#N/A</v>
      </c>
      <c r="AC38" s="118" t="e">
        <f>VLOOKUP($C38,食材マスタ!$A:$AB,16,FALSE)</f>
        <v>#N/A</v>
      </c>
      <c r="AD38" s="118" t="e">
        <f>VLOOKUP($C38,食材マスタ!$A:$AB,19,FALSE)</f>
        <v>#N/A</v>
      </c>
      <c r="AE38" s="118" t="e">
        <f>VLOOKUP($C38,食材マスタ!$A:$AB,26,FALSE)</f>
        <v>#N/A</v>
      </c>
      <c r="AF38" s="118" t="e">
        <f>VLOOKUP($C38,食材マスタ!$A:$AB,28,FALSE)</f>
        <v>#N/A</v>
      </c>
    </row>
    <row r="39" spans="1:32" ht="14.25" customHeight="1" x14ac:dyDescent="0.25">
      <c r="A39" s="260"/>
      <c r="B39" s="261"/>
      <c r="C39" s="99"/>
      <c r="D39" s="100"/>
      <c r="E39" s="101" t="str">
        <f>IF(C39="","",VLOOKUP(C39,食材マスタ!$A$4:$AB$438,6,FALSE))</f>
        <v/>
      </c>
      <c r="F39" s="102"/>
      <c r="G39" s="103" t="str">
        <f t="shared" si="17"/>
        <v/>
      </c>
      <c r="H39" s="94" t="str">
        <f t="shared" si="1"/>
        <v/>
      </c>
      <c r="I39" s="96" t="str">
        <f>IF(C39="","",VLOOKUP(C39,食材マスタ!$A$4:$AB$438,13,FALSE))</f>
        <v/>
      </c>
      <c r="J39" s="96" t="str">
        <f t="shared" si="11"/>
        <v/>
      </c>
      <c r="K39" s="104" t="str">
        <f t="shared" si="3"/>
        <v/>
      </c>
      <c r="L39" s="219" t="str">
        <f t="shared" si="11"/>
        <v/>
      </c>
      <c r="M39" s="105" t="str">
        <f t="shared" si="4"/>
        <v/>
      </c>
      <c r="N39" s="219" t="str">
        <f t="shared" si="15"/>
        <v/>
      </c>
      <c r="O39" s="105" t="str">
        <f t="shared" si="6"/>
        <v/>
      </c>
      <c r="P39" s="219" t="str">
        <f t="shared" si="13"/>
        <v/>
      </c>
      <c r="Q39" s="105" t="str">
        <f t="shared" si="8"/>
        <v/>
      </c>
      <c r="R39" s="219" t="str">
        <f t="shared" si="16"/>
        <v/>
      </c>
      <c r="S39" s="13" t="str">
        <f t="shared" si="10"/>
        <v/>
      </c>
      <c r="T39" s="223"/>
      <c r="U39" s="83"/>
      <c r="X39" s="118" t="e">
        <f>VLOOKUP($C39,食材マスタ!$A:$AB,5,FALSE)</f>
        <v>#N/A</v>
      </c>
      <c r="Y39" s="118" t="e">
        <f>VLOOKUP($C39,食材マスタ!$A:$AB,6,FALSE)</f>
        <v>#N/A</v>
      </c>
      <c r="Z39" s="118" t="e">
        <f>VLOOKUP($C39,食材マスタ!$A:$AB,13,FALSE)</f>
        <v>#N/A</v>
      </c>
      <c r="AA39" s="118" t="e">
        <f>VLOOKUP($C39,食材マスタ!$A:$AB,12,FALSE)</f>
        <v>#N/A</v>
      </c>
      <c r="AB39" s="118" t="e">
        <f>VLOOKUP($C39,食材マスタ!$A:$AB,14,FALSE)</f>
        <v>#N/A</v>
      </c>
      <c r="AC39" s="118" t="e">
        <f>VLOOKUP($C39,食材マスタ!$A:$AB,16,FALSE)</f>
        <v>#N/A</v>
      </c>
      <c r="AD39" s="118" t="e">
        <f>VLOOKUP($C39,食材マスタ!$A:$AB,19,FALSE)</f>
        <v>#N/A</v>
      </c>
      <c r="AE39" s="118" t="e">
        <f>VLOOKUP($C39,食材マスタ!$A:$AB,26,FALSE)</f>
        <v>#N/A</v>
      </c>
      <c r="AF39" s="118" t="e">
        <f>VLOOKUP($C39,食材マスタ!$A:$AB,28,FALSE)</f>
        <v>#N/A</v>
      </c>
    </row>
    <row r="40" spans="1:32" ht="14.25" customHeight="1" x14ac:dyDescent="0.25">
      <c r="A40" s="260"/>
      <c r="B40" s="261"/>
      <c r="C40" s="99"/>
      <c r="D40" s="100"/>
      <c r="E40" s="101" t="str">
        <f>IF(C40="","",VLOOKUP(C40,食材マスタ!$A$4:$AB$438,6,FALSE))</f>
        <v/>
      </c>
      <c r="F40" s="102"/>
      <c r="G40" s="103" t="str">
        <f t="shared" si="17"/>
        <v/>
      </c>
      <c r="H40" s="94" t="str">
        <f t="shared" si="1"/>
        <v/>
      </c>
      <c r="I40" s="96" t="str">
        <f>IF(C40="","",VLOOKUP(C40,食材マスタ!$A$4:$AB$438,13,FALSE))</f>
        <v/>
      </c>
      <c r="J40" s="96" t="str">
        <f t="shared" si="11"/>
        <v/>
      </c>
      <c r="K40" s="104" t="str">
        <f t="shared" si="3"/>
        <v/>
      </c>
      <c r="L40" s="219" t="str">
        <f t="shared" si="11"/>
        <v/>
      </c>
      <c r="M40" s="105" t="str">
        <f t="shared" si="4"/>
        <v/>
      </c>
      <c r="N40" s="219" t="str">
        <f t="shared" si="15"/>
        <v/>
      </c>
      <c r="O40" s="105" t="str">
        <f t="shared" si="6"/>
        <v/>
      </c>
      <c r="P40" s="219" t="str">
        <f t="shared" si="13"/>
        <v/>
      </c>
      <c r="Q40" s="105" t="str">
        <f t="shared" si="8"/>
        <v/>
      </c>
      <c r="R40" s="219" t="str">
        <f t="shared" si="16"/>
        <v/>
      </c>
      <c r="S40" s="13" t="str">
        <f t="shared" si="10"/>
        <v/>
      </c>
      <c r="T40" s="223"/>
      <c r="U40" s="83"/>
      <c r="X40" s="118" t="e">
        <f>VLOOKUP($C40,食材マスタ!$A:$AB,5,FALSE)</f>
        <v>#N/A</v>
      </c>
      <c r="Y40" s="118" t="e">
        <f>VLOOKUP($C40,食材マスタ!$A:$AB,6,FALSE)</f>
        <v>#N/A</v>
      </c>
      <c r="Z40" s="118" t="e">
        <f>VLOOKUP($C40,食材マスタ!$A:$AB,13,FALSE)</f>
        <v>#N/A</v>
      </c>
      <c r="AA40" s="118" t="e">
        <f>VLOOKUP($C40,食材マスタ!$A:$AB,12,FALSE)</f>
        <v>#N/A</v>
      </c>
      <c r="AB40" s="118" t="e">
        <f>VLOOKUP($C40,食材マスタ!$A:$AB,14,FALSE)</f>
        <v>#N/A</v>
      </c>
      <c r="AC40" s="118" t="e">
        <f>VLOOKUP($C40,食材マスタ!$A:$AB,16,FALSE)</f>
        <v>#N/A</v>
      </c>
      <c r="AD40" s="118" t="e">
        <f>VLOOKUP($C40,食材マスタ!$A:$AB,19,FALSE)</f>
        <v>#N/A</v>
      </c>
      <c r="AE40" s="118" t="e">
        <f>VLOOKUP($C40,食材マスタ!$A:$AB,26,FALSE)</f>
        <v>#N/A</v>
      </c>
      <c r="AF40" s="118" t="e">
        <f>VLOOKUP($C40,食材マスタ!$A:$AB,28,FALSE)</f>
        <v>#N/A</v>
      </c>
    </row>
    <row r="41" spans="1:32" ht="14.25" customHeight="1" x14ac:dyDescent="0.25">
      <c r="A41" s="260"/>
      <c r="B41" s="261"/>
      <c r="C41" s="99"/>
      <c r="D41" s="100"/>
      <c r="E41" s="101" t="str">
        <f>IF(C41="","",VLOOKUP(C41,食材マスタ!$A$4:$AB$438,6,FALSE))</f>
        <v/>
      </c>
      <c r="F41" s="102"/>
      <c r="G41" s="103" t="str">
        <f t="shared" si="17"/>
        <v/>
      </c>
      <c r="H41" s="94" t="str">
        <f t="shared" si="1"/>
        <v/>
      </c>
      <c r="I41" s="96" t="str">
        <f>IF(C41="","",VLOOKUP(C41,食材マスタ!$A$4:$AB$438,13,FALSE))</f>
        <v/>
      </c>
      <c r="J41" s="96" t="str">
        <f t="shared" si="11"/>
        <v/>
      </c>
      <c r="K41" s="104" t="str">
        <f t="shared" si="3"/>
        <v/>
      </c>
      <c r="L41" s="219" t="str">
        <f t="shared" si="11"/>
        <v/>
      </c>
      <c r="M41" s="105" t="str">
        <f t="shared" si="4"/>
        <v/>
      </c>
      <c r="N41" s="219" t="str">
        <f t="shared" si="15"/>
        <v/>
      </c>
      <c r="O41" s="105" t="str">
        <f t="shared" si="6"/>
        <v/>
      </c>
      <c r="P41" s="219" t="str">
        <f t="shared" si="13"/>
        <v/>
      </c>
      <c r="Q41" s="105" t="str">
        <f t="shared" si="8"/>
        <v/>
      </c>
      <c r="R41" s="219" t="str">
        <f t="shared" si="16"/>
        <v/>
      </c>
      <c r="S41" s="13" t="str">
        <f t="shared" si="10"/>
        <v/>
      </c>
      <c r="T41" s="223"/>
      <c r="U41" s="83"/>
      <c r="X41" s="118" t="e">
        <f>VLOOKUP($C41,食材マスタ!$A:$AB,5,FALSE)</f>
        <v>#N/A</v>
      </c>
      <c r="Y41" s="118" t="e">
        <f>VLOOKUP($C41,食材マスタ!$A:$AB,6,FALSE)</f>
        <v>#N/A</v>
      </c>
      <c r="Z41" s="118" t="e">
        <f>VLOOKUP($C41,食材マスタ!$A:$AB,13,FALSE)</f>
        <v>#N/A</v>
      </c>
      <c r="AA41" s="118" t="e">
        <f>VLOOKUP($C41,食材マスタ!$A:$AB,12,FALSE)</f>
        <v>#N/A</v>
      </c>
      <c r="AB41" s="118" t="e">
        <f>VLOOKUP($C41,食材マスタ!$A:$AB,14,FALSE)</f>
        <v>#N/A</v>
      </c>
      <c r="AC41" s="118" t="e">
        <f>VLOOKUP($C41,食材マスタ!$A:$AB,16,FALSE)</f>
        <v>#N/A</v>
      </c>
      <c r="AD41" s="118" t="e">
        <f>VLOOKUP($C41,食材マスタ!$A:$AB,19,FALSE)</f>
        <v>#N/A</v>
      </c>
      <c r="AE41" s="118" t="e">
        <f>VLOOKUP($C41,食材マスタ!$A:$AB,26,FALSE)</f>
        <v>#N/A</v>
      </c>
      <c r="AF41" s="118" t="e">
        <f>VLOOKUP($C41,食材マスタ!$A:$AB,28,FALSE)</f>
        <v>#N/A</v>
      </c>
    </row>
    <row r="42" spans="1:32" ht="14.25" customHeight="1" x14ac:dyDescent="0.25">
      <c r="A42" s="260"/>
      <c r="B42" s="261"/>
      <c r="C42" s="99"/>
      <c r="D42" s="115"/>
      <c r="E42" s="101" t="str">
        <f>IF(C42="","",VLOOKUP(C42,食材マスタ!$A$4:$AB$438,6,FALSE))</f>
        <v/>
      </c>
      <c r="F42" s="102"/>
      <c r="G42" s="103" t="str">
        <f t="shared" si="17"/>
        <v/>
      </c>
      <c r="H42" s="94" t="str">
        <f t="shared" si="1"/>
        <v/>
      </c>
      <c r="I42" s="96" t="str">
        <f>IF(C42="","",VLOOKUP(C42,食材マスタ!$A$4:$AB$438,13,FALSE))</f>
        <v/>
      </c>
      <c r="J42" s="96" t="str">
        <f t="shared" si="11"/>
        <v/>
      </c>
      <c r="K42" s="104" t="str">
        <f t="shared" si="3"/>
        <v/>
      </c>
      <c r="L42" s="219" t="str">
        <f t="shared" si="11"/>
        <v/>
      </c>
      <c r="M42" s="105" t="str">
        <f t="shared" si="4"/>
        <v/>
      </c>
      <c r="N42" s="219" t="str">
        <f t="shared" si="15"/>
        <v/>
      </c>
      <c r="O42" s="105" t="str">
        <f t="shared" si="6"/>
        <v/>
      </c>
      <c r="P42" s="219" t="str">
        <f t="shared" si="13"/>
        <v/>
      </c>
      <c r="Q42" s="105" t="str">
        <f t="shared" si="8"/>
        <v/>
      </c>
      <c r="R42" s="219" t="str">
        <f t="shared" si="16"/>
        <v/>
      </c>
      <c r="S42" s="13" t="str">
        <f t="shared" si="10"/>
        <v/>
      </c>
      <c r="T42" s="224"/>
      <c r="U42" s="86"/>
      <c r="X42" s="118" t="e">
        <f>VLOOKUP($C42,食材マスタ!$A:$AB,5,FALSE)</f>
        <v>#N/A</v>
      </c>
      <c r="Y42" s="118" t="e">
        <f>VLOOKUP($C42,食材マスタ!$A:$AB,6,FALSE)</f>
        <v>#N/A</v>
      </c>
      <c r="Z42" s="118" t="e">
        <f>VLOOKUP($C42,食材マスタ!$A:$AB,13,FALSE)</f>
        <v>#N/A</v>
      </c>
      <c r="AA42" s="118" t="e">
        <f>VLOOKUP($C42,食材マスタ!$A:$AB,12,FALSE)</f>
        <v>#N/A</v>
      </c>
      <c r="AB42" s="118" t="e">
        <f>VLOOKUP($C42,食材マスタ!$A:$AB,14,FALSE)</f>
        <v>#N/A</v>
      </c>
      <c r="AC42" s="118" t="e">
        <f>VLOOKUP($C42,食材マスタ!$A:$AB,16,FALSE)</f>
        <v>#N/A</v>
      </c>
      <c r="AD42" s="118" t="e">
        <f>VLOOKUP($C42,食材マスタ!$A:$AB,19,FALSE)</f>
        <v>#N/A</v>
      </c>
      <c r="AE42" s="118" t="e">
        <f>VLOOKUP($C42,食材マスタ!$A:$AB,26,FALSE)</f>
        <v>#N/A</v>
      </c>
      <c r="AF42" s="118" t="e">
        <f>VLOOKUP($C42,食材マスタ!$A:$AB,28,FALSE)</f>
        <v>#N/A</v>
      </c>
    </row>
    <row r="43" spans="1:32" ht="14.25" customHeight="1" x14ac:dyDescent="0.25">
      <c r="A43" s="260"/>
      <c r="B43" s="261"/>
      <c r="C43" s="99"/>
      <c r="D43" s="100"/>
      <c r="E43" s="101" t="str">
        <f>IF(C43="","",VLOOKUP(C43,食材マスタ!$A$4:$AB$438,6,FALSE))</f>
        <v/>
      </c>
      <c r="F43" s="102"/>
      <c r="G43" s="103" t="str">
        <f t="shared" si="0"/>
        <v/>
      </c>
      <c r="H43" s="94" t="str">
        <f t="shared" si="1"/>
        <v/>
      </c>
      <c r="I43" s="96" t="str">
        <f>IF(C43="","",VLOOKUP(C43,食材マスタ!$A$4:$AB$438,13,FALSE))</f>
        <v/>
      </c>
      <c r="J43" s="96" t="str">
        <f t="shared" si="11"/>
        <v/>
      </c>
      <c r="K43" s="104" t="str">
        <f t="shared" si="3"/>
        <v/>
      </c>
      <c r="L43" s="219" t="str">
        <f t="shared" si="11"/>
        <v/>
      </c>
      <c r="M43" s="105" t="str">
        <f t="shared" si="4"/>
        <v/>
      </c>
      <c r="N43" s="219" t="str">
        <f t="shared" si="15"/>
        <v/>
      </c>
      <c r="O43" s="105" t="str">
        <f t="shared" si="6"/>
        <v/>
      </c>
      <c r="P43" s="219" t="str">
        <f t="shared" si="13"/>
        <v/>
      </c>
      <c r="Q43" s="105" t="str">
        <f t="shared" si="8"/>
        <v/>
      </c>
      <c r="R43" s="219" t="str">
        <f t="shared" si="16"/>
        <v/>
      </c>
      <c r="S43" s="13" t="str">
        <f t="shared" si="10"/>
        <v/>
      </c>
      <c r="T43" s="223"/>
      <c r="U43" s="82"/>
      <c r="X43" s="118" t="e">
        <f>VLOOKUP($C43,食材マスタ!$A:$AB,5,FALSE)</f>
        <v>#N/A</v>
      </c>
      <c r="Y43" s="118" t="e">
        <f>VLOOKUP($C43,食材マスタ!$A:$AB,6,FALSE)</f>
        <v>#N/A</v>
      </c>
      <c r="Z43" s="118" t="e">
        <f>VLOOKUP($C43,食材マスタ!$A:$AB,13,FALSE)</f>
        <v>#N/A</v>
      </c>
      <c r="AA43" s="118" t="e">
        <f>VLOOKUP($C43,食材マスタ!$A:$AB,12,FALSE)</f>
        <v>#N/A</v>
      </c>
      <c r="AB43" s="118" t="e">
        <f>VLOOKUP($C43,食材マスタ!$A:$AB,14,FALSE)</f>
        <v>#N/A</v>
      </c>
      <c r="AC43" s="118" t="e">
        <f>VLOOKUP($C43,食材マスタ!$A:$AB,16,FALSE)</f>
        <v>#N/A</v>
      </c>
      <c r="AD43" s="118" t="e">
        <f>VLOOKUP($C43,食材マスタ!$A:$AB,19,FALSE)</f>
        <v>#N/A</v>
      </c>
      <c r="AE43" s="118" t="e">
        <f>VLOOKUP($C43,食材マスタ!$A:$AB,26,FALSE)</f>
        <v>#N/A</v>
      </c>
      <c r="AF43" s="118" t="e">
        <f>VLOOKUP($C43,食材マスタ!$A:$AB,28,FALSE)</f>
        <v>#N/A</v>
      </c>
    </row>
    <row r="44" spans="1:32" ht="14.25" customHeight="1" thickBot="1" x14ac:dyDescent="0.3">
      <c r="A44" s="262"/>
      <c r="B44" s="263"/>
      <c r="C44" s="124"/>
      <c r="D44" s="125"/>
      <c r="E44" s="126" t="str">
        <f>IF(C44="","",VLOOKUP(C44,食材マスタ!$A$4:$AB$438,6,FALSE))</f>
        <v/>
      </c>
      <c r="F44" s="121"/>
      <c r="G44" s="127" t="str">
        <f t="shared" si="0"/>
        <v/>
      </c>
      <c r="H44" s="128" t="str">
        <f t="shared" si="1"/>
        <v/>
      </c>
      <c r="I44" s="129" t="str">
        <f>IF(C44="","",VLOOKUP(C44,食材マスタ!$A$4:$AB$438,13,FALSE))</f>
        <v/>
      </c>
      <c r="J44" s="129" t="str">
        <f t="shared" si="11"/>
        <v/>
      </c>
      <c r="K44" s="130" t="str">
        <f t="shared" si="3"/>
        <v/>
      </c>
      <c r="L44" s="220" t="str">
        <f t="shared" si="11"/>
        <v/>
      </c>
      <c r="M44" s="131" t="str">
        <f t="shared" si="4"/>
        <v/>
      </c>
      <c r="N44" s="220" t="str">
        <f t="shared" si="15"/>
        <v/>
      </c>
      <c r="O44" s="131" t="str">
        <f t="shared" si="6"/>
        <v/>
      </c>
      <c r="P44" s="220" t="str">
        <f t="shared" si="13"/>
        <v/>
      </c>
      <c r="Q44" s="131" t="str">
        <f t="shared" si="8"/>
        <v/>
      </c>
      <c r="R44" s="220" t="str">
        <f t="shared" si="16"/>
        <v/>
      </c>
      <c r="S44" s="17" t="str">
        <f t="shared" si="10"/>
        <v/>
      </c>
      <c r="T44" s="225"/>
      <c r="U44" s="132"/>
      <c r="X44" s="118" t="e">
        <f>VLOOKUP($C44,食材マスタ!$A:$AB,5,FALSE)</f>
        <v>#N/A</v>
      </c>
      <c r="Y44" s="118" t="e">
        <f>VLOOKUP($C44,食材マスタ!$A:$AB,6,FALSE)</f>
        <v>#N/A</v>
      </c>
      <c r="Z44" s="118" t="e">
        <f>VLOOKUP($C44,食材マスタ!$A:$AB,13,FALSE)</f>
        <v>#N/A</v>
      </c>
      <c r="AA44" s="118" t="e">
        <f>VLOOKUP($C44,食材マスタ!$A:$AB,12,FALSE)</f>
        <v>#N/A</v>
      </c>
      <c r="AB44" s="118" t="e">
        <f>VLOOKUP($C44,食材マスタ!$A:$AB,14,FALSE)</f>
        <v>#N/A</v>
      </c>
      <c r="AC44" s="118" t="e">
        <f>VLOOKUP($C44,食材マスタ!$A:$AB,16,FALSE)</f>
        <v>#N/A</v>
      </c>
      <c r="AD44" s="118" t="e">
        <f>VLOOKUP($C44,食材マスタ!$A:$AB,19,FALSE)</f>
        <v>#N/A</v>
      </c>
      <c r="AE44" s="118" t="e">
        <f>VLOOKUP($C44,食材マスタ!$A:$AB,26,FALSE)</f>
        <v>#N/A</v>
      </c>
      <c r="AF44" s="118" t="e">
        <f>VLOOKUP($C44,食材マスタ!$A:$AB,28,FALSE)</f>
        <v>#N/A</v>
      </c>
    </row>
    <row r="45" spans="1:32" ht="14.25" customHeight="1" x14ac:dyDescent="0.25">
      <c r="A45" s="264"/>
      <c r="B45" s="265"/>
      <c r="C45" s="122"/>
      <c r="D45" s="90"/>
      <c r="E45" s="91" t="str">
        <f>IF(C45="","",VLOOKUP(C45,食材マスタ!$A$4:$AB$438,6,FALSE))</f>
        <v/>
      </c>
      <c r="F45" s="92"/>
      <c r="G45" s="93" t="str">
        <f t="shared" si="0"/>
        <v/>
      </c>
      <c r="H45" s="120" t="str">
        <f t="shared" si="1"/>
        <v/>
      </c>
      <c r="I45" s="95" t="str">
        <f>IF(C45="","",VLOOKUP(C45,食材マスタ!$A$4:$AB$438,13,FALSE))</f>
        <v/>
      </c>
      <c r="J45" s="95" t="str">
        <f t="shared" si="11"/>
        <v/>
      </c>
      <c r="K45" s="97" t="str">
        <f t="shared" si="3"/>
        <v/>
      </c>
      <c r="L45" s="221" t="str">
        <f t="shared" si="11"/>
        <v/>
      </c>
      <c r="M45" s="98" t="str">
        <f t="shared" si="4"/>
        <v/>
      </c>
      <c r="N45" s="221" t="str">
        <f t="shared" si="15"/>
        <v/>
      </c>
      <c r="O45" s="98" t="str">
        <f t="shared" si="6"/>
        <v/>
      </c>
      <c r="P45" s="221" t="str">
        <f t="shared" si="13"/>
        <v/>
      </c>
      <c r="Q45" s="98" t="str">
        <f t="shared" si="8"/>
        <v/>
      </c>
      <c r="R45" s="221" t="str">
        <f t="shared" si="16"/>
        <v/>
      </c>
      <c r="S45" s="10" t="str">
        <f t="shared" si="10"/>
        <v/>
      </c>
      <c r="T45" s="222"/>
      <c r="U45" s="123"/>
      <c r="X45" s="118" t="e">
        <f>VLOOKUP($C45,食材マスタ!$A:$AB,5,FALSE)</f>
        <v>#N/A</v>
      </c>
      <c r="Y45" s="118" t="e">
        <f>VLOOKUP($C45,食材マスタ!$A:$AB,6,FALSE)</f>
        <v>#N/A</v>
      </c>
      <c r="Z45" s="118" t="e">
        <f>VLOOKUP($C45,食材マスタ!$A:$AB,13,FALSE)</f>
        <v>#N/A</v>
      </c>
      <c r="AA45" s="118" t="e">
        <f>VLOOKUP($C45,食材マスタ!$A:$AB,12,FALSE)</f>
        <v>#N/A</v>
      </c>
      <c r="AB45" s="118" t="e">
        <f>VLOOKUP($C45,食材マスタ!$A:$AB,14,FALSE)</f>
        <v>#N/A</v>
      </c>
      <c r="AC45" s="118" t="e">
        <f>VLOOKUP($C45,食材マスタ!$A:$AB,16,FALSE)</f>
        <v>#N/A</v>
      </c>
      <c r="AD45" s="118" t="e">
        <f>VLOOKUP($C45,食材マスタ!$A:$AB,19,FALSE)</f>
        <v>#N/A</v>
      </c>
      <c r="AE45" s="118" t="e">
        <f>VLOOKUP($C45,食材マスタ!$A:$AB,26,FALSE)</f>
        <v>#N/A</v>
      </c>
      <c r="AF45" s="118" t="e">
        <f>VLOOKUP($C45,食材マスタ!$A:$AB,28,FALSE)</f>
        <v>#N/A</v>
      </c>
    </row>
    <row r="46" spans="1:32" ht="14.25" customHeight="1" x14ac:dyDescent="0.25">
      <c r="A46" s="260"/>
      <c r="B46" s="261"/>
      <c r="C46" s="99"/>
      <c r="D46" s="100"/>
      <c r="E46" s="101" t="str">
        <f>IF(C46="","",VLOOKUP(C46,食材マスタ!$A$4:$AB$438,6,FALSE))</f>
        <v/>
      </c>
      <c r="F46" s="102"/>
      <c r="G46" s="103" t="str">
        <f t="shared" si="0"/>
        <v/>
      </c>
      <c r="H46" s="94" t="str">
        <f t="shared" si="1"/>
        <v/>
      </c>
      <c r="I46" s="96" t="str">
        <f>IF(C46="","",VLOOKUP(C46,食材マスタ!$A$4:$AB$438,13,FALSE))</f>
        <v/>
      </c>
      <c r="J46" s="96" t="str">
        <f t="shared" si="11"/>
        <v/>
      </c>
      <c r="K46" s="104" t="str">
        <f t="shared" si="3"/>
        <v/>
      </c>
      <c r="L46" s="219" t="str">
        <f t="shared" si="11"/>
        <v/>
      </c>
      <c r="M46" s="105" t="str">
        <f t="shared" si="4"/>
        <v/>
      </c>
      <c r="N46" s="219" t="str">
        <f t="shared" si="15"/>
        <v/>
      </c>
      <c r="O46" s="105" t="str">
        <f t="shared" si="6"/>
        <v/>
      </c>
      <c r="P46" s="219" t="str">
        <f t="shared" si="13"/>
        <v/>
      </c>
      <c r="Q46" s="105" t="str">
        <f t="shared" si="8"/>
        <v/>
      </c>
      <c r="R46" s="219" t="str">
        <f t="shared" si="16"/>
        <v/>
      </c>
      <c r="S46" s="13" t="str">
        <f t="shared" si="10"/>
        <v/>
      </c>
      <c r="T46" s="223"/>
      <c r="U46" s="82"/>
      <c r="X46" s="118" t="e">
        <f>VLOOKUP($C46,食材マスタ!$A:$AB,5,FALSE)</f>
        <v>#N/A</v>
      </c>
      <c r="Y46" s="118" t="e">
        <f>VLOOKUP($C46,食材マスタ!$A:$AB,6,FALSE)</f>
        <v>#N/A</v>
      </c>
      <c r="Z46" s="118" t="e">
        <f>VLOOKUP($C46,食材マスタ!$A:$AB,13,FALSE)</f>
        <v>#N/A</v>
      </c>
      <c r="AA46" s="118" t="e">
        <f>VLOOKUP($C46,食材マスタ!$A:$AB,12,FALSE)</f>
        <v>#N/A</v>
      </c>
      <c r="AB46" s="118" t="e">
        <f>VLOOKUP($C46,食材マスタ!$A:$AB,14,FALSE)</f>
        <v>#N/A</v>
      </c>
      <c r="AC46" s="118" t="e">
        <f>VLOOKUP($C46,食材マスタ!$A:$AB,16,FALSE)</f>
        <v>#N/A</v>
      </c>
      <c r="AD46" s="118" t="e">
        <f>VLOOKUP($C46,食材マスタ!$A:$AB,19,FALSE)</f>
        <v>#N/A</v>
      </c>
      <c r="AE46" s="118" t="e">
        <f>VLOOKUP($C46,食材マスタ!$A:$AB,26,FALSE)</f>
        <v>#N/A</v>
      </c>
      <c r="AF46" s="118" t="e">
        <f>VLOOKUP($C46,食材マスタ!$A:$AB,28,FALSE)</f>
        <v>#N/A</v>
      </c>
    </row>
    <row r="47" spans="1:32" ht="14.25" customHeight="1" x14ac:dyDescent="0.25">
      <c r="A47" s="260"/>
      <c r="B47" s="261"/>
      <c r="C47" s="99"/>
      <c r="D47" s="100"/>
      <c r="E47" s="101" t="str">
        <f>IF(C47="","",VLOOKUP(C47,食材マスタ!$A$4:$AB$438,6,FALSE))</f>
        <v/>
      </c>
      <c r="F47" s="102"/>
      <c r="G47" s="103" t="str">
        <f t="shared" si="0"/>
        <v/>
      </c>
      <c r="H47" s="94" t="str">
        <f t="shared" si="1"/>
        <v/>
      </c>
      <c r="I47" s="96" t="str">
        <f>IF(C47="","",VLOOKUP(C47,食材マスタ!$A$4:$AB$438,13,FALSE))</f>
        <v/>
      </c>
      <c r="J47" s="96" t="str">
        <f t="shared" si="11"/>
        <v/>
      </c>
      <c r="K47" s="104" t="str">
        <f t="shared" si="3"/>
        <v/>
      </c>
      <c r="L47" s="219" t="str">
        <f t="shared" si="11"/>
        <v/>
      </c>
      <c r="M47" s="105" t="str">
        <f t="shared" si="4"/>
        <v/>
      </c>
      <c r="N47" s="219" t="str">
        <f t="shared" si="15"/>
        <v/>
      </c>
      <c r="O47" s="105" t="str">
        <f t="shared" si="6"/>
        <v/>
      </c>
      <c r="P47" s="219" t="str">
        <f t="shared" si="13"/>
        <v/>
      </c>
      <c r="Q47" s="105" t="str">
        <f t="shared" si="8"/>
        <v/>
      </c>
      <c r="R47" s="219" t="str">
        <f t="shared" si="16"/>
        <v/>
      </c>
      <c r="S47" s="13" t="str">
        <f t="shared" si="10"/>
        <v/>
      </c>
      <c r="T47" s="223"/>
      <c r="U47" s="82"/>
      <c r="X47" s="118" t="e">
        <f>VLOOKUP($C47,食材マスタ!$A:$AB,5,FALSE)</f>
        <v>#N/A</v>
      </c>
      <c r="Y47" s="118" t="e">
        <f>VLOOKUP($C47,食材マスタ!$A:$AB,6,FALSE)</f>
        <v>#N/A</v>
      </c>
      <c r="Z47" s="118" t="e">
        <f>VLOOKUP($C47,食材マスタ!$A:$AB,13,FALSE)</f>
        <v>#N/A</v>
      </c>
      <c r="AA47" s="118" t="e">
        <f>VLOOKUP($C47,食材マスタ!$A:$AB,12,FALSE)</f>
        <v>#N/A</v>
      </c>
      <c r="AB47" s="118" t="e">
        <f>VLOOKUP($C47,食材マスタ!$A:$AB,14,FALSE)</f>
        <v>#N/A</v>
      </c>
      <c r="AC47" s="118" t="e">
        <f>VLOOKUP($C47,食材マスタ!$A:$AB,16,FALSE)</f>
        <v>#N/A</v>
      </c>
      <c r="AD47" s="118" t="e">
        <f>VLOOKUP($C47,食材マスタ!$A:$AB,19,FALSE)</f>
        <v>#N/A</v>
      </c>
      <c r="AE47" s="118" t="e">
        <f>VLOOKUP($C47,食材マスタ!$A:$AB,26,FALSE)</f>
        <v>#N/A</v>
      </c>
      <c r="AF47" s="118" t="e">
        <f>VLOOKUP($C47,食材マスタ!$A:$AB,28,FALSE)</f>
        <v>#N/A</v>
      </c>
    </row>
    <row r="48" spans="1:32" ht="14.25" customHeight="1" x14ac:dyDescent="0.25">
      <c r="A48" s="260"/>
      <c r="B48" s="261"/>
      <c r="C48" s="99"/>
      <c r="D48" s="100"/>
      <c r="E48" s="101" t="str">
        <f>IF(C48="","",VLOOKUP(C48,食材マスタ!$A$4:$AB$438,6,FALSE))</f>
        <v/>
      </c>
      <c r="F48" s="102"/>
      <c r="G48" s="103" t="str">
        <f t="shared" si="0"/>
        <v/>
      </c>
      <c r="H48" s="94" t="str">
        <f t="shared" si="1"/>
        <v/>
      </c>
      <c r="I48" s="96" t="str">
        <f>IF(C48="","",VLOOKUP(C48,食材マスタ!$A$4:$AB$438,13,FALSE))</f>
        <v/>
      </c>
      <c r="J48" s="96" t="str">
        <f t="shared" si="11"/>
        <v/>
      </c>
      <c r="K48" s="104" t="str">
        <f t="shared" si="3"/>
        <v/>
      </c>
      <c r="L48" s="219" t="str">
        <f t="shared" si="11"/>
        <v/>
      </c>
      <c r="M48" s="105" t="str">
        <f t="shared" si="4"/>
        <v/>
      </c>
      <c r="N48" s="219" t="str">
        <f t="shared" si="15"/>
        <v/>
      </c>
      <c r="O48" s="105" t="str">
        <f t="shared" si="6"/>
        <v/>
      </c>
      <c r="P48" s="219" t="str">
        <f t="shared" si="13"/>
        <v/>
      </c>
      <c r="Q48" s="105" t="str">
        <f t="shared" si="8"/>
        <v/>
      </c>
      <c r="R48" s="219" t="str">
        <f t="shared" si="16"/>
        <v/>
      </c>
      <c r="S48" s="13" t="str">
        <f t="shared" si="10"/>
        <v/>
      </c>
      <c r="T48" s="223"/>
      <c r="U48" s="82"/>
      <c r="X48" s="118" t="e">
        <f>VLOOKUP($C48,食材マスタ!$A:$AB,5,FALSE)</f>
        <v>#N/A</v>
      </c>
      <c r="Y48" s="118" t="e">
        <f>VLOOKUP($C48,食材マスタ!$A:$AB,6,FALSE)</f>
        <v>#N/A</v>
      </c>
      <c r="Z48" s="118" t="e">
        <f>VLOOKUP($C48,食材マスタ!$A:$AB,13,FALSE)</f>
        <v>#N/A</v>
      </c>
      <c r="AA48" s="118" t="e">
        <f>VLOOKUP($C48,食材マスタ!$A:$AB,12,FALSE)</f>
        <v>#N/A</v>
      </c>
      <c r="AB48" s="118" t="e">
        <f>VLOOKUP($C48,食材マスタ!$A:$AB,14,FALSE)</f>
        <v>#N/A</v>
      </c>
      <c r="AC48" s="118" t="e">
        <f>VLOOKUP($C48,食材マスタ!$A:$AB,16,FALSE)</f>
        <v>#N/A</v>
      </c>
      <c r="AD48" s="118" t="e">
        <f>VLOOKUP($C48,食材マスタ!$A:$AB,19,FALSE)</f>
        <v>#N/A</v>
      </c>
      <c r="AE48" s="118" t="e">
        <f>VLOOKUP($C48,食材マスタ!$A:$AB,26,FALSE)</f>
        <v>#N/A</v>
      </c>
      <c r="AF48" s="118" t="e">
        <f>VLOOKUP($C48,食材マスタ!$A:$AB,28,FALSE)</f>
        <v>#N/A</v>
      </c>
    </row>
    <row r="49" spans="1:32" ht="14.25" customHeight="1" x14ac:dyDescent="0.25">
      <c r="A49" s="260"/>
      <c r="B49" s="261"/>
      <c r="C49" s="99"/>
      <c r="D49" s="100"/>
      <c r="E49" s="101" t="str">
        <f>IF(C49="","",VLOOKUP(C49,食材マスタ!$A$4:$AB$438,6,FALSE))</f>
        <v/>
      </c>
      <c r="F49" s="102"/>
      <c r="G49" s="103" t="str">
        <f>IF(C49="","",F49/((100-I49)/100))</f>
        <v/>
      </c>
      <c r="H49" s="94" t="str">
        <f t="shared" si="1"/>
        <v/>
      </c>
      <c r="I49" s="96" t="str">
        <f>IF(C49="","",VLOOKUP(C49,食材マスタ!$A$4:$AB$438,13,FALSE))</f>
        <v/>
      </c>
      <c r="J49" s="96" t="str">
        <f t="shared" si="11"/>
        <v/>
      </c>
      <c r="K49" s="104" t="str">
        <f t="shared" si="3"/>
        <v/>
      </c>
      <c r="L49" s="219" t="str">
        <f t="shared" si="11"/>
        <v/>
      </c>
      <c r="M49" s="105" t="str">
        <f t="shared" si="4"/>
        <v/>
      </c>
      <c r="N49" s="219" t="str">
        <f t="shared" si="15"/>
        <v/>
      </c>
      <c r="O49" s="105" t="str">
        <f t="shared" si="6"/>
        <v/>
      </c>
      <c r="P49" s="219" t="str">
        <f t="shared" si="13"/>
        <v/>
      </c>
      <c r="Q49" s="105" t="str">
        <f t="shared" si="8"/>
        <v/>
      </c>
      <c r="R49" s="219" t="str">
        <f t="shared" si="16"/>
        <v/>
      </c>
      <c r="S49" s="13" t="str">
        <f t="shared" si="10"/>
        <v/>
      </c>
      <c r="T49" s="223"/>
      <c r="U49" s="82"/>
      <c r="X49" s="118" t="e">
        <f>VLOOKUP($C49,食材マスタ!$A:$AB,5,FALSE)</f>
        <v>#N/A</v>
      </c>
      <c r="Y49" s="118" t="e">
        <f>VLOOKUP($C49,食材マスタ!$A:$AB,6,FALSE)</f>
        <v>#N/A</v>
      </c>
      <c r="Z49" s="118" t="e">
        <f>VLOOKUP($C49,食材マスタ!$A:$AB,13,FALSE)</f>
        <v>#N/A</v>
      </c>
      <c r="AA49" s="118" t="e">
        <f>VLOOKUP($C49,食材マスタ!$A:$AB,12,FALSE)</f>
        <v>#N/A</v>
      </c>
      <c r="AB49" s="118" t="e">
        <f>VLOOKUP($C49,食材マスタ!$A:$AB,14,FALSE)</f>
        <v>#N/A</v>
      </c>
      <c r="AC49" s="118" t="e">
        <f>VLOOKUP($C49,食材マスタ!$A:$AB,16,FALSE)</f>
        <v>#N/A</v>
      </c>
      <c r="AD49" s="118" t="e">
        <f>VLOOKUP($C49,食材マスタ!$A:$AB,19,FALSE)</f>
        <v>#N/A</v>
      </c>
      <c r="AE49" s="118" t="e">
        <f>VLOOKUP($C49,食材マスタ!$A:$AB,26,FALSE)</f>
        <v>#N/A</v>
      </c>
      <c r="AF49" s="118" t="e">
        <f>VLOOKUP($C49,食材マスタ!$A:$AB,28,FALSE)</f>
        <v>#N/A</v>
      </c>
    </row>
    <row r="50" spans="1:32" ht="14.25" customHeight="1" x14ac:dyDescent="0.25">
      <c r="A50" s="260"/>
      <c r="B50" s="261"/>
      <c r="C50" s="99"/>
      <c r="D50" s="106"/>
      <c r="E50" s="101" t="str">
        <f>IF(C50="","",VLOOKUP(C50,食材マスタ!$A$4:$AB$438,6,FALSE))</f>
        <v/>
      </c>
      <c r="F50" s="102"/>
      <c r="G50" s="103" t="str">
        <f>IF(C50="","",F50/((100-I50)/100))</f>
        <v/>
      </c>
      <c r="H50" s="94" t="str">
        <f t="shared" si="1"/>
        <v/>
      </c>
      <c r="I50" s="96" t="str">
        <f>IF(C50="","",VLOOKUP(C50,食材マスタ!$A$4:$AB$438,13,FALSE))</f>
        <v/>
      </c>
      <c r="J50" s="96" t="str">
        <f t="shared" si="11"/>
        <v/>
      </c>
      <c r="K50" s="104" t="str">
        <f t="shared" si="3"/>
        <v/>
      </c>
      <c r="L50" s="219" t="str">
        <f t="shared" si="11"/>
        <v/>
      </c>
      <c r="M50" s="105" t="str">
        <f t="shared" si="4"/>
        <v/>
      </c>
      <c r="N50" s="219" t="str">
        <f t="shared" si="15"/>
        <v/>
      </c>
      <c r="O50" s="105" t="str">
        <f t="shared" si="6"/>
        <v/>
      </c>
      <c r="P50" s="219" t="str">
        <f t="shared" si="13"/>
        <v/>
      </c>
      <c r="Q50" s="105" t="str">
        <f t="shared" si="8"/>
        <v/>
      </c>
      <c r="R50" s="219" t="str">
        <f t="shared" si="16"/>
        <v/>
      </c>
      <c r="S50" s="13" t="str">
        <f t="shared" si="10"/>
        <v/>
      </c>
      <c r="T50" s="223"/>
      <c r="U50" s="82"/>
      <c r="X50" s="118" t="e">
        <f>VLOOKUP($C50,食材マスタ!$A:$AB,5,FALSE)</f>
        <v>#N/A</v>
      </c>
      <c r="Y50" s="118" t="e">
        <f>VLOOKUP($C50,食材マスタ!$A:$AB,6,FALSE)</f>
        <v>#N/A</v>
      </c>
      <c r="Z50" s="118" t="e">
        <f>VLOOKUP($C50,食材マスタ!$A:$AB,13,FALSE)</f>
        <v>#N/A</v>
      </c>
      <c r="AA50" s="118" t="e">
        <f>VLOOKUP($C50,食材マスタ!$A:$AB,12,FALSE)</f>
        <v>#N/A</v>
      </c>
      <c r="AB50" s="118" t="e">
        <f>VLOOKUP($C50,食材マスタ!$A:$AB,14,FALSE)</f>
        <v>#N/A</v>
      </c>
      <c r="AC50" s="118" t="e">
        <f>VLOOKUP($C50,食材マスタ!$A:$AB,16,FALSE)</f>
        <v>#N/A</v>
      </c>
      <c r="AD50" s="118" t="e">
        <f>VLOOKUP($C50,食材マスタ!$A:$AB,19,FALSE)</f>
        <v>#N/A</v>
      </c>
      <c r="AE50" s="118" t="e">
        <f>VLOOKUP($C50,食材マスタ!$A:$AB,26,FALSE)</f>
        <v>#N/A</v>
      </c>
      <c r="AF50" s="118" t="e">
        <f>VLOOKUP($C50,食材マスタ!$A:$AB,28,FALSE)</f>
        <v>#N/A</v>
      </c>
    </row>
    <row r="51" spans="1:32" ht="14.25" customHeight="1" x14ac:dyDescent="0.25">
      <c r="A51" s="260"/>
      <c r="B51" s="261"/>
      <c r="C51" s="99"/>
      <c r="D51" s="100"/>
      <c r="E51" s="101" t="str">
        <f>IF(C51="","",VLOOKUP(C51,食材マスタ!$A$4:$AB$438,6,FALSE))</f>
        <v/>
      </c>
      <c r="F51" s="102"/>
      <c r="G51" s="103" t="str">
        <f t="shared" ref="G51:G55" si="18">IF(C51="","",F51/((100-I51)/100))</f>
        <v/>
      </c>
      <c r="H51" s="94" t="str">
        <f t="shared" si="1"/>
        <v/>
      </c>
      <c r="I51" s="96" t="str">
        <f>IF(C51="","",VLOOKUP(C51,食材マスタ!$A$4:$AB$438,13,FALSE))</f>
        <v/>
      </c>
      <c r="J51" s="96" t="str">
        <f t="shared" si="11"/>
        <v/>
      </c>
      <c r="K51" s="104" t="str">
        <f t="shared" si="3"/>
        <v/>
      </c>
      <c r="L51" s="219" t="str">
        <f t="shared" si="11"/>
        <v/>
      </c>
      <c r="M51" s="105" t="str">
        <f t="shared" si="4"/>
        <v/>
      </c>
      <c r="N51" s="219" t="str">
        <f t="shared" si="15"/>
        <v/>
      </c>
      <c r="O51" s="105" t="str">
        <f t="shared" si="6"/>
        <v/>
      </c>
      <c r="P51" s="219" t="str">
        <f t="shared" si="13"/>
        <v/>
      </c>
      <c r="Q51" s="105" t="str">
        <f t="shared" si="8"/>
        <v/>
      </c>
      <c r="R51" s="219" t="str">
        <f t="shared" si="16"/>
        <v/>
      </c>
      <c r="S51" s="13" t="str">
        <f t="shared" si="10"/>
        <v/>
      </c>
      <c r="T51" s="223"/>
      <c r="U51" s="82"/>
      <c r="X51" s="118" t="e">
        <f>VLOOKUP($C51,食材マスタ!$A:$AB,5,FALSE)</f>
        <v>#N/A</v>
      </c>
      <c r="Y51" s="118" t="e">
        <f>VLOOKUP($C51,食材マスタ!$A:$AB,6,FALSE)</f>
        <v>#N/A</v>
      </c>
      <c r="Z51" s="118" t="e">
        <f>VLOOKUP($C51,食材マスタ!$A:$AB,13,FALSE)</f>
        <v>#N/A</v>
      </c>
      <c r="AA51" s="118" t="e">
        <f>VLOOKUP($C51,食材マスタ!$A:$AB,12,FALSE)</f>
        <v>#N/A</v>
      </c>
      <c r="AB51" s="118" t="e">
        <f>VLOOKUP($C51,食材マスタ!$A:$AB,14,FALSE)</f>
        <v>#N/A</v>
      </c>
      <c r="AC51" s="118" t="e">
        <f>VLOOKUP($C51,食材マスタ!$A:$AB,16,FALSE)</f>
        <v>#N/A</v>
      </c>
      <c r="AD51" s="118" t="e">
        <f>VLOOKUP($C51,食材マスタ!$A:$AB,19,FALSE)</f>
        <v>#N/A</v>
      </c>
      <c r="AE51" s="118" t="e">
        <f>VLOOKUP($C51,食材マスタ!$A:$AB,26,FALSE)</f>
        <v>#N/A</v>
      </c>
      <c r="AF51" s="118" t="e">
        <f>VLOOKUP($C51,食材マスタ!$A:$AB,28,FALSE)</f>
        <v>#N/A</v>
      </c>
    </row>
    <row r="52" spans="1:32" ht="14.25" customHeight="1" x14ac:dyDescent="0.25">
      <c r="A52" s="260"/>
      <c r="B52" s="261"/>
      <c r="C52" s="99"/>
      <c r="D52" s="100"/>
      <c r="E52" s="101" t="str">
        <f>IF(C52="","",VLOOKUP(C52,食材マスタ!$A$4:$AB$438,6,FALSE))</f>
        <v/>
      </c>
      <c r="F52" s="102"/>
      <c r="G52" s="103" t="str">
        <f t="shared" si="18"/>
        <v/>
      </c>
      <c r="H52" s="94" t="str">
        <f t="shared" si="1"/>
        <v/>
      </c>
      <c r="I52" s="96" t="str">
        <f>IF(C52="","",VLOOKUP(C52,食材マスタ!$A$4:$AB$438,13,FALSE))</f>
        <v/>
      </c>
      <c r="J52" s="96" t="str">
        <f t="shared" si="11"/>
        <v/>
      </c>
      <c r="K52" s="104" t="str">
        <f t="shared" si="3"/>
        <v/>
      </c>
      <c r="L52" s="219" t="str">
        <f t="shared" si="11"/>
        <v/>
      </c>
      <c r="M52" s="105" t="str">
        <f t="shared" si="4"/>
        <v/>
      </c>
      <c r="N52" s="219" t="str">
        <f t="shared" si="15"/>
        <v/>
      </c>
      <c r="O52" s="105" t="str">
        <f t="shared" si="6"/>
        <v/>
      </c>
      <c r="P52" s="219" t="str">
        <f t="shared" si="13"/>
        <v/>
      </c>
      <c r="Q52" s="105" t="str">
        <f t="shared" si="8"/>
        <v/>
      </c>
      <c r="R52" s="219" t="str">
        <f t="shared" si="16"/>
        <v/>
      </c>
      <c r="S52" s="13" t="str">
        <f t="shared" si="10"/>
        <v/>
      </c>
      <c r="T52" s="223"/>
      <c r="U52" s="82"/>
      <c r="X52" s="118" t="e">
        <f>VLOOKUP($C52,食材マスタ!$A:$AB,5,FALSE)</f>
        <v>#N/A</v>
      </c>
      <c r="Y52" s="118" t="e">
        <f>VLOOKUP($C52,食材マスタ!$A:$AB,6,FALSE)</f>
        <v>#N/A</v>
      </c>
      <c r="Z52" s="118" t="e">
        <f>VLOOKUP($C52,食材マスタ!$A:$AB,13,FALSE)</f>
        <v>#N/A</v>
      </c>
      <c r="AA52" s="118" t="e">
        <f>VLOOKUP($C52,食材マスタ!$A:$AB,12,FALSE)</f>
        <v>#N/A</v>
      </c>
      <c r="AB52" s="118" t="e">
        <f>VLOOKUP($C52,食材マスタ!$A:$AB,14,FALSE)</f>
        <v>#N/A</v>
      </c>
      <c r="AC52" s="118" t="e">
        <f>VLOOKUP($C52,食材マスタ!$A:$AB,16,FALSE)</f>
        <v>#N/A</v>
      </c>
      <c r="AD52" s="118" t="e">
        <f>VLOOKUP($C52,食材マスタ!$A:$AB,19,FALSE)</f>
        <v>#N/A</v>
      </c>
      <c r="AE52" s="118" t="e">
        <f>VLOOKUP($C52,食材マスタ!$A:$AB,26,FALSE)</f>
        <v>#N/A</v>
      </c>
      <c r="AF52" s="118" t="e">
        <f>VLOOKUP($C52,食材マスタ!$A:$AB,28,FALSE)</f>
        <v>#N/A</v>
      </c>
    </row>
    <row r="53" spans="1:32" ht="14.25" customHeight="1" x14ac:dyDescent="0.25">
      <c r="A53" s="260"/>
      <c r="B53" s="261"/>
      <c r="C53" s="99"/>
      <c r="D53" s="100"/>
      <c r="E53" s="101" t="str">
        <f>IF(C53="","",VLOOKUP(C53,食材マスタ!$A$4:$AB$438,6,FALSE))</f>
        <v/>
      </c>
      <c r="F53" s="102"/>
      <c r="G53" s="103" t="str">
        <f t="shared" si="18"/>
        <v/>
      </c>
      <c r="H53" s="94" t="str">
        <f t="shared" si="1"/>
        <v/>
      </c>
      <c r="I53" s="96" t="str">
        <f>IF(C53="","",VLOOKUP(C53,食材マスタ!$A$4:$AB$438,13,FALSE))</f>
        <v/>
      </c>
      <c r="J53" s="96" t="str">
        <f t="shared" si="11"/>
        <v/>
      </c>
      <c r="K53" s="104" t="str">
        <f t="shared" si="3"/>
        <v/>
      </c>
      <c r="L53" s="219" t="str">
        <f t="shared" si="11"/>
        <v/>
      </c>
      <c r="M53" s="105" t="str">
        <f t="shared" si="4"/>
        <v/>
      </c>
      <c r="N53" s="219" t="str">
        <f t="shared" si="15"/>
        <v/>
      </c>
      <c r="O53" s="105" t="str">
        <f t="shared" si="6"/>
        <v/>
      </c>
      <c r="P53" s="219" t="str">
        <f t="shared" si="13"/>
        <v/>
      </c>
      <c r="Q53" s="105" t="str">
        <f t="shared" si="8"/>
        <v/>
      </c>
      <c r="R53" s="219" t="str">
        <f t="shared" si="16"/>
        <v/>
      </c>
      <c r="S53" s="13" t="str">
        <f t="shared" si="10"/>
        <v/>
      </c>
      <c r="T53" s="223"/>
      <c r="U53" s="82"/>
      <c r="X53" s="118" t="e">
        <f>VLOOKUP($C53,食材マスタ!$A:$AB,5,FALSE)</f>
        <v>#N/A</v>
      </c>
      <c r="Y53" s="118" t="e">
        <f>VLOOKUP($C53,食材マスタ!$A:$AB,6,FALSE)</f>
        <v>#N/A</v>
      </c>
      <c r="Z53" s="118" t="e">
        <f>VLOOKUP($C53,食材マスタ!$A:$AB,13,FALSE)</f>
        <v>#N/A</v>
      </c>
      <c r="AA53" s="118" t="e">
        <f>VLOOKUP($C53,食材マスタ!$A:$AB,12,FALSE)</f>
        <v>#N/A</v>
      </c>
      <c r="AB53" s="118" t="e">
        <f>VLOOKUP($C53,食材マスタ!$A:$AB,14,FALSE)</f>
        <v>#N/A</v>
      </c>
      <c r="AC53" s="118" t="e">
        <f>VLOOKUP($C53,食材マスタ!$A:$AB,16,FALSE)</f>
        <v>#N/A</v>
      </c>
      <c r="AD53" s="118" t="e">
        <f>VLOOKUP($C53,食材マスタ!$A:$AB,19,FALSE)</f>
        <v>#N/A</v>
      </c>
      <c r="AE53" s="118" t="e">
        <f>VLOOKUP($C53,食材マスタ!$A:$AB,26,FALSE)</f>
        <v>#N/A</v>
      </c>
      <c r="AF53" s="118" t="e">
        <f>VLOOKUP($C53,食材マスタ!$A:$AB,28,FALSE)</f>
        <v>#N/A</v>
      </c>
    </row>
    <row r="54" spans="1:32" ht="14.25" customHeight="1" x14ac:dyDescent="0.25">
      <c r="A54" s="260"/>
      <c r="B54" s="261"/>
      <c r="C54" s="99"/>
      <c r="D54" s="100"/>
      <c r="E54" s="101" t="str">
        <f>IF(C54="","",VLOOKUP(C54,食材マスタ!$A$4:$AB$438,6,FALSE))</f>
        <v/>
      </c>
      <c r="F54" s="102"/>
      <c r="G54" s="103" t="str">
        <f t="shared" si="18"/>
        <v/>
      </c>
      <c r="H54" s="94" t="str">
        <f t="shared" si="1"/>
        <v/>
      </c>
      <c r="I54" s="96" t="str">
        <f>IF(C54="","",VLOOKUP(C54,食材マスタ!$A$4:$AB$438,13,FALSE))</f>
        <v/>
      </c>
      <c r="J54" s="96" t="str">
        <f t="shared" si="11"/>
        <v/>
      </c>
      <c r="K54" s="104" t="str">
        <f t="shared" si="3"/>
        <v/>
      </c>
      <c r="L54" s="219" t="str">
        <f t="shared" si="11"/>
        <v/>
      </c>
      <c r="M54" s="105" t="str">
        <f t="shared" si="4"/>
        <v/>
      </c>
      <c r="N54" s="219" t="str">
        <f t="shared" si="15"/>
        <v/>
      </c>
      <c r="O54" s="105" t="str">
        <f t="shared" si="6"/>
        <v/>
      </c>
      <c r="P54" s="219" t="str">
        <f t="shared" si="13"/>
        <v/>
      </c>
      <c r="Q54" s="105" t="str">
        <f t="shared" si="8"/>
        <v/>
      </c>
      <c r="R54" s="219" t="str">
        <f t="shared" si="16"/>
        <v/>
      </c>
      <c r="S54" s="13" t="str">
        <f t="shared" si="10"/>
        <v/>
      </c>
      <c r="T54" s="223"/>
      <c r="U54" s="82"/>
      <c r="X54" s="118" t="e">
        <f>VLOOKUP($C54,食材マスタ!$A:$AB,5,FALSE)</f>
        <v>#N/A</v>
      </c>
      <c r="Y54" s="118" t="e">
        <f>VLOOKUP($C54,食材マスタ!$A:$AB,6,FALSE)</f>
        <v>#N/A</v>
      </c>
      <c r="Z54" s="118" t="e">
        <f>VLOOKUP($C54,食材マスタ!$A:$AB,13,FALSE)</f>
        <v>#N/A</v>
      </c>
      <c r="AA54" s="118" t="e">
        <f>VLOOKUP($C54,食材マスタ!$A:$AB,12,FALSE)</f>
        <v>#N/A</v>
      </c>
      <c r="AB54" s="118" t="e">
        <f>VLOOKUP($C54,食材マスタ!$A:$AB,14,FALSE)</f>
        <v>#N/A</v>
      </c>
      <c r="AC54" s="118" t="e">
        <f>VLOOKUP($C54,食材マスタ!$A:$AB,16,FALSE)</f>
        <v>#N/A</v>
      </c>
      <c r="AD54" s="118" t="e">
        <f>VLOOKUP($C54,食材マスタ!$A:$AB,19,FALSE)</f>
        <v>#N/A</v>
      </c>
      <c r="AE54" s="118" t="e">
        <f>VLOOKUP($C54,食材マスタ!$A:$AB,26,FALSE)</f>
        <v>#N/A</v>
      </c>
      <c r="AF54" s="118" t="e">
        <f>VLOOKUP($C54,食材マスタ!$A:$AB,28,FALSE)</f>
        <v>#N/A</v>
      </c>
    </row>
    <row r="55" spans="1:32" ht="14.25" customHeight="1" x14ac:dyDescent="0.25">
      <c r="A55" s="260"/>
      <c r="B55" s="261"/>
      <c r="C55" s="99"/>
      <c r="D55" s="100"/>
      <c r="E55" s="101" t="str">
        <f>IF(C55="","",VLOOKUP(C55,食材マスタ!$A$4:$AB$438,6,FALSE))</f>
        <v/>
      </c>
      <c r="F55" s="102"/>
      <c r="G55" s="103" t="str">
        <f t="shared" si="18"/>
        <v/>
      </c>
      <c r="H55" s="94" t="str">
        <f t="shared" si="1"/>
        <v/>
      </c>
      <c r="I55" s="96" t="str">
        <f>IF(C55="","",VLOOKUP(C55,食材マスタ!$A$4:$AB$438,13,FALSE))</f>
        <v/>
      </c>
      <c r="J55" s="96" t="str">
        <f t="shared" si="11"/>
        <v/>
      </c>
      <c r="K55" s="104" t="str">
        <f t="shared" si="3"/>
        <v/>
      </c>
      <c r="L55" s="219" t="str">
        <f t="shared" si="11"/>
        <v/>
      </c>
      <c r="M55" s="105" t="str">
        <f t="shared" si="4"/>
        <v/>
      </c>
      <c r="N55" s="219" t="str">
        <f t="shared" si="15"/>
        <v/>
      </c>
      <c r="O55" s="105" t="str">
        <f t="shared" si="6"/>
        <v/>
      </c>
      <c r="P55" s="219" t="str">
        <f t="shared" si="13"/>
        <v/>
      </c>
      <c r="Q55" s="105" t="str">
        <f t="shared" si="8"/>
        <v/>
      </c>
      <c r="R55" s="219" t="str">
        <f t="shared" si="16"/>
        <v/>
      </c>
      <c r="S55" s="13" t="str">
        <f t="shared" si="10"/>
        <v/>
      </c>
      <c r="T55" s="223"/>
      <c r="U55" s="82"/>
      <c r="X55" s="118" t="e">
        <f>VLOOKUP($C55,食材マスタ!$A:$AB,5,FALSE)</f>
        <v>#N/A</v>
      </c>
      <c r="Y55" s="118" t="e">
        <f>VLOOKUP($C55,食材マスタ!$A:$AB,6,FALSE)</f>
        <v>#N/A</v>
      </c>
      <c r="Z55" s="118" t="e">
        <f>VLOOKUP($C55,食材マスタ!$A:$AB,13,FALSE)</f>
        <v>#N/A</v>
      </c>
      <c r="AA55" s="118" t="e">
        <f>VLOOKUP($C55,食材マスタ!$A:$AB,12,FALSE)</f>
        <v>#N/A</v>
      </c>
      <c r="AB55" s="118" t="e">
        <f>VLOOKUP($C55,食材マスタ!$A:$AB,14,FALSE)</f>
        <v>#N/A</v>
      </c>
      <c r="AC55" s="118" t="e">
        <f>VLOOKUP($C55,食材マスタ!$A:$AB,16,FALSE)</f>
        <v>#N/A</v>
      </c>
      <c r="AD55" s="118" t="e">
        <f>VLOOKUP($C55,食材マスタ!$A:$AB,19,FALSE)</f>
        <v>#N/A</v>
      </c>
      <c r="AE55" s="118" t="e">
        <f>VLOOKUP($C55,食材マスタ!$A:$AB,26,FALSE)</f>
        <v>#N/A</v>
      </c>
      <c r="AF55" s="118" t="e">
        <f>VLOOKUP($C55,食材マスタ!$A:$AB,28,FALSE)</f>
        <v>#N/A</v>
      </c>
    </row>
    <row r="56" spans="1:32" ht="14.25" customHeight="1" x14ac:dyDescent="0.25">
      <c r="A56" s="260"/>
      <c r="B56" s="261"/>
      <c r="C56" s="99"/>
      <c r="D56" s="100"/>
      <c r="E56" s="101" t="str">
        <f>IF(C56="","",VLOOKUP(C56,食材マスタ!$A$4:$AB$438,6,FALSE))</f>
        <v/>
      </c>
      <c r="F56" s="102"/>
      <c r="G56" s="103" t="str">
        <f>IF(C56="","",F56/((100-I56)/100))</f>
        <v/>
      </c>
      <c r="H56" s="94" t="str">
        <f t="shared" si="1"/>
        <v/>
      </c>
      <c r="I56" s="96" t="str">
        <f>IF(C56="","",VLOOKUP(C56,食材マスタ!$A$4:$AB$438,13,FALSE))</f>
        <v/>
      </c>
      <c r="J56" s="96" t="str">
        <f t="shared" si="11"/>
        <v/>
      </c>
      <c r="K56" s="104" t="str">
        <f t="shared" si="3"/>
        <v/>
      </c>
      <c r="L56" s="219" t="str">
        <f t="shared" si="11"/>
        <v/>
      </c>
      <c r="M56" s="105" t="str">
        <f t="shared" si="4"/>
        <v/>
      </c>
      <c r="N56" s="219" t="str">
        <f t="shared" si="15"/>
        <v/>
      </c>
      <c r="O56" s="105" t="str">
        <f t="shared" si="6"/>
        <v/>
      </c>
      <c r="P56" s="219" t="str">
        <f t="shared" si="13"/>
        <v/>
      </c>
      <c r="Q56" s="105" t="str">
        <f t="shared" si="8"/>
        <v/>
      </c>
      <c r="R56" s="219" t="str">
        <f t="shared" si="16"/>
        <v/>
      </c>
      <c r="S56" s="13" t="str">
        <f t="shared" si="10"/>
        <v/>
      </c>
      <c r="T56" s="223"/>
      <c r="U56" s="82"/>
      <c r="X56" s="118" t="e">
        <f>VLOOKUP($C56,食材マスタ!$A:$AB,5,FALSE)</f>
        <v>#N/A</v>
      </c>
      <c r="Y56" s="118" t="e">
        <f>VLOOKUP($C56,食材マスタ!$A:$AB,6,FALSE)</f>
        <v>#N/A</v>
      </c>
      <c r="Z56" s="118" t="e">
        <f>VLOOKUP($C56,食材マスタ!$A:$AB,13,FALSE)</f>
        <v>#N/A</v>
      </c>
      <c r="AA56" s="118" t="e">
        <f>VLOOKUP($C56,食材マスタ!$A:$AB,12,FALSE)</f>
        <v>#N/A</v>
      </c>
      <c r="AB56" s="118" t="e">
        <f>VLOOKUP($C56,食材マスタ!$A:$AB,14,FALSE)</f>
        <v>#N/A</v>
      </c>
      <c r="AC56" s="118" t="e">
        <f>VLOOKUP($C56,食材マスタ!$A:$AB,16,FALSE)</f>
        <v>#N/A</v>
      </c>
      <c r="AD56" s="118" t="e">
        <f>VLOOKUP($C56,食材マスタ!$A:$AB,19,FALSE)</f>
        <v>#N/A</v>
      </c>
      <c r="AE56" s="118" t="e">
        <f>VLOOKUP($C56,食材マスタ!$A:$AB,26,FALSE)</f>
        <v>#N/A</v>
      </c>
      <c r="AF56" s="118" t="e">
        <f>VLOOKUP($C56,食材マスタ!$A:$AB,28,FALSE)</f>
        <v>#N/A</v>
      </c>
    </row>
    <row r="57" spans="1:32" ht="14.25" customHeight="1" x14ac:dyDescent="0.25">
      <c r="A57" s="260"/>
      <c r="B57" s="261"/>
      <c r="C57" s="99"/>
      <c r="D57" s="106"/>
      <c r="E57" s="101" t="str">
        <f>IF(C57="","",VLOOKUP(C57,食材マスタ!$A$4:$AB$438,6,FALSE))</f>
        <v/>
      </c>
      <c r="F57" s="102"/>
      <c r="G57" s="103" t="str">
        <f>IF(C57="","",F57/((100-I57)/100))</f>
        <v/>
      </c>
      <c r="H57" s="94" t="str">
        <f t="shared" si="1"/>
        <v/>
      </c>
      <c r="I57" s="96" t="str">
        <f>IF(C57="","",VLOOKUP(C57,食材マスタ!$A$4:$AB$438,13,FALSE))</f>
        <v/>
      </c>
      <c r="J57" s="96" t="str">
        <f t="shared" si="11"/>
        <v/>
      </c>
      <c r="K57" s="104" t="str">
        <f t="shared" si="3"/>
        <v/>
      </c>
      <c r="L57" s="219" t="str">
        <f t="shared" si="11"/>
        <v/>
      </c>
      <c r="M57" s="105" t="str">
        <f t="shared" si="4"/>
        <v/>
      </c>
      <c r="N57" s="219" t="str">
        <f t="shared" si="15"/>
        <v/>
      </c>
      <c r="O57" s="105" t="str">
        <f t="shared" si="6"/>
        <v/>
      </c>
      <c r="P57" s="219" t="str">
        <f t="shared" si="13"/>
        <v/>
      </c>
      <c r="Q57" s="105" t="str">
        <f t="shared" si="8"/>
        <v/>
      </c>
      <c r="R57" s="219" t="str">
        <f t="shared" si="16"/>
        <v/>
      </c>
      <c r="S57" s="13" t="str">
        <f t="shared" si="10"/>
        <v/>
      </c>
      <c r="T57" s="223"/>
      <c r="U57" s="82"/>
      <c r="X57" s="118" t="e">
        <f>VLOOKUP($C57,食材マスタ!$A:$AB,5,FALSE)</f>
        <v>#N/A</v>
      </c>
      <c r="Y57" s="118" t="e">
        <f>VLOOKUP($C57,食材マスタ!$A:$AB,6,FALSE)</f>
        <v>#N/A</v>
      </c>
      <c r="Z57" s="118" t="e">
        <f>VLOOKUP($C57,食材マスタ!$A:$AB,13,FALSE)</f>
        <v>#N/A</v>
      </c>
      <c r="AA57" s="118" t="e">
        <f>VLOOKUP($C57,食材マスタ!$A:$AB,12,FALSE)</f>
        <v>#N/A</v>
      </c>
      <c r="AB57" s="118" t="e">
        <f>VLOOKUP($C57,食材マスタ!$A:$AB,14,FALSE)</f>
        <v>#N/A</v>
      </c>
      <c r="AC57" s="118" t="e">
        <f>VLOOKUP($C57,食材マスタ!$A:$AB,16,FALSE)</f>
        <v>#N/A</v>
      </c>
      <c r="AD57" s="118" t="e">
        <f>VLOOKUP($C57,食材マスタ!$A:$AB,19,FALSE)</f>
        <v>#N/A</v>
      </c>
      <c r="AE57" s="118" t="e">
        <f>VLOOKUP($C57,食材マスタ!$A:$AB,26,FALSE)</f>
        <v>#N/A</v>
      </c>
      <c r="AF57" s="118" t="e">
        <f>VLOOKUP($C57,食材マスタ!$A:$AB,28,FALSE)</f>
        <v>#N/A</v>
      </c>
    </row>
    <row r="58" spans="1:32" ht="14.25" customHeight="1" x14ac:dyDescent="0.25">
      <c r="A58" s="260"/>
      <c r="B58" s="261"/>
      <c r="C58" s="99"/>
      <c r="D58" s="100"/>
      <c r="E58" s="101" t="str">
        <f>IF(C58="","",VLOOKUP(C58,食材マスタ!$A$4:$AB$438,6,FALSE))</f>
        <v/>
      </c>
      <c r="F58" s="102"/>
      <c r="G58" s="103" t="str">
        <f t="shared" si="0"/>
        <v/>
      </c>
      <c r="H58" s="94" t="str">
        <f t="shared" si="1"/>
        <v/>
      </c>
      <c r="I58" s="96" t="str">
        <f>IF(C58="","",VLOOKUP(C58,食材マスタ!$A$4:$AB$438,13,FALSE))</f>
        <v/>
      </c>
      <c r="J58" s="96" t="str">
        <f t="shared" si="11"/>
        <v/>
      </c>
      <c r="K58" s="104" t="str">
        <f t="shared" si="3"/>
        <v/>
      </c>
      <c r="L58" s="219" t="str">
        <f t="shared" si="11"/>
        <v/>
      </c>
      <c r="M58" s="105" t="str">
        <f t="shared" si="4"/>
        <v/>
      </c>
      <c r="N58" s="219" t="str">
        <f t="shared" si="15"/>
        <v/>
      </c>
      <c r="O58" s="105" t="str">
        <f t="shared" si="6"/>
        <v/>
      </c>
      <c r="P58" s="219" t="str">
        <f t="shared" si="13"/>
        <v/>
      </c>
      <c r="Q58" s="105" t="str">
        <f t="shared" si="8"/>
        <v/>
      </c>
      <c r="R58" s="219" t="str">
        <f t="shared" si="16"/>
        <v/>
      </c>
      <c r="S58" s="13" t="str">
        <f t="shared" si="10"/>
        <v/>
      </c>
      <c r="T58" s="223"/>
      <c r="U58" s="82"/>
      <c r="X58" s="118" t="e">
        <f>VLOOKUP($C58,食材マスタ!$A:$AB,5,FALSE)</f>
        <v>#N/A</v>
      </c>
      <c r="Y58" s="118" t="e">
        <f>VLOOKUP($C58,食材マスタ!$A:$AB,6,FALSE)</f>
        <v>#N/A</v>
      </c>
      <c r="Z58" s="118" t="e">
        <f>VLOOKUP($C58,食材マスタ!$A:$AB,13,FALSE)</f>
        <v>#N/A</v>
      </c>
      <c r="AA58" s="118" t="e">
        <f>VLOOKUP($C58,食材マスタ!$A:$AB,12,FALSE)</f>
        <v>#N/A</v>
      </c>
      <c r="AB58" s="118" t="e">
        <f>VLOOKUP($C58,食材マスタ!$A:$AB,14,FALSE)</f>
        <v>#N/A</v>
      </c>
      <c r="AC58" s="118" t="e">
        <f>VLOOKUP($C58,食材マスタ!$A:$AB,16,FALSE)</f>
        <v>#N/A</v>
      </c>
      <c r="AD58" s="118" t="e">
        <f>VLOOKUP($C58,食材マスタ!$A:$AB,19,FALSE)</f>
        <v>#N/A</v>
      </c>
      <c r="AE58" s="118" t="e">
        <f>VLOOKUP($C58,食材マスタ!$A:$AB,26,FALSE)</f>
        <v>#N/A</v>
      </c>
      <c r="AF58" s="118" t="e">
        <f>VLOOKUP($C58,食材マスタ!$A:$AB,28,FALSE)</f>
        <v>#N/A</v>
      </c>
    </row>
    <row r="59" spans="1:32" ht="14.25" customHeight="1" x14ac:dyDescent="0.25">
      <c r="A59" s="260"/>
      <c r="B59" s="261"/>
      <c r="C59" s="99"/>
      <c r="D59" s="100"/>
      <c r="E59" s="101" t="str">
        <f>IF(C59="","",VLOOKUP(C59,食材マスタ!$A$4:$AB$438,6,FALSE))</f>
        <v/>
      </c>
      <c r="F59" s="102"/>
      <c r="G59" s="103" t="str">
        <f t="shared" si="0"/>
        <v/>
      </c>
      <c r="H59" s="94" t="str">
        <f t="shared" si="1"/>
        <v/>
      </c>
      <c r="I59" s="96" t="str">
        <f>IF(C59="","",VLOOKUP(C59,食材マスタ!$A$4:$AB$438,13,FALSE))</f>
        <v/>
      </c>
      <c r="J59" s="96" t="str">
        <f t="shared" ref="J59:L74" si="19">K59</f>
        <v/>
      </c>
      <c r="K59" s="104" t="str">
        <f t="shared" si="3"/>
        <v/>
      </c>
      <c r="L59" s="219" t="str">
        <f t="shared" ref="L59:L71" si="20">M59</f>
        <v/>
      </c>
      <c r="M59" s="105" t="str">
        <f t="shared" si="4"/>
        <v/>
      </c>
      <c r="N59" s="219" t="str">
        <f t="shared" si="15"/>
        <v/>
      </c>
      <c r="O59" s="105" t="str">
        <f t="shared" si="6"/>
        <v/>
      </c>
      <c r="P59" s="219" t="str">
        <f t="shared" si="13"/>
        <v/>
      </c>
      <c r="Q59" s="105" t="str">
        <f t="shared" si="8"/>
        <v/>
      </c>
      <c r="R59" s="219" t="str">
        <f t="shared" si="16"/>
        <v/>
      </c>
      <c r="S59" s="13" t="str">
        <f t="shared" si="10"/>
        <v/>
      </c>
      <c r="T59" s="223"/>
      <c r="U59" s="82"/>
      <c r="X59" s="118" t="e">
        <f>VLOOKUP($C59,食材マスタ!$A:$AB,5,FALSE)</f>
        <v>#N/A</v>
      </c>
      <c r="Y59" s="118" t="e">
        <f>VLOOKUP($C59,食材マスタ!$A:$AB,6,FALSE)</f>
        <v>#N/A</v>
      </c>
      <c r="Z59" s="118" t="e">
        <f>VLOOKUP($C59,食材マスタ!$A:$AB,13,FALSE)</f>
        <v>#N/A</v>
      </c>
      <c r="AA59" s="118" t="e">
        <f>VLOOKUP($C59,食材マスタ!$A:$AB,12,FALSE)</f>
        <v>#N/A</v>
      </c>
      <c r="AB59" s="118" t="e">
        <f>VLOOKUP($C59,食材マスタ!$A:$AB,14,FALSE)</f>
        <v>#N/A</v>
      </c>
      <c r="AC59" s="118" t="e">
        <f>VLOOKUP($C59,食材マスタ!$A:$AB,16,FALSE)</f>
        <v>#N/A</v>
      </c>
      <c r="AD59" s="118" t="e">
        <f>VLOOKUP($C59,食材マスタ!$A:$AB,19,FALSE)</f>
        <v>#N/A</v>
      </c>
      <c r="AE59" s="118" t="e">
        <f>VLOOKUP($C59,食材マスタ!$A:$AB,26,FALSE)</f>
        <v>#N/A</v>
      </c>
      <c r="AF59" s="118" t="e">
        <f>VLOOKUP($C59,食材マスタ!$A:$AB,28,FALSE)</f>
        <v>#N/A</v>
      </c>
    </row>
    <row r="60" spans="1:32" ht="14.25" customHeight="1" x14ac:dyDescent="0.25">
      <c r="A60" s="260"/>
      <c r="B60" s="261"/>
      <c r="C60" s="99"/>
      <c r="D60" s="100"/>
      <c r="E60" s="101" t="str">
        <f>IF(C60="","",VLOOKUP(C60,食材マスタ!$A$4:$AB$438,6,FALSE))</f>
        <v/>
      </c>
      <c r="F60" s="102"/>
      <c r="G60" s="103" t="str">
        <f t="shared" si="0"/>
        <v/>
      </c>
      <c r="H60" s="94" t="str">
        <f t="shared" si="1"/>
        <v/>
      </c>
      <c r="I60" s="96" t="str">
        <f>IF(C60="","",VLOOKUP(C60,食材マスタ!$A$4:$AB$438,13,FALSE))</f>
        <v/>
      </c>
      <c r="J60" s="96" t="str">
        <f t="shared" si="19"/>
        <v/>
      </c>
      <c r="K60" s="104" t="str">
        <f t="shared" si="3"/>
        <v/>
      </c>
      <c r="L60" s="219" t="str">
        <f t="shared" si="20"/>
        <v/>
      </c>
      <c r="M60" s="105" t="str">
        <f t="shared" si="4"/>
        <v/>
      </c>
      <c r="N60" s="219" t="str">
        <f t="shared" si="15"/>
        <v/>
      </c>
      <c r="O60" s="105" t="str">
        <f t="shared" si="6"/>
        <v/>
      </c>
      <c r="P60" s="219" t="str">
        <f t="shared" si="13"/>
        <v/>
      </c>
      <c r="Q60" s="105" t="str">
        <f t="shared" si="8"/>
        <v/>
      </c>
      <c r="R60" s="219" t="str">
        <f t="shared" si="16"/>
        <v/>
      </c>
      <c r="S60" s="13" t="str">
        <f t="shared" si="10"/>
        <v/>
      </c>
      <c r="T60" s="223"/>
      <c r="U60" s="82"/>
      <c r="X60" s="118" t="e">
        <f>VLOOKUP($C60,食材マスタ!$A:$AB,5,FALSE)</f>
        <v>#N/A</v>
      </c>
      <c r="Y60" s="118" t="e">
        <f>VLOOKUP($C60,食材マスタ!$A:$AB,6,FALSE)</f>
        <v>#N/A</v>
      </c>
      <c r="Z60" s="118" t="e">
        <f>VLOOKUP($C60,食材マスタ!$A:$AB,13,FALSE)</f>
        <v>#N/A</v>
      </c>
      <c r="AA60" s="118" t="e">
        <f>VLOOKUP($C60,食材マスタ!$A:$AB,12,FALSE)</f>
        <v>#N/A</v>
      </c>
      <c r="AB60" s="118" t="e">
        <f>VLOOKUP($C60,食材マスタ!$A:$AB,14,FALSE)</f>
        <v>#N/A</v>
      </c>
      <c r="AC60" s="118" t="e">
        <f>VLOOKUP($C60,食材マスタ!$A:$AB,16,FALSE)</f>
        <v>#N/A</v>
      </c>
      <c r="AD60" s="118" t="e">
        <f>VLOOKUP($C60,食材マスタ!$A:$AB,19,FALSE)</f>
        <v>#N/A</v>
      </c>
      <c r="AE60" s="118" t="e">
        <f>VLOOKUP($C60,食材マスタ!$A:$AB,26,FALSE)</f>
        <v>#N/A</v>
      </c>
      <c r="AF60" s="118" t="e">
        <f>VLOOKUP($C60,食材マスタ!$A:$AB,28,FALSE)</f>
        <v>#N/A</v>
      </c>
    </row>
    <row r="61" spans="1:32" ht="14.25" customHeight="1" x14ac:dyDescent="0.25">
      <c r="A61" s="260"/>
      <c r="B61" s="261"/>
      <c r="C61" s="99"/>
      <c r="D61" s="100"/>
      <c r="E61" s="101" t="str">
        <f>IF(C61="","",VLOOKUP(C61,食材マスタ!$A$4:$AB$438,6,FALSE))</f>
        <v/>
      </c>
      <c r="F61" s="102"/>
      <c r="G61" s="103" t="str">
        <f t="shared" si="0"/>
        <v/>
      </c>
      <c r="H61" s="94" t="str">
        <f t="shared" si="1"/>
        <v/>
      </c>
      <c r="I61" s="96" t="str">
        <f>IF(C61="","",VLOOKUP(C61,食材マスタ!$A$4:$AB$438,13,FALSE))</f>
        <v/>
      </c>
      <c r="J61" s="96" t="str">
        <f t="shared" si="19"/>
        <v/>
      </c>
      <c r="K61" s="104" t="str">
        <f t="shared" si="3"/>
        <v/>
      </c>
      <c r="L61" s="219" t="str">
        <f t="shared" si="20"/>
        <v/>
      </c>
      <c r="M61" s="105" t="str">
        <f t="shared" si="4"/>
        <v/>
      </c>
      <c r="N61" s="219" t="str">
        <f t="shared" si="15"/>
        <v/>
      </c>
      <c r="O61" s="105" t="str">
        <f t="shared" si="6"/>
        <v/>
      </c>
      <c r="P61" s="219" t="str">
        <f t="shared" si="13"/>
        <v/>
      </c>
      <c r="Q61" s="105" t="str">
        <f t="shared" si="8"/>
        <v/>
      </c>
      <c r="R61" s="219" t="str">
        <f t="shared" si="16"/>
        <v/>
      </c>
      <c r="S61" s="13" t="str">
        <f t="shared" si="10"/>
        <v/>
      </c>
      <c r="T61" s="223"/>
      <c r="U61" s="82"/>
      <c r="X61" s="118" t="e">
        <f>VLOOKUP($C61,食材マスタ!$A:$AB,5,FALSE)</f>
        <v>#N/A</v>
      </c>
      <c r="Y61" s="118" t="e">
        <f>VLOOKUP($C61,食材マスタ!$A:$AB,6,FALSE)</f>
        <v>#N/A</v>
      </c>
      <c r="Z61" s="118" t="e">
        <f>VLOOKUP($C61,食材マスタ!$A:$AB,13,FALSE)</f>
        <v>#N/A</v>
      </c>
      <c r="AA61" s="118" t="e">
        <f>VLOOKUP($C61,食材マスタ!$A:$AB,12,FALSE)</f>
        <v>#N/A</v>
      </c>
      <c r="AB61" s="118" t="e">
        <f>VLOOKUP($C61,食材マスタ!$A:$AB,14,FALSE)</f>
        <v>#N/A</v>
      </c>
      <c r="AC61" s="118" t="e">
        <f>VLOOKUP($C61,食材マスタ!$A:$AB,16,FALSE)</f>
        <v>#N/A</v>
      </c>
      <c r="AD61" s="118" t="e">
        <f>VLOOKUP($C61,食材マスタ!$A:$AB,19,FALSE)</f>
        <v>#N/A</v>
      </c>
      <c r="AE61" s="118" t="e">
        <f>VLOOKUP($C61,食材マスタ!$A:$AB,26,FALSE)</f>
        <v>#N/A</v>
      </c>
      <c r="AF61" s="118" t="e">
        <f>VLOOKUP($C61,食材マスタ!$A:$AB,28,FALSE)</f>
        <v>#N/A</v>
      </c>
    </row>
    <row r="62" spans="1:32" ht="14.25" customHeight="1" x14ac:dyDescent="0.25">
      <c r="A62" s="260"/>
      <c r="B62" s="261"/>
      <c r="C62" s="99"/>
      <c r="D62" s="100"/>
      <c r="E62" s="101" t="str">
        <f>IF(C62="","",VLOOKUP(C62,食材マスタ!$A$4:$AB$438,6,FALSE))</f>
        <v/>
      </c>
      <c r="F62" s="102"/>
      <c r="G62" s="103" t="str">
        <f t="shared" si="0"/>
        <v/>
      </c>
      <c r="H62" s="94" t="str">
        <f t="shared" si="1"/>
        <v/>
      </c>
      <c r="I62" s="96" t="str">
        <f>IF(C62="","",VLOOKUP(C62,食材マスタ!$A$4:$AB$438,13,FALSE))</f>
        <v/>
      </c>
      <c r="J62" s="96" t="str">
        <f t="shared" si="19"/>
        <v/>
      </c>
      <c r="K62" s="104" t="str">
        <f t="shared" si="3"/>
        <v/>
      </c>
      <c r="L62" s="219" t="str">
        <f t="shared" si="20"/>
        <v/>
      </c>
      <c r="M62" s="105" t="str">
        <f t="shared" si="4"/>
        <v/>
      </c>
      <c r="N62" s="219" t="str">
        <f t="shared" si="15"/>
        <v/>
      </c>
      <c r="O62" s="105" t="str">
        <f t="shared" si="6"/>
        <v/>
      </c>
      <c r="P62" s="219" t="str">
        <f t="shared" si="13"/>
        <v/>
      </c>
      <c r="Q62" s="105" t="str">
        <f t="shared" si="8"/>
        <v/>
      </c>
      <c r="R62" s="219" t="str">
        <f t="shared" si="16"/>
        <v/>
      </c>
      <c r="S62" s="13" t="str">
        <f t="shared" si="10"/>
        <v/>
      </c>
      <c r="T62" s="223"/>
      <c r="U62" s="82"/>
      <c r="X62" s="118" t="e">
        <f>VLOOKUP($C62,食材マスタ!$A:$AB,5,FALSE)</f>
        <v>#N/A</v>
      </c>
      <c r="Y62" s="118" t="e">
        <f>VLOOKUP($C62,食材マスタ!$A:$AB,6,FALSE)</f>
        <v>#N/A</v>
      </c>
      <c r="Z62" s="118" t="e">
        <f>VLOOKUP($C62,食材マスタ!$A:$AB,13,FALSE)</f>
        <v>#N/A</v>
      </c>
      <c r="AA62" s="118" t="e">
        <f>VLOOKUP($C62,食材マスタ!$A:$AB,12,FALSE)</f>
        <v>#N/A</v>
      </c>
      <c r="AB62" s="118" t="e">
        <f>VLOOKUP($C62,食材マスタ!$A:$AB,14,FALSE)</f>
        <v>#N/A</v>
      </c>
      <c r="AC62" s="118" t="e">
        <f>VLOOKUP($C62,食材マスタ!$A:$AB,16,FALSE)</f>
        <v>#N/A</v>
      </c>
      <c r="AD62" s="118" t="e">
        <f>VLOOKUP($C62,食材マスタ!$A:$AB,19,FALSE)</f>
        <v>#N/A</v>
      </c>
      <c r="AE62" s="118" t="e">
        <f>VLOOKUP($C62,食材マスタ!$A:$AB,26,FALSE)</f>
        <v>#N/A</v>
      </c>
      <c r="AF62" s="118" t="e">
        <f>VLOOKUP($C62,食材マスタ!$A:$AB,28,FALSE)</f>
        <v>#N/A</v>
      </c>
    </row>
    <row r="63" spans="1:32" ht="14.25" customHeight="1" x14ac:dyDescent="0.25">
      <c r="A63" s="260"/>
      <c r="B63" s="261"/>
      <c r="C63" s="99"/>
      <c r="D63" s="100"/>
      <c r="E63" s="101" t="str">
        <f>IF(C63="","",VLOOKUP(C63,食材マスタ!$A$4:$AB$438,6,FALSE))</f>
        <v/>
      </c>
      <c r="F63" s="102"/>
      <c r="G63" s="103" t="str">
        <f>IF(C63="","",F63/((100-I63)/100))</f>
        <v/>
      </c>
      <c r="H63" s="94" t="str">
        <f t="shared" si="1"/>
        <v/>
      </c>
      <c r="I63" s="96" t="str">
        <f>IF(C63="","",VLOOKUP(C63,食材マスタ!$A$4:$AB$438,13,FALSE))</f>
        <v/>
      </c>
      <c r="J63" s="96" t="str">
        <f t="shared" si="19"/>
        <v/>
      </c>
      <c r="K63" s="104" t="str">
        <f t="shared" si="3"/>
        <v/>
      </c>
      <c r="L63" s="219" t="str">
        <f t="shared" si="20"/>
        <v/>
      </c>
      <c r="M63" s="105" t="str">
        <f t="shared" si="4"/>
        <v/>
      </c>
      <c r="N63" s="219" t="str">
        <f t="shared" si="15"/>
        <v/>
      </c>
      <c r="O63" s="105" t="str">
        <f t="shared" si="6"/>
        <v/>
      </c>
      <c r="P63" s="219" t="str">
        <f t="shared" si="13"/>
        <v/>
      </c>
      <c r="Q63" s="105" t="str">
        <f t="shared" si="8"/>
        <v/>
      </c>
      <c r="R63" s="219" t="str">
        <f t="shared" si="16"/>
        <v/>
      </c>
      <c r="S63" s="13" t="str">
        <f t="shared" si="10"/>
        <v/>
      </c>
      <c r="T63" s="223"/>
      <c r="U63" s="82"/>
      <c r="X63" s="118" t="e">
        <f>VLOOKUP($C63,食材マスタ!$A:$AB,5,FALSE)</f>
        <v>#N/A</v>
      </c>
      <c r="Y63" s="118" t="e">
        <f>VLOOKUP($C63,食材マスタ!$A:$AB,6,FALSE)</f>
        <v>#N/A</v>
      </c>
      <c r="Z63" s="118" t="e">
        <f>VLOOKUP($C63,食材マスタ!$A:$AB,13,FALSE)</f>
        <v>#N/A</v>
      </c>
      <c r="AA63" s="118" t="e">
        <f>VLOOKUP($C63,食材マスタ!$A:$AB,12,FALSE)</f>
        <v>#N/A</v>
      </c>
      <c r="AB63" s="118" t="e">
        <f>VLOOKUP($C63,食材マスタ!$A:$AB,14,FALSE)</f>
        <v>#N/A</v>
      </c>
      <c r="AC63" s="118" t="e">
        <f>VLOOKUP($C63,食材マスタ!$A:$AB,16,FALSE)</f>
        <v>#N/A</v>
      </c>
      <c r="AD63" s="118" t="e">
        <f>VLOOKUP($C63,食材マスタ!$A:$AB,19,FALSE)</f>
        <v>#N/A</v>
      </c>
      <c r="AE63" s="118" t="e">
        <f>VLOOKUP($C63,食材マスタ!$A:$AB,26,FALSE)</f>
        <v>#N/A</v>
      </c>
      <c r="AF63" s="118" t="e">
        <f>VLOOKUP($C63,食材マスタ!$A:$AB,28,FALSE)</f>
        <v>#N/A</v>
      </c>
    </row>
    <row r="64" spans="1:32" ht="14.25" customHeight="1" x14ac:dyDescent="0.25">
      <c r="A64" s="260"/>
      <c r="B64" s="261"/>
      <c r="C64" s="99"/>
      <c r="D64" s="106"/>
      <c r="E64" s="101" t="str">
        <f>IF(C64="","",VLOOKUP(C64,食材マスタ!$A$4:$AB$438,6,FALSE))</f>
        <v/>
      </c>
      <c r="F64" s="102"/>
      <c r="G64" s="103" t="str">
        <f>IF(C64="","",F64/((100-I64)/100))</f>
        <v/>
      </c>
      <c r="H64" s="94" t="str">
        <f t="shared" si="1"/>
        <v/>
      </c>
      <c r="I64" s="96" t="str">
        <f>IF(C64="","",VLOOKUP(C64,食材マスタ!$A$4:$AB$438,13,FALSE))</f>
        <v/>
      </c>
      <c r="J64" s="96" t="str">
        <f t="shared" si="19"/>
        <v/>
      </c>
      <c r="K64" s="104" t="str">
        <f t="shared" si="3"/>
        <v/>
      </c>
      <c r="L64" s="219" t="str">
        <f t="shared" si="20"/>
        <v/>
      </c>
      <c r="M64" s="105" t="str">
        <f t="shared" si="4"/>
        <v/>
      </c>
      <c r="N64" s="219" t="str">
        <f t="shared" si="15"/>
        <v/>
      </c>
      <c r="O64" s="105" t="str">
        <f t="shared" si="6"/>
        <v/>
      </c>
      <c r="P64" s="219" t="str">
        <f t="shared" si="13"/>
        <v/>
      </c>
      <c r="Q64" s="105" t="str">
        <f t="shared" si="8"/>
        <v/>
      </c>
      <c r="R64" s="219" t="str">
        <f t="shared" si="16"/>
        <v/>
      </c>
      <c r="S64" s="13" t="str">
        <f t="shared" si="10"/>
        <v/>
      </c>
      <c r="T64" s="223"/>
      <c r="U64" s="82"/>
      <c r="X64" s="118" t="e">
        <f>VLOOKUP($C64,食材マスタ!$A:$AB,5,FALSE)</f>
        <v>#N/A</v>
      </c>
      <c r="Y64" s="118" t="e">
        <f>VLOOKUP($C64,食材マスタ!$A:$AB,6,FALSE)</f>
        <v>#N/A</v>
      </c>
      <c r="Z64" s="118" t="e">
        <f>VLOOKUP($C64,食材マスタ!$A:$AB,13,FALSE)</f>
        <v>#N/A</v>
      </c>
      <c r="AA64" s="118" t="e">
        <f>VLOOKUP($C64,食材マスタ!$A:$AB,12,FALSE)</f>
        <v>#N/A</v>
      </c>
      <c r="AB64" s="118" t="e">
        <f>VLOOKUP($C64,食材マスタ!$A:$AB,14,FALSE)</f>
        <v>#N/A</v>
      </c>
      <c r="AC64" s="118" t="e">
        <f>VLOOKUP($C64,食材マスタ!$A:$AB,16,FALSE)</f>
        <v>#N/A</v>
      </c>
      <c r="AD64" s="118" t="e">
        <f>VLOOKUP($C64,食材マスタ!$A:$AB,19,FALSE)</f>
        <v>#N/A</v>
      </c>
      <c r="AE64" s="118" t="e">
        <f>VLOOKUP($C64,食材マスタ!$A:$AB,26,FALSE)</f>
        <v>#N/A</v>
      </c>
      <c r="AF64" s="118" t="e">
        <f>VLOOKUP($C64,食材マスタ!$A:$AB,28,FALSE)</f>
        <v>#N/A</v>
      </c>
    </row>
    <row r="65" spans="1:32" ht="14.25" customHeight="1" x14ac:dyDescent="0.25">
      <c r="A65" s="260"/>
      <c r="B65" s="261"/>
      <c r="C65" s="99"/>
      <c r="D65" s="100"/>
      <c r="E65" s="101" t="str">
        <f>IF(C65="","",VLOOKUP(C65,食材マスタ!$A$4:$AB$438,6,FALSE))</f>
        <v/>
      </c>
      <c r="F65" s="102"/>
      <c r="G65" s="103" t="str">
        <f>IF(C65="","",F65/((100-I65)/100))</f>
        <v/>
      </c>
      <c r="H65" s="94" t="str">
        <f t="shared" si="1"/>
        <v/>
      </c>
      <c r="I65" s="96" t="str">
        <f>IF(C65="","",VLOOKUP(C65,食材マスタ!$A$4:$AB$438,13,FALSE))</f>
        <v/>
      </c>
      <c r="J65" s="96" t="str">
        <f t="shared" si="19"/>
        <v/>
      </c>
      <c r="K65" s="104" t="str">
        <f t="shared" si="3"/>
        <v/>
      </c>
      <c r="L65" s="219" t="str">
        <f t="shared" si="20"/>
        <v/>
      </c>
      <c r="M65" s="105" t="str">
        <f t="shared" si="4"/>
        <v/>
      </c>
      <c r="N65" s="219" t="str">
        <f t="shared" si="15"/>
        <v/>
      </c>
      <c r="O65" s="105" t="str">
        <f t="shared" si="6"/>
        <v/>
      </c>
      <c r="P65" s="219" t="str">
        <f t="shared" si="13"/>
        <v/>
      </c>
      <c r="Q65" s="105" t="str">
        <f t="shared" si="8"/>
        <v/>
      </c>
      <c r="R65" s="219" t="str">
        <f t="shared" si="16"/>
        <v/>
      </c>
      <c r="S65" s="13" t="str">
        <f t="shared" si="10"/>
        <v/>
      </c>
      <c r="T65" s="223"/>
      <c r="U65" s="82"/>
      <c r="X65" s="118" t="e">
        <f>VLOOKUP($C65,食材マスタ!$A:$AB,5,FALSE)</f>
        <v>#N/A</v>
      </c>
      <c r="Y65" s="118" t="e">
        <f>VLOOKUP($C65,食材マスタ!$A:$AB,6,FALSE)</f>
        <v>#N/A</v>
      </c>
      <c r="Z65" s="118" t="e">
        <f>VLOOKUP($C65,食材マスタ!$A:$AB,13,FALSE)</f>
        <v>#N/A</v>
      </c>
      <c r="AA65" s="118" t="e">
        <f>VLOOKUP($C65,食材マスタ!$A:$AB,12,FALSE)</f>
        <v>#N/A</v>
      </c>
      <c r="AB65" s="118" t="e">
        <f>VLOOKUP($C65,食材マスタ!$A:$AB,14,FALSE)</f>
        <v>#N/A</v>
      </c>
      <c r="AC65" s="118" t="e">
        <f>VLOOKUP($C65,食材マスタ!$A:$AB,16,FALSE)</f>
        <v>#N/A</v>
      </c>
      <c r="AD65" s="118" t="e">
        <f>VLOOKUP($C65,食材マスタ!$A:$AB,19,FALSE)</f>
        <v>#N/A</v>
      </c>
      <c r="AE65" s="118" t="e">
        <f>VLOOKUP($C65,食材マスタ!$A:$AB,26,FALSE)</f>
        <v>#N/A</v>
      </c>
      <c r="AF65" s="118" t="e">
        <f>VLOOKUP($C65,食材マスタ!$A:$AB,28,FALSE)</f>
        <v>#N/A</v>
      </c>
    </row>
    <row r="66" spans="1:32" ht="14.25" customHeight="1" x14ac:dyDescent="0.25">
      <c r="A66" s="260"/>
      <c r="B66" s="261"/>
      <c r="C66" s="99"/>
      <c r="D66" s="100"/>
      <c r="E66" s="101" t="str">
        <f>IF(C66="","",VLOOKUP(C66,食材マスタ!$A$4:$AB$438,6,FALSE))</f>
        <v/>
      </c>
      <c r="F66" s="102"/>
      <c r="G66" s="103" t="str">
        <f t="shared" ref="G66" si="21">IF(C66="","",F66/((100-I66)/100))</f>
        <v/>
      </c>
      <c r="H66" s="94" t="str">
        <f t="shared" si="1"/>
        <v/>
      </c>
      <c r="I66" s="96" t="str">
        <f>IF(C66="","",VLOOKUP(C66,食材マスタ!$A$4:$AB$438,13,FALSE))</f>
        <v/>
      </c>
      <c r="J66" s="96" t="str">
        <f t="shared" si="19"/>
        <v/>
      </c>
      <c r="K66" s="104" t="str">
        <f t="shared" si="3"/>
        <v/>
      </c>
      <c r="L66" s="219" t="str">
        <f t="shared" si="20"/>
        <v/>
      </c>
      <c r="M66" s="105" t="str">
        <f t="shared" si="4"/>
        <v/>
      </c>
      <c r="N66" s="219" t="str">
        <f t="shared" si="15"/>
        <v/>
      </c>
      <c r="O66" s="105" t="str">
        <f t="shared" si="6"/>
        <v/>
      </c>
      <c r="P66" s="219" t="str">
        <f t="shared" si="13"/>
        <v/>
      </c>
      <c r="Q66" s="105" t="str">
        <f t="shared" si="8"/>
        <v/>
      </c>
      <c r="R66" s="219" t="str">
        <f t="shared" si="16"/>
        <v/>
      </c>
      <c r="S66" s="13" t="str">
        <f t="shared" si="10"/>
        <v/>
      </c>
      <c r="T66" s="223"/>
      <c r="U66" s="82"/>
      <c r="X66" s="118" t="e">
        <f>VLOOKUP($C66,食材マスタ!$A:$AB,5,FALSE)</f>
        <v>#N/A</v>
      </c>
      <c r="Y66" s="118" t="e">
        <f>VLOOKUP($C66,食材マスタ!$A:$AB,6,FALSE)</f>
        <v>#N/A</v>
      </c>
      <c r="Z66" s="118" t="e">
        <f>VLOOKUP($C66,食材マスタ!$A:$AB,13,FALSE)</f>
        <v>#N/A</v>
      </c>
      <c r="AA66" s="118" t="e">
        <f>VLOOKUP($C66,食材マスタ!$A:$AB,12,FALSE)</f>
        <v>#N/A</v>
      </c>
      <c r="AB66" s="118" t="e">
        <f>VLOOKUP($C66,食材マスタ!$A:$AB,14,FALSE)</f>
        <v>#N/A</v>
      </c>
      <c r="AC66" s="118" t="e">
        <f>VLOOKUP($C66,食材マスタ!$A:$AB,16,FALSE)</f>
        <v>#N/A</v>
      </c>
      <c r="AD66" s="118" t="e">
        <f>VLOOKUP($C66,食材マスタ!$A:$AB,19,FALSE)</f>
        <v>#N/A</v>
      </c>
      <c r="AE66" s="118" t="e">
        <f>VLOOKUP($C66,食材マスタ!$A:$AB,26,FALSE)</f>
        <v>#N/A</v>
      </c>
      <c r="AF66" s="118" t="e">
        <f>VLOOKUP($C66,食材マスタ!$A:$AB,28,FALSE)</f>
        <v>#N/A</v>
      </c>
    </row>
    <row r="67" spans="1:32" ht="14.25" customHeight="1" x14ac:dyDescent="0.25">
      <c r="A67" s="260"/>
      <c r="B67" s="261"/>
      <c r="C67" s="99"/>
      <c r="D67" s="100"/>
      <c r="E67" s="101" t="str">
        <f>IF(C67="","",VLOOKUP(C67,食材マスタ!$A$4:$AB$438,6,FALSE))</f>
        <v/>
      </c>
      <c r="F67" s="102"/>
      <c r="G67" s="103" t="str">
        <f>IF(C67="","",F67/((100-I67)/100))</f>
        <v/>
      </c>
      <c r="H67" s="94" t="str">
        <f t="shared" si="1"/>
        <v/>
      </c>
      <c r="I67" s="96" t="str">
        <f>IF(C67="","",VLOOKUP(C67,食材マスタ!$A$4:$AB$438,13,FALSE))</f>
        <v/>
      </c>
      <c r="J67" s="96" t="str">
        <f t="shared" si="19"/>
        <v/>
      </c>
      <c r="K67" s="104" t="str">
        <f t="shared" si="3"/>
        <v/>
      </c>
      <c r="L67" s="219" t="str">
        <f t="shared" si="20"/>
        <v/>
      </c>
      <c r="M67" s="105" t="str">
        <f t="shared" si="4"/>
        <v/>
      </c>
      <c r="N67" s="219" t="str">
        <f t="shared" si="15"/>
        <v/>
      </c>
      <c r="O67" s="105" t="str">
        <f t="shared" si="6"/>
        <v/>
      </c>
      <c r="P67" s="219" t="str">
        <f t="shared" si="13"/>
        <v/>
      </c>
      <c r="Q67" s="105" t="str">
        <f t="shared" si="8"/>
        <v/>
      </c>
      <c r="R67" s="219" t="str">
        <f t="shared" si="16"/>
        <v/>
      </c>
      <c r="S67" s="13" t="str">
        <f t="shared" si="10"/>
        <v/>
      </c>
      <c r="T67" s="223"/>
      <c r="U67" s="82"/>
      <c r="X67" s="118" t="e">
        <f>VLOOKUP($C67,食材マスタ!$A:$AB,5,FALSE)</f>
        <v>#N/A</v>
      </c>
      <c r="Y67" s="118" t="e">
        <f>VLOOKUP($C67,食材マスタ!$A:$AB,6,FALSE)</f>
        <v>#N/A</v>
      </c>
      <c r="Z67" s="118" t="e">
        <f>VLOOKUP($C67,食材マスタ!$A:$AB,13,FALSE)</f>
        <v>#N/A</v>
      </c>
      <c r="AA67" s="118" t="e">
        <f>VLOOKUP($C67,食材マスタ!$A:$AB,12,FALSE)</f>
        <v>#N/A</v>
      </c>
      <c r="AB67" s="118" t="e">
        <f>VLOOKUP($C67,食材マスタ!$A:$AB,14,FALSE)</f>
        <v>#N/A</v>
      </c>
      <c r="AC67" s="118" t="e">
        <f>VLOOKUP($C67,食材マスタ!$A:$AB,16,FALSE)</f>
        <v>#N/A</v>
      </c>
      <c r="AD67" s="118" t="e">
        <f>VLOOKUP($C67,食材マスタ!$A:$AB,19,FALSE)</f>
        <v>#N/A</v>
      </c>
      <c r="AE67" s="118" t="e">
        <f>VLOOKUP($C67,食材マスタ!$A:$AB,26,FALSE)</f>
        <v>#N/A</v>
      </c>
      <c r="AF67" s="118" t="e">
        <f>VLOOKUP($C67,食材マスタ!$A:$AB,28,FALSE)</f>
        <v>#N/A</v>
      </c>
    </row>
    <row r="68" spans="1:32" ht="14.25" customHeight="1" x14ac:dyDescent="0.25">
      <c r="A68" s="260"/>
      <c r="B68" s="261"/>
      <c r="C68" s="99"/>
      <c r="D68" s="106"/>
      <c r="E68" s="101" t="str">
        <f>IF(C68="","",VLOOKUP(C68,食材マスタ!$A$4:$AB$438,6,FALSE))</f>
        <v/>
      </c>
      <c r="F68" s="102"/>
      <c r="G68" s="103" t="str">
        <f>IF(C68="","",F68/((100-I68)/100))</f>
        <v/>
      </c>
      <c r="H68" s="94" t="str">
        <f t="shared" si="1"/>
        <v/>
      </c>
      <c r="I68" s="96" t="str">
        <f>IF(C68="","",VLOOKUP(C68,食材マスタ!$A$4:$AB$438,13,FALSE))</f>
        <v/>
      </c>
      <c r="J68" s="96" t="str">
        <f t="shared" si="19"/>
        <v/>
      </c>
      <c r="K68" s="104" t="str">
        <f t="shared" si="3"/>
        <v/>
      </c>
      <c r="L68" s="219" t="str">
        <f t="shared" si="20"/>
        <v/>
      </c>
      <c r="M68" s="105" t="str">
        <f t="shared" si="4"/>
        <v/>
      </c>
      <c r="N68" s="219" t="str">
        <f t="shared" si="15"/>
        <v/>
      </c>
      <c r="O68" s="105" t="str">
        <f t="shared" si="6"/>
        <v/>
      </c>
      <c r="P68" s="219" t="str">
        <f t="shared" si="13"/>
        <v/>
      </c>
      <c r="Q68" s="105" t="str">
        <f t="shared" si="8"/>
        <v/>
      </c>
      <c r="R68" s="219" t="str">
        <f t="shared" si="16"/>
        <v/>
      </c>
      <c r="S68" s="13" t="str">
        <f t="shared" si="10"/>
        <v/>
      </c>
      <c r="T68" s="223"/>
      <c r="U68" s="82"/>
      <c r="X68" s="118" t="e">
        <f>VLOOKUP($C68,食材マスタ!$A:$AB,5,FALSE)</f>
        <v>#N/A</v>
      </c>
      <c r="Y68" s="118" t="e">
        <f>VLOOKUP($C68,食材マスタ!$A:$AB,6,FALSE)</f>
        <v>#N/A</v>
      </c>
      <c r="Z68" s="118" t="e">
        <f>VLOOKUP($C68,食材マスタ!$A:$AB,13,FALSE)</f>
        <v>#N/A</v>
      </c>
      <c r="AA68" s="118" t="e">
        <f>VLOOKUP($C68,食材マスタ!$A:$AB,12,FALSE)</f>
        <v>#N/A</v>
      </c>
      <c r="AB68" s="118" t="e">
        <f>VLOOKUP($C68,食材マスタ!$A:$AB,14,FALSE)</f>
        <v>#N/A</v>
      </c>
      <c r="AC68" s="118" t="e">
        <f>VLOOKUP($C68,食材マスタ!$A:$AB,16,FALSE)</f>
        <v>#N/A</v>
      </c>
      <c r="AD68" s="118" t="e">
        <f>VLOOKUP($C68,食材マスタ!$A:$AB,19,FALSE)</f>
        <v>#N/A</v>
      </c>
      <c r="AE68" s="118" t="e">
        <f>VLOOKUP($C68,食材マスタ!$A:$AB,26,FALSE)</f>
        <v>#N/A</v>
      </c>
      <c r="AF68" s="118" t="e">
        <f>VLOOKUP($C68,食材マスタ!$A:$AB,28,FALSE)</f>
        <v>#N/A</v>
      </c>
    </row>
    <row r="69" spans="1:32" ht="14.25" customHeight="1" x14ac:dyDescent="0.25">
      <c r="A69" s="260"/>
      <c r="B69" s="261"/>
      <c r="C69" s="99"/>
      <c r="D69" s="100"/>
      <c r="E69" s="101" t="str">
        <f>IF(C69="","",VLOOKUP(C69,食材マスタ!$A$4:$AB$438,6,FALSE))</f>
        <v/>
      </c>
      <c r="F69" s="102"/>
      <c r="G69" s="103" t="str">
        <f>IF(C69="","",F69/((100-I69)/100))</f>
        <v/>
      </c>
      <c r="H69" s="94" t="str">
        <f t="shared" si="1"/>
        <v/>
      </c>
      <c r="I69" s="96" t="str">
        <f>IF(C69="","",VLOOKUP(C69,食材マスタ!$A$4:$AB$438,13,FALSE))</f>
        <v/>
      </c>
      <c r="J69" s="96" t="str">
        <f t="shared" si="19"/>
        <v/>
      </c>
      <c r="K69" s="104" t="str">
        <f t="shared" si="3"/>
        <v/>
      </c>
      <c r="L69" s="219" t="str">
        <f t="shared" si="20"/>
        <v/>
      </c>
      <c r="M69" s="105" t="str">
        <f t="shared" si="4"/>
        <v/>
      </c>
      <c r="N69" s="219" t="str">
        <f t="shared" si="15"/>
        <v/>
      </c>
      <c r="O69" s="105" t="str">
        <f t="shared" si="6"/>
        <v/>
      </c>
      <c r="P69" s="219" t="str">
        <f t="shared" si="13"/>
        <v/>
      </c>
      <c r="Q69" s="105" t="str">
        <f t="shared" si="8"/>
        <v/>
      </c>
      <c r="R69" s="219" t="str">
        <f t="shared" si="16"/>
        <v/>
      </c>
      <c r="S69" s="13" t="str">
        <f t="shared" si="10"/>
        <v/>
      </c>
      <c r="T69" s="223"/>
      <c r="U69" s="82"/>
      <c r="X69" s="118" t="e">
        <f>VLOOKUP($C69,食材マスタ!$A:$AB,5,FALSE)</f>
        <v>#N/A</v>
      </c>
      <c r="Y69" s="118" t="e">
        <f>VLOOKUP($C69,食材マスタ!$A:$AB,6,FALSE)</f>
        <v>#N/A</v>
      </c>
      <c r="Z69" s="118" t="e">
        <f>VLOOKUP($C69,食材マスタ!$A:$AB,13,FALSE)</f>
        <v>#N/A</v>
      </c>
      <c r="AA69" s="118" t="e">
        <f>VLOOKUP($C69,食材マスタ!$A:$AB,12,FALSE)</f>
        <v>#N/A</v>
      </c>
      <c r="AB69" s="118" t="e">
        <f>VLOOKUP($C69,食材マスタ!$A:$AB,14,FALSE)</f>
        <v>#N/A</v>
      </c>
      <c r="AC69" s="118" t="e">
        <f>VLOOKUP($C69,食材マスタ!$A:$AB,16,FALSE)</f>
        <v>#N/A</v>
      </c>
      <c r="AD69" s="118" t="e">
        <f>VLOOKUP($C69,食材マスタ!$A:$AB,19,FALSE)</f>
        <v>#N/A</v>
      </c>
      <c r="AE69" s="118" t="e">
        <f>VLOOKUP($C69,食材マスタ!$A:$AB,26,FALSE)</f>
        <v>#N/A</v>
      </c>
      <c r="AF69" s="118" t="e">
        <f>VLOOKUP($C69,食材マスタ!$A:$AB,28,FALSE)</f>
        <v>#N/A</v>
      </c>
    </row>
    <row r="70" spans="1:32" ht="14.25" customHeight="1" x14ac:dyDescent="0.25">
      <c r="A70" s="260"/>
      <c r="B70" s="261"/>
      <c r="C70" s="99"/>
      <c r="D70" s="100"/>
      <c r="E70" s="101" t="str">
        <f>IF(C70="","",VLOOKUP(C70,食材マスタ!$A$4:$AB$438,6,FALSE))</f>
        <v/>
      </c>
      <c r="F70" s="102"/>
      <c r="G70" s="103" t="str">
        <f t="shared" ref="G70:G79" si="22">IF(C70="","",F70/((100-I70)/100))</f>
        <v/>
      </c>
      <c r="H70" s="94" t="str">
        <f t="shared" si="1"/>
        <v/>
      </c>
      <c r="I70" s="96" t="str">
        <f>IF(C70="","",VLOOKUP(C70,食材マスタ!$A$4:$AB$438,13,FALSE))</f>
        <v/>
      </c>
      <c r="J70" s="96" t="str">
        <f t="shared" si="19"/>
        <v/>
      </c>
      <c r="K70" s="104" t="str">
        <f t="shared" si="3"/>
        <v/>
      </c>
      <c r="L70" s="219" t="str">
        <f t="shared" si="20"/>
        <v/>
      </c>
      <c r="M70" s="105" t="str">
        <f t="shared" si="4"/>
        <v/>
      </c>
      <c r="N70" s="219" t="str">
        <f t="shared" si="15"/>
        <v/>
      </c>
      <c r="O70" s="105" t="str">
        <f t="shared" si="6"/>
        <v/>
      </c>
      <c r="P70" s="219" t="str">
        <f t="shared" si="13"/>
        <v/>
      </c>
      <c r="Q70" s="105" t="str">
        <f t="shared" si="8"/>
        <v/>
      </c>
      <c r="R70" s="219" t="str">
        <f t="shared" si="16"/>
        <v/>
      </c>
      <c r="S70" s="13" t="str">
        <f t="shared" si="10"/>
        <v/>
      </c>
      <c r="T70" s="223"/>
      <c r="U70" s="82"/>
      <c r="X70" s="118" t="e">
        <f>VLOOKUP($C70,食材マスタ!$A:$AB,5,FALSE)</f>
        <v>#N/A</v>
      </c>
      <c r="Y70" s="118" t="e">
        <f>VLOOKUP($C70,食材マスタ!$A:$AB,6,FALSE)</f>
        <v>#N/A</v>
      </c>
      <c r="Z70" s="118" t="e">
        <f>VLOOKUP($C70,食材マスタ!$A:$AB,13,FALSE)</f>
        <v>#N/A</v>
      </c>
      <c r="AA70" s="118" t="e">
        <f>VLOOKUP($C70,食材マスタ!$A:$AB,12,FALSE)</f>
        <v>#N/A</v>
      </c>
      <c r="AB70" s="118" t="e">
        <f>VLOOKUP($C70,食材マスタ!$A:$AB,14,FALSE)</f>
        <v>#N/A</v>
      </c>
      <c r="AC70" s="118" t="e">
        <f>VLOOKUP($C70,食材マスタ!$A:$AB,16,FALSE)</f>
        <v>#N/A</v>
      </c>
      <c r="AD70" s="118" t="e">
        <f>VLOOKUP($C70,食材マスタ!$A:$AB,19,FALSE)</f>
        <v>#N/A</v>
      </c>
      <c r="AE70" s="118" t="e">
        <f>VLOOKUP($C70,食材マスタ!$A:$AB,26,FALSE)</f>
        <v>#N/A</v>
      </c>
      <c r="AF70" s="118" t="e">
        <f>VLOOKUP($C70,食材マスタ!$A:$AB,28,FALSE)</f>
        <v>#N/A</v>
      </c>
    </row>
    <row r="71" spans="1:32" ht="14.25" customHeight="1" x14ac:dyDescent="0.25">
      <c r="A71" s="260"/>
      <c r="B71" s="261"/>
      <c r="C71" s="99"/>
      <c r="D71" s="106"/>
      <c r="E71" s="101" t="str">
        <f>IF(C71="","",VLOOKUP(C71,食材マスタ!$A$4:$AB$438,6,FALSE))</f>
        <v/>
      </c>
      <c r="F71" s="102"/>
      <c r="G71" s="103" t="str">
        <f t="shared" si="22"/>
        <v/>
      </c>
      <c r="H71" s="94" t="str">
        <f t="shared" si="1"/>
        <v/>
      </c>
      <c r="I71" s="96" t="str">
        <f>IF(C71="","",VLOOKUP(C71,食材マスタ!$A$4:$AB$438,13,FALSE))</f>
        <v/>
      </c>
      <c r="J71" s="96" t="str">
        <f t="shared" si="19"/>
        <v/>
      </c>
      <c r="K71" s="104" t="str">
        <f t="shared" si="3"/>
        <v/>
      </c>
      <c r="L71" s="219" t="str">
        <f t="shared" si="20"/>
        <v/>
      </c>
      <c r="M71" s="105" t="str">
        <f t="shared" si="4"/>
        <v/>
      </c>
      <c r="N71" s="219" t="str">
        <f t="shared" si="15"/>
        <v/>
      </c>
      <c r="O71" s="105" t="str">
        <f t="shared" si="6"/>
        <v/>
      </c>
      <c r="P71" s="219" t="str">
        <f t="shared" si="13"/>
        <v/>
      </c>
      <c r="Q71" s="105" t="str">
        <f t="shared" si="8"/>
        <v/>
      </c>
      <c r="R71" s="219" t="str">
        <f t="shared" si="16"/>
        <v/>
      </c>
      <c r="S71" s="13" t="str">
        <f t="shared" si="10"/>
        <v/>
      </c>
      <c r="T71" s="223"/>
      <c r="U71" s="83"/>
      <c r="X71" s="118" t="e">
        <f>VLOOKUP($C71,食材マスタ!$A:$AB,5,FALSE)</f>
        <v>#N/A</v>
      </c>
      <c r="Y71" s="118" t="e">
        <f>VLOOKUP($C71,食材マスタ!$A:$AB,6,FALSE)</f>
        <v>#N/A</v>
      </c>
      <c r="Z71" s="118" t="e">
        <f>VLOOKUP($C71,食材マスタ!$A:$AB,13,FALSE)</f>
        <v>#N/A</v>
      </c>
      <c r="AA71" s="118" t="e">
        <f>VLOOKUP($C71,食材マスタ!$A:$AB,12,FALSE)</f>
        <v>#N/A</v>
      </c>
      <c r="AB71" s="118" t="e">
        <f>VLOOKUP($C71,食材マスタ!$A:$AB,14,FALSE)</f>
        <v>#N/A</v>
      </c>
      <c r="AC71" s="118" t="e">
        <f>VLOOKUP($C71,食材マスタ!$A:$AB,16,FALSE)</f>
        <v>#N/A</v>
      </c>
      <c r="AD71" s="118" t="e">
        <f>VLOOKUP($C71,食材マスタ!$A:$AB,19,FALSE)</f>
        <v>#N/A</v>
      </c>
      <c r="AE71" s="118" t="e">
        <f>VLOOKUP($C71,食材マスタ!$A:$AB,26,FALSE)</f>
        <v>#N/A</v>
      </c>
      <c r="AF71" s="118" t="e">
        <f>VLOOKUP($C71,食材マスタ!$A:$AB,28,FALSE)</f>
        <v>#N/A</v>
      </c>
    </row>
    <row r="72" spans="1:32" ht="14.25" customHeight="1" x14ac:dyDescent="0.25">
      <c r="A72" s="260"/>
      <c r="B72" s="261"/>
      <c r="C72" s="99"/>
      <c r="D72" s="100"/>
      <c r="E72" s="101" t="str">
        <f>IF(C72="","",VLOOKUP(C72,食材マスタ!$A$4:$AB$438,6,FALSE))</f>
        <v/>
      </c>
      <c r="F72" s="102"/>
      <c r="G72" s="103" t="str">
        <f t="shared" si="22"/>
        <v/>
      </c>
      <c r="H72" s="94" t="str">
        <f t="shared" si="1"/>
        <v/>
      </c>
      <c r="I72" s="96" t="str">
        <f>IF(C72="","",VLOOKUP(C72,食材マスタ!$A$4:$AB$438,13,FALSE))</f>
        <v/>
      </c>
      <c r="J72" s="96" t="str">
        <f t="shared" si="19"/>
        <v/>
      </c>
      <c r="K72" s="104" t="str">
        <f t="shared" si="3"/>
        <v/>
      </c>
      <c r="L72" s="219" t="str">
        <f t="shared" si="19"/>
        <v/>
      </c>
      <c r="M72" s="105" t="str">
        <f t="shared" si="4"/>
        <v/>
      </c>
      <c r="N72" s="219" t="str">
        <f t="shared" si="15"/>
        <v/>
      </c>
      <c r="O72" s="105" t="str">
        <f t="shared" si="6"/>
        <v/>
      </c>
      <c r="P72" s="219" t="str">
        <f t="shared" si="13"/>
        <v/>
      </c>
      <c r="Q72" s="105" t="str">
        <f t="shared" si="8"/>
        <v/>
      </c>
      <c r="R72" s="219" t="str">
        <f t="shared" si="16"/>
        <v/>
      </c>
      <c r="S72" s="13" t="str">
        <f t="shared" si="10"/>
        <v/>
      </c>
      <c r="T72" s="223"/>
      <c r="U72" s="83"/>
      <c r="X72" s="118" t="e">
        <f>VLOOKUP($C72,食材マスタ!$A:$AB,5,FALSE)</f>
        <v>#N/A</v>
      </c>
      <c r="Y72" s="118" t="e">
        <f>VLOOKUP($C72,食材マスタ!$A:$AB,6,FALSE)</f>
        <v>#N/A</v>
      </c>
      <c r="Z72" s="118" t="e">
        <f>VLOOKUP($C72,食材マスタ!$A:$AB,13,FALSE)</f>
        <v>#N/A</v>
      </c>
      <c r="AA72" s="118" t="e">
        <f>VLOOKUP($C72,食材マスタ!$A:$AB,12,FALSE)</f>
        <v>#N/A</v>
      </c>
      <c r="AB72" s="118" t="e">
        <f>VLOOKUP($C72,食材マスタ!$A:$AB,14,FALSE)</f>
        <v>#N/A</v>
      </c>
      <c r="AC72" s="118" t="e">
        <f>VLOOKUP($C72,食材マスタ!$A:$AB,16,FALSE)</f>
        <v>#N/A</v>
      </c>
      <c r="AD72" s="118" t="e">
        <f>VLOOKUP($C72,食材マスタ!$A:$AB,19,FALSE)</f>
        <v>#N/A</v>
      </c>
      <c r="AE72" s="118" t="e">
        <f>VLOOKUP($C72,食材マスタ!$A:$AB,26,FALSE)</f>
        <v>#N/A</v>
      </c>
      <c r="AF72" s="118" t="e">
        <f>VLOOKUP($C72,食材マスタ!$A:$AB,28,FALSE)</f>
        <v>#N/A</v>
      </c>
    </row>
    <row r="73" spans="1:32" ht="14.25" customHeight="1" x14ac:dyDescent="0.25">
      <c r="A73" s="260"/>
      <c r="B73" s="261"/>
      <c r="C73" s="99"/>
      <c r="D73" s="100"/>
      <c r="E73" s="101" t="str">
        <f>IF(C73="","",VLOOKUP(C73,食材マスタ!$A$4:$AB$438,6,FALSE))</f>
        <v/>
      </c>
      <c r="F73" s="102"/>
      <c r="G73" s="103" t="str">
        <f t="shared" si="22"/>
        <v/>
      </c>
      <c r="H73" s="94" t="str">
        <f t="shared" si="1"/>
        <v/>
      </c>
      <c r="I73" s="96" t="str">
        <f>IF(C73="","",VLOOKUP(C73,食材マスタ!$A$4:$AB$438,13,FALSE))</f>
        <v/>
      </c>
      <c r="J73" s="96" t="str">
        <f t="shared" si="19"/>
        <v/>
      </c>
      <c r="K73" s="104" t="str">
        <f t="shared" si="3"/>
        <v/>
      </c>
      <c r="L73" s="219" t="str">
        <f t="shared" si="19"/>
        <v/>
      </c>
      <c r="M73" s="105" t="str">
        <f t="shared" si="4"/>
        <v/>
      </c>
      <c r="N73" s="219" t="str">
        <f t="shared" si="15"/>
        <v/>
      </c>
      <c r="O73" s="105" t="str">
        <f t="shared" si="6"/>
        <v/>
      </c>
      <c r="P73" s="219" t="str">
        <f t="shared" si="13"/>
        <v/>
      </c>
      <c r="Q73" s="105" t="str">
        <f t="shared" si="8"/>
        <v/>
      </c>
      <c r="R73" s="219" t="str">
        <f t="shared" si="16"/>
        <v/>
      </c>
      <c r="S73" s="13" t="str">
        <f t="shared" si="10"/>
        <v/>
      </c>
      <c r="T73" s="223"/>
      <c r="U73" s="83"/>
      <c r="X73" s="118" t="e">
        <f>VLOOKUP($C73,食材マスタ!$A:$AB,5,FALSE)</f>
        <v>#N/A</v>
      </c>
      <c r="Y73" s="118" t="e">
        <f>VLOOKUP($C73,食材マスタ!$A:$AB,6,FALSE)</f>
        <v>#N/A</v>
      </c>
      <c r="Z73" s="118" t="e">
        <f>VLOOKUP($C73,食材マスタ!$A:$AB,13,FALSE)</f>
        <v>#N/A</v>
      </c>
      <c r="AA73" s="118" t="e">
        <f>VLOOKUP($C73,食材マスタ!$A:$AB,12,FALSE)</f>
        <v>#N/A</v>
      </c>
      <c r="AB73" s="118" t="e">
        <f>VLOOKUP($C73,食材マスタ!$A:$AB,14,FALSE)</f>
        <v>#N/A</v>
      </c>
      <c r="AC73" s="118" t="e">
        <f>VLOOKUP($C73,食材マスタ!$A:$AB,16,FALSE)</f>
        <v>#N/A</v>
      </c>
      <c r="AD73" s="118" t="e">
        <f>VLOOKUP($C73,食材マスタ!$A:$AB,19,FALSE)</f>
        <v>#N/A</v>
      </c>
      <c r="AE73" s="118" t="e">
        <f>VLOOKUP($C73,食材マスタ!$A:$AB,26,FALSE)</f>
        <v>#N/A</v>
      </c>
      <c r="AF73" s="118" t="e">
        <f>VLOOKUP($C73,食材マスタ!$A:$AB,28,FALSE)</f>
        <v>#N/A</v>
      </c>
    </row>
    <row r="74" spans="1:32" ht="14.25" customHeight="1" x14ac:dyDescent="0.25">
      <c r="A74" s="260"/>
      <c r="B74" s="261"/>
      <c r="C74" s="99"/>
      <c r="D74" s="100"/>
      <c r="E74" s="101" t="str">
        <f>IF(C74="","",VLOOKUP(C74,食材マスタ!$A$4:$AB$438,6,FALSE))</f>
        <v/>
      </c>
      <c r="F74" s="102"/>
      <c r="G74" s="103" t="str">
        <f t="shared" si="22"/>
        <v/>
      </c>
      <c r="H74" s="94" t="str">
        <f t="shared" si="1"/>
        <v/>
      </c>
      <c r="I74" s="96" t="str">
        <f>IF(C74="","",VLOOKUP(C74,食材マスタ!$A$4:$AB$438,13,FALSE))</f>
        <v/>
      </c>
      <c r="J74" s="96" t="str">
        <f t="shared" si="19"/>
        <v/>
      </c>
      <c r="K74" s="104" t="str">
        <f t="shared" si="3"/>
        <v/>
      </c>
      <c r="L74" s="219" t="str">
        <f t="shared" si="19"/>
        <v/>
      </c>
      <c r="M74" s="105" t="str">
        <f t="shared" si="4"/>
        <v/>
      </c>
      <c r="N74" s="219" t="str">
        <f t="shared" si="15"/>
        <v/>
      </c>
      <c r="O74" s="105" t="str">
        <f t="shared" si="6"/>
        <v/>
      </c>
      <c r="P74" s="219" t="str">
        <f t="shared" si="13"/>
        <v/>
      </c>
      <c r="Q74" s="105" t="str">
        <f t="shared" si="8"/>
        <v/>
      </c>
      <c r="R74" s="219" t="str">
        <f t="shared" si="16"/>
        <v/>
      </c>
      <c r="S74" s="13" t="str">
        <f t="shared" si="10"/>
        <v/>
      </c>
      <c r="T74" s="223"/>
      <c r="U74" s="83"/>
      <c r="X74" s="118" t="e">
        <f>VLOOKUP($C74,食材マスタ!$A:$AB,5,FALSE)</f>
        <v>#N/A</v>
      </c>
      <c r="Y74" s="118" t="e">
        <f>VLOOKUP($C74,食材マスタ!$A:$AB,6,FALSE)</f>
        <v>#N/A</v>
      </c>
      <c r="Z74" s="118" t="e">
        <f>VLOOKUP($C74,食材マスタ!$A:$AB,13,FALSE)</f>
        <v>#N/A</v>
      </c>
      <c r="AA74" s="118" t="e">
        <f>VLOOKUP($C74,食材マスタ!$A:$AB,12,FALSE)</f>
        <v>#N/A</v>
      </c>
      <c r="AB74" s="118" t="e">
        <f>VLOOKUP($C74,食材マスタ!$A:$AB,14,FALSE)</f>
        <v>#N/A</v>
      </c>
      <c r="AC74" s="118" t="e">
        <f>VLOOKUP($C74,食材マスタ!$A:$AB,16,FALSE)</f>
        <v>#N/A</v>
      </c>
      <c r="AD74" s="118" t="e">
        <f>VLOOKUP($C74,食材マスタ!$A:$AB,19,FALSE)</f>
        <v>#N/A</v>
      </c>
      <c r="AE74" s="118" t="e">
        <f>VLOOKUP($C74,食材マスタ!$A:$AB,26,FALSE)</f>
        <v>#N/A</v>
      </c>
      <c r="AF74" s="118" t="e">
        <f>VLOOKUP($C74,食材マスタ!$A:$AB,28,FALSE)</f>
        <v>#N/A</v>
      </c>
    </row>
    <row r="75" spans="1:32" ht="14.25" customHeight="1" x14ac:dyDescent="0.25">
      <c r="A75" s="260"/>
      <c r="B75" s="261"/>
      <c r="C75" s="99"/>
      <c r="D75" s="100"/>
      <c r="E75" s="101" t="str">
        <f>IF(C75="","",VLOOKUP(C75,食材マスタ!$A$4:$AB$438,6,FALSE))</f>
        <v/>
      </c>
      <c r="F75" s="102"/>
      <c r="G75" s="103" t="str">
        <f t="shared" si="22"/>
        <v/>
      </c>
      <c r="H75" s="94" t="str">
        <f t="shared" si="1"/>
        <v/>
      </c>
      <c r="I75" s="96" t="str">
        <f>IF(C75="","",VLOOKUP(C75,食材マスタ!$A$4:$AB$438,13,FALSE))</f>
        <v/>
      </c>
      <c r="J75" s="96" t="str">
        <f t="shared" ref="J75:L79" si="23">K75</f>
        <v/>
      </c>
      <c r="K75" s="104" t="str">
        <f t="shared" si="3"/>
        <v/>
      </c>
      <c r="L75" s="219" t="str">
        <f t="shared" si="23"/>
        <v/>
      </c>
      <c r="M75" s="105" t="str">
        <f t="shared" si="4"/>
        <v/>
      </c>
      <c r="N75" s="219" t="str">
        <f t="shared" si="15"/>
        <v/>
      </c>
      <c r="O75" s="105" t="str">
        <f t="shared" si="6"/>
        <v/>
      </c>
      <c r="P75" s="219" t="str">
        <f t="shared" si="13"/>
        <v/>
      </c>
      <c r="Q75" s="105" t="str">
        <f t="shared" si="8"/>
        <v/>
      </c>
      <c r="R75" s="219" t="str">
        <f t="shared" si="16"/>
        <v/>
      </c>
      <c r="S75" s="13" t="str">
        <f t="shared" si="10"/>
        <v/>
      </c>
      <c r="T75" s="223"/>
      <c r="U75" s="83"/>
      <c r="X75" s="118" t="e">
        <f>VLOOKUP($C75,食材マスタ!$A:$AB,5,FALSE)</f>
        <v>#N/A</v>
      </c>
      <c r="Y75" s="118" t="e">
        <f>VLOOKUP($C75,食材マスタ!$A:$AB,6,FALSE)</f>
        <v>#N/A</v>
      </c>
      <c r="Z75" s="118" t="e">
        <f>VLOOKUP($C75,食材マスタ!$A:$AB,13,FALSE)</f>
        <v>#N/A</v>
      </c>
      <c r="AA75" s="118" t="e">
        <f>VLOOKUP($C75,食材マスタ!$A:$AB,12,FALSE)</f>
        <v>#N/A</v>
      </c>
      <c r="AB75" s="118" t="e">
        <f>VLOOKUP($C75,食材マスタ!$A:$AB,14,FALSE)</f>
        <v>#N/A</v>
      </c>
      <c r="AC75" s="118" t="e">
        <f>VLOOKUP($C75,食材マスタ!$A:$AB,16,FALSE)</f>
        <v>#N/A</v>
      </c>
      <c r="AD75" s="118" t="e">
        <f>VLOOKUP($C75,食材マスタ!$A:$AB,19,FALSE)</f>
        <v>#N/A</v>
      </c>
      <c r="AE75" s="118" t="e">
        <f>VLOOKUP($C75,食材マスタ!$A:$AB,26,FALSE)</f>
        <v>#N/A</v>
      </c>
      <c r="AF75" s="118" t="e">
        <f>VLOOKUP($C75,食材マスタ!$A:$AB,28,FALSE)</f>
        <v>#N/A</v>
      </c>
    </row>
    <row r="76" spans="1:32" ht="14.25" customHeight="1" x14ac:dyDescent="0.25">
      <c r="A76" s="260"/>
      <c r="B76" s="261"/>
      <c r="C76" s="99"/>
      <c r="D76" s="115"/>
      <c r="E76" s="101" t="str">
        <f>IF(C76="","",VLOOKUP(C76,食材マスタ!$A$4:$AB$438,6,FALSE))</f>
        <v/>
      </c>
      <c r="F76" s="102"/>
      <c r="G76" s="103" t="str">
        <f t="shared" si="22"/>
        <v/>
      </c>
      <c r="H76" s="94" t="str">
        <f t="shared" si="1"/>
        <v/>
      </c>
      <c r="I76" s="96" t="str">
        <f>IF(C76="","",VLOOKUP(C76,食材マスタ!$A$4:$AB$438,13,FALSE))</f>
        <v/>
      </c>
      <c r="J76" s="96" t="str">
        <f t="shared" si="23"/>
        <v/>
      </c>
      <c r="K76" s="104" t="str">
        <f t="shared" si="3"/>
        <v/>
      </c>
      <c r="L76" s="219" t="str">
        <f t="shared" si="23"/>
        <v/>
      </c>
      <c r="M76" s="105" t="str">
        <f t="shared" si="4"/>
        <v/>
      </c>
      <c r="N76" s="219" t="str">
        <f t="shared" si="15"/>
        <v/>
      </c>
      <c r="O76" s="105" t="str">
        <f t="shared" si="6"/>
        <v/>
      </c>
      <c r="P76" s="219" t="str">
        <f t="shared" si="13"/>
        <v/>
      </c>
      <c r="Q76" s="105" t="str">
        <f t="shared" si="8"/>
        <v/>
      </c>
      <c r="R76" s="219" t="str">
        <f t="shared" si="16"/>
        <v/>
      </c>
      <c r="S76" s="13" t="str">
        <f t="shared" si="10"/>
        <v/>
      </c>
      <c r="T76" s="224"/>
      <c r="U76" s="86"/>
      <c r="X76" s="118" t="e">
        <f>VLOOKUP($C76,食材マスタ!$A:$AB,5,FALSE)</f>
        <v>#N/A</v>
      </c>
      <c r="Y76" s="118" t="e">
        <f>VLOOKUP($C76,食材マスタ!$A:$AB,6,FALSE)</f>
        <v>#N/A</v>
      </c>
      <c r="Z76" s="118" t="e">
        <f>VLOOKUP($C76,食材マスタ!$A:$AB,13,FALSE)</f>
        <v>#N/A</v>
      </c>
      <c r="AA76" s="118" t="e">
        <f>VLOOKUP($C76,食材マスタ!$A:$AB,12,FALSE)</f>
        <v>#N/A</v>
      </c>
      <c r="AB76" s="118" t="e">
        <f>VLOOKUP($C76,食材マスタ!$A:$AB,14,FALSE)</f>
        <v>#N/A</v>
      </c>
      <c r="AC76" s="118" t="e">
        <f>VLOOKUP($C76,食材マスタ!$A:$AB,16,FALSE)</f>
        <v>#N/A</v>
      </c>
      <c r="AD76" s="118" t="e">
        <f>VLOOKUP($C76,食材マスタ!$A:$AB,19,FALSE)</f>
        <v>#N/A</v>
      </c>
      <c r="AE76" s="118" t="e">
        <f>VLOOKUP($C76,食材マスタ!$A:$AB,26,FALSE)</f>
        <v>#N/A</v>
      </c>
      <c r="AF76" s="118" t="e">
        <f>VLOOKUP($C76,食材マスタ!$A:$AB,28,FALSE)</f>
        <v>#N/A</v>
      </c>
    </row>
    <row r="77" spans="1:32" ht="14.25" customHeight="1" x14ac:dyDescent="0.25">
      <c r="A77" s="260"/>
      <c r="B77" s="261"/>
      <c r="C77" s="114"/>
      <c r="D77" s="100"/>
      <c r="E77" s="101" t="str">
        <f>IF(C77="","",VLOOKUP(C77,食材マスタ!$A$4:$AB$438,6,FALSE))</f>
        <v/>
      </c>
      <c r="F77" s="102"/>
      <c r="G77" s="103" t="str">
        <f t="shared" si="22"/>
        <v/>
      </c>
      <c r="H77" s="94" t="str">
        <f t="shared" si="1"/>
        <v/>
      </c>
      <c r="I77" s="96" t="str">
        <f>IF(C77="","",VLOOKUP(C77,食材マスタ!$A$4:$AB$438,13,FALSE))</f>
        <v/>
      </c>
      <c r="J77" s="96" t="str">
        <f t="shared" si="23"/>
        <v/>
      </c>
      <c r="K77" s="104" t="str">
        <f t="shared" si="3"/>
        <v/>
      </c>
      <c r="L77" s="219" t="str">
        <f t="shared" si="23"/>
        <v/>
      </c>
      <c r="M77" s="105" t="str">
        <f t="shared" si="4"/>
        <v/>
      </c>
      <c r="N77" s="219" t="str">
        <f t="shared" si="15"/>
        <v/>
      </c>
      <c r="O77" s="105" t="str">
        <f t="shared" si="6"/>
        <v/>
      </c>
      <c r="P77" s="219" t="str">
        <f t="shared" si="13"/>
        <v/>
      </c>
      <c r="Q77" s="105" t="str">
        <f t="shared" si="8"/>
        <v/>
      </c>
      <c r="R77" s="219" t="str">
        <f t="shared" si="16"/>
        <v/>
      </c>
      <c r="S77" s="13" t="str">
        <f t="shared" si="10"/>
        <v/>
      </c>
      <c r="T77" s="223"/>
      <c r="U77" s="85"/>
      <c r="X77" s="118" t="e">
        <f>VLOOKUP($C77,食材マスタ!$A:$AB,5,FALSE)</f>
        <v>#N/A</v>
      </c>
      <c r="Y77" s="118" t="e">
        <f>VLOOKUP($C77,食材マスタ!$A:$AB,6,FALSE)</f>
        <v>#N/A</v>
      </c>
      <c r="Z77" s="118" t="e">
        <f>VLOOKUP($C77,食材マスタ!$A:$AB,13,FALSE)</f>
        <v>#N/A</v>
      </c>
      <c r="AA77" s="118" t="e">
        <f>VLOOKUP($C77,食材マスタ!$A:$AB,12,FALSE)</f>
        <v>#N/A</v>
      </c>
      <c r="AB77" s="118" t="e">
        <f>VLOOKUP($C77,食材マスタ!$A:$AB,14,FALSE)</f>
        <v>#N/A</v>
      </c>
      <c r="AC77" s="118" t="e">
        <f>VLOOKUP($C77,食材マスタ!$A:$AB,16,FALSE)</f>
        <v>#N/A</v>
      </c>
      <c r="AD77" s="118" t="e">
        <f>VLOOKUP($C77,食材マスタ!$A:$AB,19,FALSE)</f>
        <v>#N/A</v>
      </c>
      <c r="AE77" s="118" t="e">
        <f>VLOOKUP($C77,食材マスタ!$A:$AB,26,FALSE)</f>
        <v>#N/A</v>
      </c>
      <c r="AF77" s="118" t="e">
        <f>VLOOKUP($C77,食材マスタ!$A:$AB,28,FALSE)</f>
        <v>#N/A</v>
      </c>
    </row>
    <row r="78" spans="1:32" ht="14.25" customHeight="1" x14ac:dyDescent="0.25">
      <c r="A78" s="260"/>
      <c r="B78" s="261"/>
      <c r="C78" s="99"/>
      <c r="D78" s="115"/>
      <c r="E78" s="101" t="str">
        <f>IF(C78="","",VLOOKUP(C78,食材マスタ!$A$4:$AB$438,6,FALSE))</f>
        <v/>
      </c>
      <c r="F78" s="102"/>
      <c r="G78" s="103" t="str">
        <f t="shared" si="22"/>
        <v/>
      </c>
      <c r="H78" s="94" t="str">
        <f t="shared" si="1"/>
        <v/>
      </c>
      <c r="I78" s="96" t="str">
        <f>IF(C78="","",VLOOKUP(C78,食材マスタ!$A$4:$AB$438,13,FALSE))</f>
        <v/>
      </c>
      <c r="J78" s="96" t="str">
        <f t="shared" si="23"/>
        <v/>
      </c>
      <c r="K78" s="104" t="str">
        <f t="shared" si="3"/>
        <v/>
      </c>
      <c r="L78" s="219" t="str">
        <f t="shared" si="23"/>
        <v/>
      </c>
      <c r="M78" s="105" t="str">
        <f t="shared" si="4"/>
        <v/>
      </c>
      <c r="N78" s="219" t="str">
        <f t="shared" si="15"/>
        <v/>
      </c>
      <c r="O78" s="105" t="str">
        <f t="shared" si="6"/>
        <v/>
      </c>
      <c r="P78" s="219" t="str">
        <f t="shared" si="13"/>
        <v/>
      </c>
      <c r="Q78" s="105" t="str">
        <f t="shared" si="8"/>
        <v/>
      </c>
      <c r="R78" s="219" t="str">
        <f t="shared" si="16"/>
        <v/>
      </c>
      <c r="S78" s="13" t="str">
        <f t="shared" si="10"/>
        <v/>
      </c>
      <c r="T78" s="224"/>
      <c r="U78" s="86"/>
      <c r="X78" s="118" t="e">
        <f>VLOOKUP($C78,食材マスタ!$A:$AB,5,FALSE)</f>
        <v>#N/A</v>
      </c>
      <c r="Y78" s="118" t="e">
        <f>VLOOKUP($C78,食材マスタ!$A:$AB,6,FALSE)</f>
        <v>#N/A</v>
      </c>
      <c r="Z78" s="118" t="e">
        <f>VLOOKUP($C78,食材マスタ!$A:$AB,13,FALSE)</f>
        <v>#N/A</v>
      </c>
      <c r="AA78" s="118" t="e">
        <f>VLOOKUP($C78,食材マスタ!$A:$AB,12,FALSE)</f>
        <v>#N/A</v>
      </c>
      <c r="AB78" s="118" t="e">
        <f>VLOOKUP($C78,食材マスタ!$A:$AB,14,FALSE)</f>
        <v>#N/A</v>
      </c>
      <c r="AC78" s="118" t="e">
        <f>VLOOKUP($C78,食材マスタ!$A:$AB,16,FALSE)</f>
        <v>#N/A</v>
      </c>
      <c r="AD78" s="118" t="e">
        <f>VLOOKUP($C78,食材マスタ!$A:$AB,19,FALSE)</f>
        <v>#N/A</v>
      </c>
      <c r="AE78" s="118" t="e">
        <f>VLOOKUP($C78,食材マスタ!$A:$AB,26,FALSE)</f>
        <v>#N/A</v>
      </c>
      <c r="AF78" s="118" t="e">
        <f>VLOOKUP($C78,食材マスタ!$A:$AB,28,FALSE)</f>
        <v>#N/A</v>
      </c>
    </row>
    <row r="79" spans="1:32" ht="14.25" customHeight="1" thickBot="1" x14ac:dyDescent="0.3">
      <c r="A79" s="260"/>
      <c r="B79" s="261"/>
      <c r="C79" s="99"/>
      <c r="D79" s="100"/>
      <c r="E79" s="101" t="str">
        <f>IF(C79="","",VLOOKUP(C79,食材マスタ!$A$4:$AB$438,6,FALSE))</f>
        <v/>
      </c>
      <c r="F79" s="102"/>
      <c r="G79" s="103" t="str">
        <f t="shared" si="22"/>
        <v/>
      </c>
      <c r="H79" s="94" t="str">
        <f t="shared" si="1"/>
        <v/>
      </c>
      <c r="I79" s="96" t="str">
        <f>IF(C79="","",VLOOKUP(C79,食材マスタ!$A$4:$AB$438,13,FALSE))</f>
        <v/>
      </c>
      <c r="J79" s="96" t="str">
        <f t="shared" si="23"/>
        <v/>
      </c>
      <c r="K79" s="104" t="str">
        <f t="shared" si="3"/>
        <v/>
      </c>
      <c r="L79" s="219" t="str">
        <f t="shared" si="23"/>
        <v/>
      </c>
      <c r="M79" s="105" t="str">
        <f t="shared" si="4"/>
        <v/>
      </c>
      <c r="N79" s="219" t="str">
        <f t="shared" si="15"/>
        <v/>
      </c>
      <c r="O79" s="105" t="str">
        <f t="shared" si="6"/>
        <v/>
      </c>
      <c r="P79" s="219" t="str">
        <f t="shared" si="13"/>
        <v/>
      </c>
      <c r="Q79" s="105" t="str">
        <f t="shared" si="8"/>
        <v/>
      </c>
      <c r="R79" s="219" t="str">
        <f t="shared" si="16"/>
        <v/>
      </c>
      <c r="S79" s="13" t="str">
        <f t="shared" si="10"/>
        <v/>
      </c>
      <c r="T79" s="223"/>
      <c r="U79" s="82"/>
      <c r="X79" s="118" t="e">
        <f>VLOOKUP($C79,食材マスタ!$A:$AB,5,FALSE)</f>
        <v>#N/A</v>
      </c>
      <c r="Y79" s="118" t="e">
        <f>VLOOKUP($C79,食材マスタ!$A:$AB,6,FALSE)</f>
        <v>#N/A</v>
      </c>
      <c r="Z79" s="118" t="e">
        <f>VLOOKUP($C79,食材マスタ!$A:$AB,13,FALSE)</f>
        <v>#N/A</v>
      </c>
      <c r="AA79" s="118" t="e">
        <f>VLOOKUP($C79,食材マスタ!$A:$AB,12,FALSE)</f>
        <v>#N/A</v>
      </c>
      <c r="AB79" s="118" t="e">
        <f>VLOOKUP($C79,食材マスタ!$A:$AB,14,FALSE)</f>
        <v>#N/A</v>
      </c>
      <c r="AC79" s="118" t="e">
        <f>VLOOKUP($C79,食材マスタ!$A:$AB,16,FALSE)</f>
        <v>#N/A</v>
      </c>
      <c r="AD79" s="118" t="e">
        <f>VLOOKUP($C79,食材マスタ!$A:$AB,19,FALSE)</f>
        <v>#N/A</v>
      </c>
      <c r="AE79" s="118" t="e">
        <f>VLOOKUP($C79,食材マスタ!$A:$AB,26,FALSE)</f>
        <v>#N/A</v>
      </c>
      <c r="AF79" s="118" t="e">
        <f>VLOOKUP($C79,食材マスタ!$A:$AB,28,FALSE)</f>
        <v>#N/A</v>
      </c>
    </row>
    <row r="80" spans="1:32" s="18" customFormat="1" ht="14.25" customHeight="1" thickBot="1" x14ac:dyDescent="0.3">
      <c r="A80" s="257" t="s">
        <v>2122</v>
      </c>
      <c r="B80" s="258"/>
      <c r="C80" s="24"/>
      <c r="D80" s="25"/>
      <c r="E80" s="26"/>
      <c r="F80" s="28"/>
      <c r="G80" s="26"/>
      <c r="H80" s="27">
        <f>SUM(H8:H79)</f>
        <v>0</v>
      </c>
      <c r="I80" s="28"/>
      <c r="J80" s="29">
        <f t="shared" ref="J80:S80" si="24">SUM(J8:J79)</f>
        <v>0</v>
      </c>
      <c r="K80" s="28">
        <f t="shared" si="24"/>
        <v>0</v>
      </c>
      <c r="L80" s="28">
        <f t="shared" si="24"/>
        <v>0</v>
      </c>
      <c r="M80" s="28">
        <f t="shared" si="24"/>
        <v>0</v>
      </c>
      <c r="N80" s="28">
        <f t="shared" si="24"/>
        <v>0</v>
      </c>
      <c r="O80" s="28">
        <f t="shared" si="24"/>
        <v>0</v>
      </c>
      <c r="P80" s="28">
        <f t="shared" si="24"/>
        <v>0</v>
      </c>
      <c r="Q80" s="28">
        <f t="shared" si="24"/>
        <v>0</v>
      </c>
      <c r="R80" s="28">
        <f t="shared" si="24"/>
        <v>0</v>
      </c>
      <c r="S80" s="28">
        <f t="shared" si="24"/>
        <v>0</v>
      </c>
      <c r="T80" s="28"/>
      <c r="U80" s="30"/>
      <c r="X80" s="118" t="e">
        <f>VLOOKUP($C80,食材マスタ!$A:$AB,5,FALSE)</f>
        <v>#N/A</v>
      </c>
      <c r="Y80" s="118" t="e">
        <f>VLOOKUP($C80,食材マスタ!$A:$AB,6,FALSE)</f>
        <v>#N/A</v>
      </c>
      <c r="Z80" s="118" t="e">
        <f>VLOOKUP($C80,食材マスタ!$A:$AB,13,FALSE)</f>
        <v>#N/A</v>
      </c>
      <c r="AA80" s="118" t="e">
        <f>VLOOKUP($C80,食材マスタ!$A:$AB,12,FALSE)</f>
        <v>#N/A</v>
      </c>
      <c r="AB80" s="118" t="e">
        <f>VLOOKUP($C80,食材マスタ!$A:$AB,14,FALSE)</f>
        <v>#N/A</v>
      </c>
      <c r="AC80" s="118" t="e">
        <f>VLOOKUP($C80,食材マスタ!$A:$AB,16,FALSE)</f>
        <v>#N/A</v>
      </c>
      <c r="AD80" s="118" t="e">
        <f>VLOOKUP($C80,食材マスタ!$A:$AB,19,FALSE)</f>
        <v>#N/A</v>
      </c>
      <c r="AE80" s="118" t="e">
        <f>VLOOKUP($C80,食材マスタ!$A:$AB,26,FALSE)</f>
        <v>#N/A</v>
      </c>
      <c r="AF80" s="118" t="e">
        <f>VLOOKUP($C80,食材マスタ!$A:$AB,28,FALSE)</f>
        <v>#N/A</v>
      </c>
    </row>
  </sheetData>
  <sheetProtection selectLockedCells="1" selectUnlockedCells="1"/>
  <mergeCells count="85">
    <mergeCell ref="A8:B8"/>
    <mergeCell ref="D2:T2"/>
    <mergeCell ref="B5:C5"/>
    <mergeCell ref="E5:F5"/>
    <mergeCell ref="G5:H5"/>
    <mergeCell ref="I5:N5"/>
    <mergeCell ref="P5:R5"/>
    <mergeCell ref="T5:U5"/>
    <mergeCell ref="A6:B7"/>
    <mergeCell ref="C6:C7"/>
    <mergeCell ref="D6:D7"/>
    <mergeCell ref="E6:E7"/>
    <mergeCell ref="U6:U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80:B80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</mergeCells>
  <phoneticPr fontId="3"/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F80"/>
  <sheetViews>
    <sheetView zoomScale="115" zoomScaleNormal="115" workbookViewId="0">
      <pane xSplit="6" ySplit="7" topLeftCell="L8" activePane="bottomRight" state="frozen"/>
      <selection pane="topRight" activeCell="G1" sqref="G1"/>
      <selection pane="bottomLeft" activeCell="A8" sqref="A8"/>
      <selection pane="bottomRight" activeCell="E86" sqref="E86"/>
    </sheetView>
  </sheetViews>
  <sheetFormatPr defaultColWidth="9" defaultRowHeight="15.75" x14ac:dyDescent="0.25"/>
  <cols>
    <col min="1" max="2" width="9.375" style="1" customWidth="1"/>
    <col min="3" max="3" width="8.375" style="2" customWidth="1"/>
    <col min="4" max="4" width="7.625" style="3" customWidth="1"/>
    <col min="5" max="5" width="17.875" style="1" customWidth="1"/>
    <col min="6" max="6" width="8.25" style="1" customWidth="1"/>
    <col min="7" max="10" width="7.625" style="1" customWidth="1"/>
    <col min="11" max="11" width="7.625" style="1" hidden="1" customWidth="1"/>
    <col min="12" max="12" width="7.625" style="1" customWidth="1"/>
    <col min="13" max="13" width="7.625" style="1" hidden="1" customWidth="1"/>
    <col min="14" max="14" width="7.625" style="1" customWidth="1"/>
    <col min="15" max="15" width="7.625" style="1" hidden="1" customWidth="1"/>
    <col min="16" max="16" width="7.625" style="1" customWidth="1"/>
    <col min="17" max="17" width="7.625" style="1" hidden="1" customWidth="1"/>
    <col min="18" max="18" width="7.625" style="1" customWidth="1"/>
    <col min="19" max="19" width="5.875" style="1" hidden="1" customWidth="1"/>
    <col min="20" max="20" width="11.875" style="1" customWidth="1"/>
    <col min="21" max="21" width="24.625" style="1" customWidth="1"/>
    <col min="22" max="22" width="1.37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116" t="s">
        <v>2079</v>
      </c>
      <c r="U1" s="4" t="s">
        <v>2127</v>
      </c>
    </row>
    <row r="2" spans="1:32" ht="22.5" customHeight="1" x14ac:dyDescent="0.25">
      <c r="B2" s="63"/>
      <c r="D2" s="259" t="s">
        <v>2128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88" t="s">
        <v>2082</v>
      </c>
      <c r="B5" s="266" t="str">
        <f>+IF('治療食朝(様式4-1朝)'!B5:C5="","",'治療食朝(様式4-1朝)'!B5:C5)</f>
        <v/>
      </c>
      <c r="C5" s="266"/>
      <c r="D5" s="218" t="s">
        <v>2083</v>
      </c>
      <c r="E5" s="266" t="str">
        <f>+IF('治療食朝(様式4-1朝)'!E5:F5="","",'治療食朝(様式4-1朝)'!E5:F5)</f>
        <v/>
      </c>
      <c r="F5" s="266"/>
      <c r="G5" s="246" t="s">
        <v>2084</v>
      </c>
      <c r="H5" s="246"/>
      <c r="I5" s="266" t="str">
        <f>+IF('治療食朝(様式4-1朝)'!I5:N5="","",'治療食朝(様式4-1朝)'!I5:N5)</f>
        <v/>
      </c>
      <c r="J5" s="266"/>
      <c r="K5" s="266"/>
      <c r="L5" s="266"/>
      <c r="M5" s="266"/>
      <c r="N5" s="266"/>
      <c r="P5" s="246" t="s">
        <v>2085</v>
      </c>
      <c r="Q5" s="246"/>
      <c r="R5" s="246"/>
      <c r="S5" s="117"/>
      <c r="T5" s="266" t="str">
        <f>+IF('治療食朝(様式4-1朝)'!T5:U5="","",'治療食朝(様式4-1朝)'!T5:U5)</f>
        <v/>
      </c>
      <c r="U5" s="266"/>
      <c r="V5" s="6"/>
    </row>
    <row r="6" spans="1:32" ht="18.75" customHeight="1" x14ac:dyDescent="0.25">
      <c r="A6" s="247" t="s">
        <v>2086</v>
      </c>
      <c r="B6" s="248"/>
      <c r="C6" s="240" t="s">
        <v>2087</v>
      </c>
      <c r="D6" s="242" t="s">
        <v>2088</v>
      </c>
      <c r="E6" s="244" t="s">
        <v>2089</v>
      </c>
      <c r="F6" s="81" t="s">
        <v>2090</v>
      </c>
      <c r="G6" s="81" t="s">
        <v>2091</v>
      </c>
      <c r="H6" s="81" t="s">
        <v>2092</v>
      </c>
      <c r="I6" s="81" t="s">
        <v>2093</v>
      </c>
      <c r="J6" s="81" t="s">
        <v>16</v>
      </c>
      <c r="K6" s="81" t="s">
        <v>16</v>
      </c>
      <c r="L6" s="81" t="s">
        <v>18</v>
      </c>
      <c r="M6" s="81" t="s">
        <v>18</v>
      </c>
      <c r="N6" s="81" t="s">
        <v>2094</v>
      </c>
      <c r="O6" s="81" t="s">
        <v>2094</v>
      </c>
      <c r="P6" s="81" t="s">
        <v>26</v>
      </c>
      <c r="Q6" s="81" t="s">
        <v>26</v>
      </c>
      <c r="R6" s="81" t="s">
        <v>2095</v>
      </c>
      <c r="S6" s="7" t="s">
        <v>2096</v>
      </c>
      <c r="T6" s="7" t="s">
        <v>2097</v>
      </c>
      <c r="U6" s="238" t="s">
        <v>2098</v>
      </c>
      <c r="V6" s="8"/>
    </row>
    <row r="7" spans="1:32" ht="18.75" customHeight="1" thickBot="1" x14ac:dyDescent="0.3">
      <c r="A7" s="249"/>
      <c r="B7" s="250"/>
      <c r="C7" s="241"/>
      <c r="D7" s="243"/>
      <c r="E7" s="245"/>
      <c r="F7" s="9" t="s">
        <v>2099</v>
      </c>
      <c r="G7" s="9" t="s">
        <v>2099</v>
      </c>
      <c r="H7" s="9" t="s">
        <v>2100</v>
      </c>
      <c r="I7" s="9" t="s">
        <v>2101</v>
      </c>
      <c r="J7" s="9" t="s">
        <v>2102</v>
      </c>
      <c r="K7" s="9" t="s">
        <v>2102</v>
      </c>
      <c r="L7" s="9" t="s">
        <v>2099</v>
      </c>
      <c r="M7" s="9" t="s">
        <v>2099</v>
      </c>
      <c r="N7" s="9" t="s">
        <v>2099</v>
      </c>
      <c r="O7" s="9" t="s">
        <v>2099</v>
      </c>
      <c r="P7" s="9" t="s">
        <v>2099</v>
      </c>
      <c r="Q7" s="9" t="s">
        <v>2099</v>
      </c>
      <c r="R7" s="9" t="s">
        <v>2099</v>
      </c>
      <c r="S7" s="9" t="s">
        <v>2099</v>
      </c>
      <c r="T7" s="9" t="s">
        <v>2103</v>
      </c>
      <c r="U7" s="239"/>
      <c r="X7" s="118" t="s">
        <v>2104</v>
      </c>
      <c r="Y7" s="118" t="s">
        <v>2105</v>
      </c>
      <c r="Z7" s="119" t="s">
        <v>2106</v>
      </c>
      <c r="AA7" s="118" t="s">
        <v>2107</v>
      </c>
      <c r="AB7" s="119" t="s">
        <v>2124</v>
      </c>
      <c r="AC7" s="119" t="s">
        <v>2109</v>
      </c>
      <c r="AD7" s="119" t="s">
        <v>2110</v>
      </c>
      <c r="AE7" s="119" t="s">
        <v>2111</v>
      </c>
      <c r="AF7" s="119" t="s">
        <v>2112</v>
      </c>
    </row>
    <row r="8" spans="1:32" ht="14.25" customHeight="1" x14ac:dyDescent="0.25">
      <c r="A8" s="264"/>
      <c r="B8" s="265"/>
      <c r="C8" s="89"/>
      <c r="D8" s="90"/>
      <c r="E8" s="91" t="str">
        <f>IF(C8="","",VLOOKUP(C8,食材マスタ!$A$4:$AB$438,6,FALSE))</f>
        <v/>
      </c>
      <c r="F8" s="92"/>
      <c r="G8" s="93" t="str">
        <f t="shared" ref="G8:G62" si="0">IF(C8="","",F8/((100-I8)/100))</f>
        <v/>
      </c>
      <c r="H8" s="94" t="str">
        <f t="shared" ref="H8:H79" si="1">IF(C8="","",ROUND(G8*AA8,1))</f>
        <v/>
      </c>
      <c r="I8" s="95" t="str">
        <f>IF(C8="","",VLOOKUP(C8,食材マスタ!$A$4:$AB$438,13,FALSE))</f>
        <v/>
      </c>
      <c r="J8" s="96" t="str">
        <f t="shared" ref="J8:L15" si="2">K8</f>
        <v/>
      </c>
      <c r="K8" s="97" t="str">
        <f t="shared" ref="K8:K79" si="3">IF(C8="","",ROUND((F8*AB8)/100,0))</f>
        <v/>
      </c>
      <c r="L8" s="219" t="str">
        <f t="shared" si="2"/>
        <v/>
      </c>
      <c r="M8" s="98" t="str">
        <f t="shared" ref="M8:M79" si="4">IF(C8="","",ROUND((F8*AC8)/100,1))</f>
        <v/>
      </c>
      <c r="N8" s="219" t="str">
        <f t="shared" ref="N8:N15" si="5">O8</f>
        <v/>
      </c>
      <c r="O8" s="98" t="str">
        <f t="shared" ref="O8:O79" si="6">IF(C8="","",ROUND((F8*AD8)/100,1))</f>
        <v/>
      </c>
      <c r="P8" s="219" t="str">
        <f t="shared" ref="P8:P15" si="7">Q8</f>
        <v/>
      </c>
      <c r="Q8" s="98" t="str">
        <f t="shared" ref="Q8:Q79" si="8">IF(C8="","",ROUND((F8*AE8)/100,1))</f>
        <v/>
      </c>
      <c r="R8" s="219" t="str">
        <f t="shared" ref="R8:R15" si="9">S8</f>
        <v/>
      </c>
      <c r="S8" s="10" t="str">
        <f t="shared" ref="S8:S79" si="10">IF(C8="","",ROUND((F8*AF8)/100,1))</f>
        <v/>
      </c>
      <c r="T8" s="222"/>
      <c r="U8" s="87"/>
      <c r="X8" s="118" t="e">
        <f>VLOOKUP($C8,食材マスタ!$A:$AB,5,FALSE)</f>
        <v>#N/A</v>
      </c>
      <c r="Y8" s="118" t="e">
        <f>VLOOKUP($C8,食材マスタ!$A:$AB,6,FALSE)</f>
        <v>#N/A</v>
      </c>
      <c r="Z8" s="118" t="e">
        <f>VLOOKUP($C8,食材マスタ!$A:$AB,13,FALSE)</f>
        <v>#N/A</v>
      </c>
      <c r="AA8" s="118" t="e">
        <f>VLOOKUP($C8,食材マスタ!$A:$AB,12,FALSE)</f>
        <v>#N/A</v>
      </c>
      <c r="AB8" s="118" t="e">
        <f>VLOOKUP($C8,食材マスタ!$A:$AB,14,FALSE)</f>
        <v>#N/A</v>
      </c>
      <c r="AC8" s="118" t="e">
        <f>VLOOKUP($C8,食材マスタ!$A:$AB,16,FALSE)</f>
        <v>#N/A</v>
      </c>
      <c r="AD8" s="118" t="e">
        <f>VLOOKUP($C8,食材マスタ!$A:$AB,19,FALSE)</f>
        <v>#N/A</v>
      </c>
      <c r="AE8" s="118" t="e">
        <f>VLOOKUP($C8,食材マスタ!$A:$AB,26,FALSE)</f>
        <v>#N/A</v>
      </c>
      <c r="AF8" s="118" t="e">
        <f>VLOOKUP($C8,食材マスタ!$A:$AB,28,FALSE)</f>
        <v>#N/A</v>
      </c>
    </row>
    <row r="9" spans="1:32" ht="14.25" customHeight="1" x14ac:dyDescent="0.25">
      <c r="A9" s="260"/>
      <c r="B9" s="261"/>
      <c r="C9" s="99"/>
      <c r="D9" s="100"/>
      <c r="E9" s="101" t="str">
        <f>IF(C9="","",VLOOKUP(C9,食材マスタ!$A$4:$AB$438,6,FALSE))</f>
        <v/>
      </c>
      <c r="F9" s="102"/>
      <c r="G9" s="103" t="str">
        <f t="shared" si="0"/>
        <v/>
      </c>
      <c r="H9" s="94" t="str">
        <f t="shared" si="1"/>
        <v/>
      </c>
      <c r="I9" s="96" t="str">
        <f>IF(C9="","",VLOOKUP(C9,食材マスタ!$A$4:$AB$438,13,FALSE))</f>
        <v/>
      </c>
      <c r="J9" s="96" t="str">
        <f t="shared" si="2"/>
        <v/>
      </c>
      <c r="K9" s="104" t="str">
        <f t="shared" si="3"/>
        <v/>
      </c>
      <c r="L9" s="219" t="str">
        <f t="shared" si="2"/>
        <v/>
      </c>
      <c r="M9" s="105" t="str">
        <f t="shared" si="4"/>
        <v/>
      </c>
      <c r="N9" s="219" t="str">
        <f t="shared" si="5"/>
        <v/>
      </c>
      <c r="O9" s="105" t="str">
        <f t="shared" si="6"/>
        <v/>
      </c>
      <c r="P9" s="219" t="str">
        <f t="shared" si="7"/>
        <v/>
      </c>
      <c r="Q9" s="105" t="str">
        <f t="shared" si="8"/>
        <v/>
      </c>
      <c r="R9" s="219" t="str">
        <f t="shared" si="9"/>
        <v/>
      </c>
      <c r="S9" s="13" t="str">
        <f t="shared" si="10"/>
        <v/>
      </c>
      <c r="T9" s="223"/>
      <c r="U9" s="82"/>
      <c r="X9" s="118" t="e">
        <f>VLOOKUP($C9,食材マスタ!$A:$AB,5,FALSE)</f>
        <v>#N/A</v>
      </c>
      <c r="Y9" s="118" t="e">
        <f>VLOOKUP($C9,食材マスタ!$A:$AB,6,FALSE)</f>
        <v>#N/A</v>
      </c>
      <c r="Z9" s="118" t="e">
        <f>VLOOKUP($C9,食材マスタ!$A:$AB,13,FALSE)</f>
        <v>#N/A</v>
      </c>
      <c r="AA9" s="118" t="e">
        <f>VLOOKUP($C9,食材マスタ!$A:$AB,12,FALSE)</f>
        <v>#N/A</v>
      </c>
      <c r="AB9" s="118" t="e">
        <f>VLOOKUP($C9,食材マスタ!$A:$AB,14,FALSE)</f>
        <v>#N/A</v>
      </c>
      <c r="AC9" s="118" t="e">
        <f>VLOOKUP($C9,食材マスタ!$A:$AB,16,FALSE)</f>
        <v>#N/A</v>
      </c>
      <c r="AD9" s="118" t="e">
        <f>VLOOKUP($C9,食材マスタ!$A:$AB,19,FALSE)</f>
        <v>#N/A</v>
      </c>
      <c r="AE9" s="118" t="e">
        <f>VLOOKUP($C9,食材マスタ!$A:$AB,26,FALSE)</f>
        <v>#N/A</v>
      </c>
      <c r="AF9" s="118" t="e">
        <f>VLOOKUP($C9,食材マスタ!$A:$AB,28,FALSE)</f>
        <v>#N/A</v>
      </c>
    </row>
    <row r="10" spans="1:32" ht="14.25" customHeight="1" x14ac:dyDescent="0.25">
      <c r="A10" s="260"/>
      <c r="B10" s="261"/>
      <c r="C10" s="99"/>
      <c r="D10" s="100"/>
      <c r="E10" s="101" t="str">
        <f>IF(C10="","",VLOOKUP(C10,食材マスタ!$A$4:$AB$438,6,FALSE))</f>
        <v/>
      </c>
      <c r="F10" s="102"/>
      <c r="G10" s="103" t="str">
        <f t="shared" si="0"/>
        <v/>
      </c>
      <c r="H10" s="94" t="str">
        <f t="shared" si="1"/>
        <v/>
      </c>
      <c r="I10" s="96" t="str">
        <f>IF(C10="","",VLOOKUP(C10,食材マスタ!$A$4:$AB$438,13,FALSE))</f>
        <v/>
      </c>
      <c r="J10" s="96" t="str">
        <f t="shared" si="2"/>
        <v/>
      </c>
      <c r="K10" s="104" t="str">
        <f t="shared" si="3"/>
        <v/>
      </c>
      <c r="L10" s="219" t="str">
        <f t="shared" si="2"/>
        <v/>
      </c>
      <c r="M10" s="105" t="str">
        <f t="shared" si="4"/>
        <v/>
      </c>
      <c r="N10" s="219" t="str">
        <f t="shared" si="5"/>
        <v/>
      </c>
      <c r="O10" s="105" t="str">
        <f t="shared" si="6"/>
        <v/>
      </c>
      <c r="P10" s="219" t="str">
        <f t="shared" si="7"/>
        <v/>
      </c>
      <c r="Q10" s="105" t="str">
        <f t="shared" si="8"/>
        <v/>
      </c>
      <c r="R10" s="219" t="str">
        <f t="shared" si="9"/>
        <v/>
      </c>
      <c r="S10" s="13" t="str">
        <f t="shared" si="10"/>
        <v/>
      </c>
      <c r="T10" s="223"/>
      <c r="U10" s="82"/>
      <c r="X10" s="118" t="e">
        <f>VLOOKUP($C10,食材マスタ!$A:$AB,5,FALSE)</f>
        <v>#N/A</v>
      </c>
      <c r="Y10" s="118" t="e">
        <f>VLOOKUP($C10,食材マスタ!$A:$AB,6,FALSE)</f>
        <v>#N/A</v>
      </c>
      <c r="Z10" s="118" t="e">
        <f>VLOOKUP($C10,食材マスタ!$A:$AB,13,FALSE)</f>
        <v>#N/A</v>
      </c>
      <c r="AA10" s="118" t="e">
        <f>VLOOKUP($C10,食材マスタ!$A:$AB,12,FALSE)</f>
        <v>#N/A</v>
      </c>
      <c r="AB10" s="118" t="e">
        <f>VLOOKUP($C10,食材マスタ!$A:$AB,14,FALSE)</f>
        <v>#N/A</v>
      </c>
      <c r="AC10" s="118" t="e">
        <f>VLOOKUP($C10,食材マスタ!$A:$AB,16,FALSE)</f>
        <v>#N/A</v>
      </c>
      <c r="AD10" s="118" t="e">
        <f>VLOOKUP($C10,食材マスタ!$A:$AB,19,FALSE)</f>
        <v>#N/A</v>
      </c>
      <c r="AE10" s="118" t="e">
        <f>VLOOKUP($C10,食材マスタ!$A:$AB,26,FALSE)</f>
        <v>#N/A</v>
      </c>
      <c r="AF10" s="118" t="e">
        <f>VLOOKUP($C10,食材マスタ!$A:$AB,28,FALSE)</f>
        <v>#N/A</v>
      </c>
    </row>
    <row r="11" spans="1:32" ht="14.25" customHeight="1" x14ac:dyDescent="0.25">
      <c r="A11" s="260"/>
      <c r="B11" s="261"/>
      <c r="C11" s="99"/>
      <c r="D11" s="100"/>
      <c r="E11" s="101" t="str">
        <f>IF(C11="","",VLOOKUP(C11,食材マスタ!$A$4:$AB$438,6,FALSE))</f>
        <v/>
      </c>
      <c r="F11" s="102"/>
      <c r="G11" s="103" t="str">
        <f t="shared" si="0"/>
        <v/>
      </c>
      <c r="H11" s="94" t="str">
        <f t="shared" si="1"/>
        <v/>
      </c>
      <c r="I11" s="96" t="str">
        <f>IF(C11="","",VLOOKUP(C11,食材マスタ!$A$4:$AB$438,13,FALSE))</f>
        <v/>
      </c>
      <c r="J11" s="96" t="str">
        <f t="shared" si="2"/>
        <v/>
      </c>
      <c r="K11" s="104" t="str">
        <f t="shared" si="3"/>
        <v/>
      </c>
      <c r="L11" s="219" t="str">
        <f t="shared" si="2"/>
        <v/>
      </c>
      <c r="M11" s="105" t="str">
        <f t="shared" si="4"/>
        <v/>
      </c>
      <c r="N11" s="219" t="str">
        <f t="shared" si="5"/>
        <v/>
      </c>
      <c r="O11" s="105" t="str">
        <f t="shared" si="6"/>
        <v/>
      </c>
      <c r="P11" s="219" t="str">
        <f t="shared" si="7"/>
        <v/>
      </c>
      <c r="Q11" s="105" t="str">
        <f t="shared" si="8"/>
        <v/>
      </c>
      <c r="R11" s="219" t="str">
        <f t="shared" si="9"/>
        <v/>
      </c>
      <c r="S11" s="13" t="str">
        <f t="shared" si="10"/>
        <v/>
      </c>
      <c r="T11" s="223"/>
      <c r="U11" s="82"/>
      <c r="X11" s="118" t="e">
        <f>VLOOKUP($C11,食材マスタ!$A:$AB,5,FALSE)</f>
        <v>#N/A</v>
      </c>
      <c r="Y11" s="118" t="e">
        <f>VLOOKUP($C11,食材マスタ!$A:$AB,6,FALSE)</f>
        <v>#N/A</v>
      </c>
      <c r="Z11" s="118" t="e">
        <f>VLOOKUP($C11,食材マスタ!$A:$AB,13,FALSE)</f>
        <v>#N/A</v>
      </c>
      <c r="AA11" s="118" t="e">
        <f>VLOOKUP($C11,食材マスタ!$A:$AB,12,FALSE)</f>
        <v>#N/A</v>
      </c>
      <c r="AB11" s="118" t="e">
        <f>VLOOKUP($C11,食材マスタ!$A:$AB,14,FALSE)</f>
        <v>#N/A</v>
      </c>
      <c r="AC11" s="118" t="e">
        <f>VLOOKUP($C11,食材マスタ!$A:$AB,16,FALSE)</f>
        <v>#N/A</v>
      </c>
      <c r="AD11" s="118" t="e">
        <f>VLOOKUP($C11,食材マスタ!$A:$AB,19,FALSE)</f>
        <v>#N/A</v>
      </c>
      <c r="AE11" s="118" t="e">
        <f>VLOOKUP($C11,食材マスタ!$A:$AB,26,FALSE)</f>
        <v>#N/A</v>
      </c>
      <c r="AF11" s="118" t="e">
        <f>VLOOKUP($C11,食材マスタ!$A:$AB,28,FALSE)</f>
        <v>#N/A</v>
      </c>
    </row>
    <row r="12" spans="1:32" ht="14.25" customHeight="1" x14ac:dyDescent="0.25">
      <c r="A12" s="260"/>
      <c r="B12" s="261"/>
      <c r="C12" s="99"/>
      <c r="D12" s="100"/>
      <c r="E12" s="101" t="str">
        <f>IF(C12="","",VLOOKUP(C12,食材マスタ!$A$4:$AB$438,6,FALSE))</f>
        <v/>
      </c>
      <c r="F12" s="102"/>
      <c r="G12" s="103" t="str">
        <f t="shared" si="0"/>
        <v/>
      </c>
      <c r="H12" s="94" t="str">
        <f t="shared" si="1"/>
        <v/>
      </c>
      <c r="I12" s="96" t="str">
        <f>IF(C12="","",VLOOKUP(C12,食材マスタ!$A$4:$AB$438,13,FALSE))</f>
        <v/>
      </c>
      <c r="J12" s="96" t="str">
        <f t="shared" si="2"/>
        <v/>
      </c>
      <c r="K12" s="104" t="str">
        <f t="shared" si="3"/>
        <v/>
      </c>
      <c r="L12" s="219" t="str">
        <f t="shared" si="2"/>
        <v/>
      </c>
      <c r="M12" s="105" t="str">
        <f t="shared" si="4"/>
        <v/>
      </c>
      <c r="N12" s="219" t="str">
        <f t="shared" si="5"/>
        <v/>
      </c>
      <c r="O12" s="105" t="str">
        <f t="shared" si="6"/>
        <v/>
      </c>
      <c r="P12" s="219" t="str">
        <f t="shared" si="7"/>
        <v/>
      </c>
      <c r="Q12" s="105" t="str">
        <f t="shared" si="8"/>
        <v/>
      </c>
      <c r="R12" s="219" t="str">
        <f t="shared" si="9"/>
        <v/>
      </c>
      <c r="S12" s="13" t="str">
        <f t="shared" si="10"/>
        <v/>
      </c>
      <c r="T12" s="223"/>
      <c r="U12" s="82"/>
      <c r="X12" s="118" t="e">
        <f>VLOOKUP($C12,食材マスタ!$A:$AB,5,FALSE)</f>
        <v>#N/A</v>
      </c>
      <c r="Y12" s="118" t="e">
        <f>VLOOKUP($C12,食材マスタ!$A:$AB,6,FALSE)</f>
        <v>#N/A</v>
      </c>
      <c r="Z12" s="118" t="e">
        <f>VLOOKUP($C12,食材マスタ!$A:$AB,13,FALSE)</f>
        <v>#N/A</v>
      </c>
      <c r="AA12" s="118" t="e">
        <f>VLOOKUP($C12,食材マスタ!$A:$AB,12,FALSE)</f>
        <v>#N/A</v>
      </c>
      <c r="AB12" s="118" t="e">
        <f>VLOOKUP($C12,食材マスタ!$A:$AB,14,FALSE)</f>
        <v>#N/A</v>
      </c>
      <c r="AC12" s="118" t="e">
        <f>VLOOKUP($C12,食材マスタ!$A:$AB,16,FALSE)</f>
        <v>#N/A</v>
      </c>
      <c r="AD12" s="118" t="e">
        <f>VLOOKUP($C12,食材マスタ!$A:$AB,19,FALSE)</f>
        <v>#N/A</v>
      </c>
      <c r="AE12" s="118" t="e">
        <f>VLOOKUP($C12,食材マスタ!$A:$AB,26,FALSE)</f>
        <v>#N/A</v>
      </c>
      <c r="AF12" s="118" t="e">
        <f>VLOOKUP($C12,食材マスタ!$A:$AB,28,FALSE)</f>
        <v>#N/A</v>
      </c>
    </row>
    <row r="13" spans="1:32" ht="14.25" customHeight="1" x14ac:dyDescent="0.25">
      <c r="A13" s="260"/>
      <c r="B13" s="261"/>
      <c r="C13" s="99"/>
      <c r="D13" s="100"/>
      <c r="E13" s="101" t="str">
        <f>IF(C13="","",VLOOKUP(C13,食材マスタ!$A$4:$AB$438,6,FALSE))</f>
        <v/>
      </c>
      <c r="F13" s="102"/>
      <c r="G13" s="103" t="str">
        <f t="shared" si="0"/>
        <v/>
      </c>
      <c r="H13" s="94" t="str">
        <f t="shared" si="1"/>
        <v/>
      </c>
      <c r="I13" s="96" t="str">
        <f>IF(C13="","",VLOOKUP(C13,食材マスタ!$A$4:$AB$438,13,FALSE))</f>
        <v/>
      </c>
      <c r="J13" s="96" t="str">
        <f t="shared" si="2"/>
        <v/>
      </c>
      <c r="K13" s="104" t="str">
        <f t="shared" si="3"/>
        <v/>
      </c>
      <c r="L13" s="219" t="str">
        <f t="shared" si="2"/>
        <v/>
      </c>
      <c r="M13" s="105" t="str">
        <f t="shared" si="4"/>
        <v/>
      </c>
      <c r="N13" s="219" t="str">
        <f t="shared" si="5"/>
        <v/>
      </c>
      <c r="O13" s="105" t="str">
        <f t="shared" si="6"/>
        <v/>
      </c>
      <c r="P13" s="219" t="str">
        <f t="shared" si="7"/>
        <v/>
      </c>
      <c r="Q13" s="105" t="str">
        <f t="shared" si="8"/>
        <v/>
      </c>
      <c r="R13" s="219" t="str">
        <f t="shared" si="9"/>
        <v/>
      </c>
      <c r="S13" s="13" t="str">
        <f t="shared" si="10"/>
        <v/>
      </c>
      <c r="T13" s="223"/>
      <c r="U13" s="82"/>
      <c r="X13" s="118" t="e">
        <f>VLOOKUP($C13,食材マスタ!$A:$AB,5,FALSE)</f>
        <v>#N/A</v>
      </c>
      <c r="Y13" s="118" t="e">
        <f>VLOOKUP($C13,食材マスタ!$A:$AB,6,FALSE)</f>
        <v>#N/A</v>
      </c>
      <c r="Z13" s="118" t="e">
        <f>VLOOKUP($C13,食材マスタ!$A:$AB,13,FALSE)</f>
        <v>#N/A</v>
      </c>
      <c r="AA13" s="118" t="e">
        <f>VLOOKUP($C13,食材マスタ!$A:$AB,12,FALSE)</f>
        <v>#N/A</v>
      </c>
      <c r="AB13" s="118" t="e">
        <f>VLOOKUP($C13,食材マスタ!$A:$AB,14,FALSE)</f>
        <v>#N/A</v>
      </c>
      <c r="AC13" s="118" t="e">
        <f>VLOOKUP($C13,食材マスタ!$A:$AB,16,FALSE)</f>
        <v>#N/A</v>
      </c>
      <c r="AD13" s="118" t="e">
        <f>VLOOKUP($C13,食材マスタ!$A:$AB,19,FALSE)</f>
        <v>#N/A</v>
      </c>
      <c r="AE13" s="118" t="e">
        <f>VLOOKUP($C13,食材マスタ!$A:$AB,26,FALSE)</f>
        <v>#N/A</v>
      </c>
      <c r="AF13" s="118" t="e">
        <f>VLOOKUP($C13,食材マスタ!$A:$AB,28,FALSE)</f>
        <v>#N/A</v>
      </c>
    </row>
    <row r="14" spans="1:32" ht="14.25" customHeight="1" x14ac:dyDescent="0.25">
      <c r="A14" s="260"/>
      <c r="B14" s="261"/>
      <c r="C14" s="99"/>
      <c r="D14" s="100"/>
      <c r="E14" s="101" t="str">
        <f>IF(C14="","",VLOOKUP(C14,食材マスタ!$A$4:$AB$438,6,FALSE))</f>
        <v/>
      </c>
      <c r="F14" s="102"/>
      <c r="G14" s="103" t="str">
        <f t="shared" si="0"/>
        <v/>
      </c>
      <c r="H14" s="94" t="str">
        <f t="shared" si="1"/>
        <v/>
      </c>
      <c r="I14" s="96" t="str">
        <f>IF(C14="","",VLOOKUP(C14,食材マスタ!$A$4:$AB$438,13,FALSE))</f>
        <v/>
      </c>
      <c r="J14" s="96" t="str">
        <f t="shared" si="2"/>
        <v/>
      </c>
      <c r="K14" s="104" t="str">
        <f t="shared" si="3"/>
        <v/>
      </c>
      <c r="L14" s="219" t="str">
        <f t="shared" si="2"/>
        <v/>
      </c>
      <c r="M14" s="105" t="str">
        <f t="shared" si="4"/>
        <v/>
      </c>
      <c r="N14" s="219" t="str">
        <f t="shared" si="5"/>
        <v/>
      </c>
      <c r="O14" s="105" t="str">
        <f t="shared" si="6"/>
        <v/>
      </c>
      <c r="P14" s="219" t="str">
        <f t="shared" si="7"/>
        <v/>
      </c>
      <c r="Q14" s="105" t="str">
        <f t="shared" si="8"/>
        <v/>
      </c>
      <c r="R14" s="219" t="str">
        <f t="shared" si="9"/>
        <v/>
      </c>
      <c r="S14" s="13" t="str">
        <f t="shared" si="10"/>
        <v/>
      </c>
      <c r="T14" s="223"/>
      <c r="U14" s="82"/>
      <c r="X14" s="118" t="e">
        <f>VLOOKUP($C14,食材マスタ!$A:$AB,5,FALSE)</f>
        <v>#N/A</v>
      </c>
      <c r="Y14" s="118" t="e">
        <f>VLOOKUP($C14,食材マスタ!$A:$AB,6,FALSE)</f>
        <v>#N/A</v>
      </c>
      <c r="Z14" s="118" t="e">
        <f>VLOOKUP($C14,食材マスタ!$A:$AB,13,FALSE)</f>
        <v>#N/A</v>
      </c>
      <c r="AA14" s="118" t="e">
        <f>VLOOKUP($C14,食材マスタ!$A:$AB,12,FALSE)</f>
        <v>#N/A</v>
      </c>
      <c r="AB14" s="118" t="e">
        <f>VLOOKUP($C14,食材マスタ!$A:$AB,14,FALSE)</f>
        <v>#N/A</v>
      </c>
      <c r="AC14" s="118" t="e">
        <f>VLOOKUP($C14,食材マスタ!$A:$AB,16,FALSE)</f>
        <v>#N/A</v>
      </c>
      <c r="AD14" s="118" t="e">
        <f>VLOOKUP($C14,食材マスタ!$A:$AB,19,FALSE)</f>
        <v>#N/A</v>
      </c>
      <c r="AE14" s="118" t="e">
        <f>VLOOKUP($C14,食材マスタ!$A:$AB,26,FALSE)</f>
        <v>#N/A</v>
      </c>
      <c r="AF14" s="118" t="e">
        <f>VLOOKUP($C14,食材マスタ!$A:$AB,28,FALSE)</f>
        <v>#N/A</v>
      </c>
    </row>
    <row r="15" spans="1:32" ht="14.25" customHeight="1" x14ac:dyDescent="0.25">
      <c r="A15" s="260"/>
      <c r="B15" s="261"/>
      <c r="C15" s="99"/>
      <c r="D15" s="100"/>
      <c r="E15" s="101" t="str">
        <f>IF(C15="","",VLOOKUP(C15,食材マスタ!$A$4:$AB$438,6,FALSE))</f>
        <v/>
      </c>
      <c r="F15" s="102"/>
      <c r="G15" s="103" t="str">
        <f t="shared" si="0"/>
        <v/>
      </c>
      <c r="H15" s="94" t="str">
        <f t="shared" si="1"/>
        <v/>
      </c>
      <c r="I15" s="96" t="str">
        <f>IF(C15="","",VLOOKUP(C15,食材マスタ!$A$4:$AB$438,13,FALSE))</f>
        <v/>
      </c>
      <c r="J15" s="96" t="str">
        <f t="shared" si="2"/>
        <v/>
      </c>
      <c r="K15" s="104" t="str">
        <f t="shared" si="3"/>
        <v/>
      </c>
      <c r="L15" s="219" t="str">
        <f t="shared" si="2"/>
        <v/>
      </c>
      <c r="M15" s="105" t="str">
        <f t="shared" si="4"/>
        <v/>
      </c>
      <c r="N15" s="219" t="str">
        <f t="shared" si="5"/>
        <v/>
      </c>
      <c r="O15" s="105" t="str">
        <f t="shared" si="6"/>
        <v/>
      </c>
      <c r="P15" s="219" t="str">
        <f t="shared" si="7"/>
        <v/>
      </c>
      <c r="Q15" s="105" t="str">
        <f t="shared" si="8"/>
        <v/>
      </c>
      <c r="R15" s="219" t="str">
        <f t="shared" si="9"/>
        <v/>
      </c>
      <c r="S15" s="13" t="str">
        <f t="shared" si="10"/>
        <v/>
      </c>
      <c r="T15" s="223"/>
      <c r="U15" s="82"/>
      <c r="X15" s="118" t="e">
        <f>VLOOKUP($C15,食材マスタ!$A:$AB,5,FALSE)</f>
        <v>#N/A</v>
      </c>
      <c r="Y15" s="118" t="e">
        <f>VLOOKUP($C15,食材マスタ!$A:$AB,6,FALSE)</f>
        <v>#N/A</v>
      </c>
      <c r="Z15" s="118" t="e">
        <f>VLOOKUP($C15,食材マスタ!$A:$AB,13,FALSE)</f>
        <v>#N/A</v>
      </c>
      <c r="AA15" s="118" t="e">
        <f>VLOOKUP($C15,食材マスタ!$A:$AB,12,FALSE)</f>
        <v>#N/A</v>
      </c>
      <c r="AB15" s="118" t="e">
        <f>VLOOKUP($C15,食材マスタ!$A:$AB,14,FALSE)</f>
        <v>#N/A</v>
      </c>
      <c r="AC15" s="118" t="e">
        <f>VLOOKUP($C15,食材マスタ!$A:$AB,16,FALSE)</f>
        <v>#N/A</v>
      </c>
      <c r="AD15" s="118" t="e">
        <f>VLOOKUP($C15,食材マスタ!$A:$AB,19,FALSE)</f>
        <v>#N/A</v>
      </c>
      <c r="AE15" s="118" t="e">
        <f>VLOOKUP($C15,食材マスタ!$A:$AB,26,FALSE)</f>
        <v>#N/A</v>
      </c>
      <c r="AF15" s="118" t="e">
        <f>VLOOKUP($C15,食材マスタ!$A:$AB,28,FALSE)</f>
        <v>#N/A</v>
      </c>
    </row>
    <row r="16" spans="1:32" ht="14.25" customHeight="1" x14ac:dyDescent="0.25">
      <c r="A16" s="260"/>
      <c r="B16" s="261"/>
      <c r="C16" s="99"/>
      <c r="D16" s="100"/>
      <c r="E16" s="101" t="str">
        <f>IF(C16="","",VLOOKUP(C16,食材マスタ!$A$4:$AB$438,6,FALSE))</f>
        <v/>
      </c>
      <c r="F16" s="102"/>
      <c r="G16" s="103" t="str">
        <f t="shared" si="0"/>
        <v/>
      </c>
      <c r="H16" s="94" t="str">
        <f t="shared" si="1"/>
        <v/>
      </c>
      <c r="I16" s="96" t="str">
        <f>IF(C16="","",VLOOKUP(C16,食材マスタ!$A$4:$AB$438,13,FALSE))</f>
        <v/>
      </c>
      <c r="J16" s="96" t="str">
        <f>K16</f>
        <v/>
      </c>
      <c r="K16" s="104" t="str">
        <f t="shared" si="3"/>
        <v/>
      </c>
      <c r="L16" s="219" t="str">
        <f>M16</f>
        <v/>
      </c>
      <c r="M16" s="105" t="str">
        <f t="shared" si="4"/>
        <v/>
      </c>
      <c r="N16" s="219" t="str">
        <f>O16</f>
        <v/>
      </c>
      <c r="O16" s="105" t="str">
        <f t="shared" si="6"/>
        <v/>
      </c>
      <c r="P16" s="219" t="str">
        <f>Q16</f>
        <v/>
      </c>
      <c r="Q16" s="105" t="str">
        <f t="shared" si="8"/>
        <v/>
      </c>
      <c r="R16" s="219" t="str">
        <f>S16</f>
        <v/>
      </c>
      <c r="S16" s="13" t="str">
        <f t="shared" si="10"/>
        <v/>
      </c>
      <c r="T16" s="223"/>
      <c r="U16" s="82"/>
      <c r="X16" s="118" t="e">
        <f>VLOOKUP($C16,食材マスタ!$A:$AB,5,FALSE)</f>
        <v>#N/A</v>
      </c>
      <c r="Y16" s="118" t="e">
        <f>VLOOKUP($C16,食材マスタ!$A:$AB,6,FALSE)</f>
        <v>#N/A</v>
      </c>
      <c r="Z16" s="118" t="e">
        <f>VLOOKUP($C16,食材マスタ!$A:$AB,13,FALSE)</f>
        <v>#N/A</v>
      </c>
      <c r="AA16" s="118" t="e">
        <f>VLOOKUP($C16,食材マスタ!$A:$AB,12,FALSE)</f>
        <v>#N/A</v>
      </c>
      <c r="AB16" s="118" t="e">
        <f>VLOOKUP($C16,食材マスタ!$A:$AB,14,FALSE)</f>
        <v>#N/A</v>
      </c>
      <c r="AC16" s="118" t="e">
        <f>VLOOKUP($C16,食材マスタ!$A:$AB,16,FALSE)</f>
        <v>#N/A</v>
      </c>
      <c r="AD16" s="118" t="e">
        <f>VLOOKUP($C16,食材マスタ!$A:$AB,19,FALSE)</f>
        <v>#N/A</v>
      </c>
      <c r="AE16" s="118" t="e">
        <f>VLOOKUP($C16,食材マスタ!$A:$AB,26,FALSE)</f>
        <v>#N/A</v>
      </c>
      <c r="AF16" s="118" t="e">
        <f>VLOOKUP($C16,食材マスタ!$A:$AB,28,FALSE)</f>
        <v>#N/A</v>
      </c>
    </row>
    <row r="17" spans="1:32" ht="14.25" customHeight="1" x14ac:dyDescent="0.25">
      <c r="A17" s="260"/>
      <c r="B17" s="261"/>
      <c r="C17" s="99"/>
      <c r="D17" s="100"/>
      <c r="E17" s="101" t="str">
        <f>IF(C17="","",VLOOKUP(C17,食材マスタ!$A$4:$AB$438,6,FALSE))</f>
        <v/>
      </c>
      <c r="F17" s="102"/>
      <c r="G17" s="103" t="str">
        <f t="shared" si="0"/>
        <v/>
      </c>
      <c r="H17" s="94" t="str">
        <f t="shared" si="1"/>
        <v/>
      </c>
      <c r="I17" s="96" t="str">
        <f>IF(C17="","",VLOOKUP(C17,食材マスタ!$A$4:$AB$438,13,FALSE))</f>
        <v/>
      </c>
      <c r="J17" s="96" t="str">
        <f t="shared" ref="J17:L58" si="11">K17</f>
        <v/>
      </c>
      <c r="K17" s="104" t="str">
        <f t="shared" si="3"/>
        <v/>
      </c>
      <c r="L17" s="219" t="str">
        <f t="shared" si="11"/>
        <v/>
      </c>
      <c r="M17" s="105" t="str">
        <f t="shared" si="4"/>
        <v/>
      </c>
      <c r="N17" s="219" t="str">
        <f t="shared" ref="N17:N24" si="12">O17</f>
        <v/>
      </c>
      <c r="O17" s="105" t="str">
        <f t="shared" si="6"/>
        <v/>
      </c>
      <c r="P17" s="219" t="str">
        <f t="shared" ref="P17:P79" si="13">Q17</f>
        <v/>
      </c>
      <c r="Q17" s="105" t="str">
        <f t="shared" si="8"/>
        <v/>
      </c>
      <c r="R17" s="219" t="str">
        <f t="shared" ref="R17:R24" si="14">S17</f>
        <v/>
      </c>
      <c r="S17" s="13" t="str">
        <f t="shared" si="10"/>
        <v/>
      </c>
      <c r="T17" s="223"/>
      <c r="U17" s="82"/>
      <c r="X17" s="118" t="e">
        <f>VLOOKUP($C17,食材マスタ!$A:$AB,5,FALSE)</f>
        <v>#N/A</v>
      </c>
      <c r="Y17" s="118" t="e">
        <f>VLOOKUP($C17,食材マスタ!$A:$AB,6,FALSE)</f>
        <v>#N/A</v>
      </c>
      <c r="Z17" s="118" t="e">
        <f>VLOOKUP($C17,食材マスタ!$A:$AB,13,FALSE)</f>
        <v>#N/A</v>
      </c>
      <c r="AA17" s="118" t="e">
        <f>VLOOKUP($C17,食材マスタ!$A:$AB,12,FALSE)</f>
        <v>#N/A</v>
      </c>
      <c r="AB17" s="118" t="e">
        <f>VLOOKUP($C17,食材マスタ!$A:$AB,14,FALSE)</f>
        <v>#N/A</v>
      </c>
      <c r="AC17" s="118" t="e">
        <f>VLOOKUP($C17,食材マスタ!$A:$AB,16,FALSE)</f>
        <v>#N/A</v>
      </c>
      <c r="AD17" s="118" t="e">
        <f>VLOOKUP($C17,食材マスタ!$A:$AB,19,FALSE)</f>
        <v>#N/A</v>
      </c>
      <c r="AE17" s="118" t="e">
        <f>VLOOKUP($C17,食材マスタ!$A:$AB,26,FALSE)</f>
        <v>#N/A</v>
      </c>
      <c r="AF17" s="118" t="e">
        <f>VLOOKUP($C17,食材マスタ!$A:$AB,28,FALSE)</f>
        <v>#N/A</v>
      </c>
    </row>
    <row r="18" spans="1:32" ht="14.25" customHeight="1" x14ac:dyDescent="0.25">
      <c r="A18" s="260"/>
      <c r="B18" s="261"/>
      <c r="C18" s="99"/>
      <c r="D18" s="100"/>
      <c r="E18" s="101" t="str">
        <f>IF(C18="","",VLOOKUP(C18,食材マスタ!$A$4:$AB$438,6,FALSE))</f>
        <v/>
      </c>
      <c r="F18" s="102"/>
      <c r="G18" s="103" t="str">
        <f t="shared" si="0"/>
        <v/>
      </c>
      <c r="H18" s="94" t="str">
        <f t="shared" si="1"/>
        <v/>
      </c>
      <c r="I18" s="96" t="str">
        <f>IF(C18="","",VLOOKUP(C18,食材マスタ!$A$4:$AB$438,13,FALSE))</f>
        <v/>
      </c>
      <c r="J18" s="96" t="str">
        <f t="shared" si="11"/>
        <v/>
      </c>
      <c r="K18" s="104" t="str">
        <f t="shared" si="3"/>
        <v/>
      </c>
      <c r="L18" s="219" t="str">
        <f t="shared" si="11"/>
        <v/>
      </c>
      <c r="M18" s="105" t="str">
        <f t="shared" si="4"/>
        <v/>
      </c>
      <c r="N18" s="219" t="str">
        <f t="shared" si="12"/>
        <v/>
      </c>
      <c r="O18" s="105" t="str">
        <f t="shared" si="6"/>
        <v/>
      </c>
      <c r="P18" s="219" t="str">
        <f t="shared" si="13"/>
        <v/>
      </c>
      <c r="Q18" s="105" t="str">
        <f t="shared" si="8"/>
        <v/>
      </c>
      <c r="R18" s="219" t="str">
        <f t="shared" si="14"/>
        <v/>
      </c>
      <c r="S18" s="13" t="str">
        <f t="shared" si="10"/>
        <v/>
      </c>
      <c r="T18" s="223"/>
      <c r="U18" s="82"/>
      <c r="X18" s="118" t="e">
        <f>VLOOKUP($C18,食材マスタ!$A:$AB,5,FALSE)</f>
        <v>#N/A</v>
      </c>
      <c r="Y18" s="118" t="e">
        <f>VLOOKUP($C18,食材マスタ!$A:$AB,6,FALSE)</f>
        <v>#N/A</v>
      </c>
      <c r="Z18" s="118" t="e">
        <f>VLOOKUP($C18,食材マスタ!$A:$AB,13,FALSE)</f>
        <v>#N/A</v>
      </c>
      <c r="AA18" s="118" t="e">
        <f>VLOOKUP($C18,食材マスタ!$A:$AB,12,FALSE)</f>
        <v>#N/A</v>
      </c>
      <c r="AB18" s="118" t="e">
        <f>VLOOKUP($C18,食材マスタ!$A:$AB,14,FALSE)</f>
        <v>#N/A</v>
      </c>
      <c r="AC18" s="118" t="e">
        <f>VLOOKUP($C18,食材マスタ!$A:$AB,16,FALSE)</f>
        <v>#N/A</v>
      </c>
      <c r="AD18" s="118" t="e">
        <f>VLOOKUP($C18,食材マスタ!$A:$AB,19,FALSE)</f>
        <v>#N/A</v>
      </c>
      <c r="AE18" s="118" t="e">
        <f>VLOOKUP($C18,食材マスタ!$A:$AB,26,FALSE)</f>
        <v>#N/A</v>
      </c>
      <c r="AF18" s="118" t="e">
        <f>VLOOKUP($C18,食材マスタ!$A:$AB,28,FALSE)</f>
        <v>#N/A</v>
      </c>
    </row>
    <row r="19" spans="1:32" ht="14.25" customHeight="1" x14ac:dyDescent="0.25">
      <c r="A19" s="260"/>
      <c r="B19" s="261"/>
      <c r="C19" s="99"/>
      <c r="D19" s="100"/>
      <c r="E19" s="101" t="str">
        <f>IF(C19="","",VLOOKUP(C19,食材マスタ!$A$4:$AB$438,6,FALSE))</f>
        <v/>
      </c>
      <c r="F19" s="102"/>
      <c r="G19" s="103" t="str">
        <f t="shared" si="0"/>
        <v/>
      </c>
      <c r="H19" s="94" t="str">
        <f t="shared" si="1"/>
        <v/>
      </c>
      <c r="I19" s="96" t="str">
        <f>IF(C19="","",VLOOKUP(C19,食材マスタ!$A$4:$AB$438,13,FALSE))</f>
        <v/>
      </c>
      <c r="J19" s="96" t="str">
        <f t="shared" si="11"/>
        <v/>
      </c>
      <c r="K19" s="104" t="str">
        <f t="shared" si="3"/>
        <v/>
      </c>
      <c r="L19" s="219" t="str">
        <f t="shared" si="11"/>
        <v/>
      </c>
      <c r="M19" s="105" t="str">
        <f t="shared" si="4"/>
        <v/>
      </c>
      <c r="N19" s="219" t="str">
        <f t="shared" si="12"/>
        <v/>
      </c>
      <c r="O19" s="105" t="str">
        <f t="shared" si="6"/>
        <v/>
      </c>
      <c r="P19" s="219" t="str">
        <f t="shared" si="13"/>
        <v/>
      </c>
      <c r="Q19" s="105" t="str">
        <f t="shared" si="8"/>
        <v/>
      </c>
      <c r="R19" s="219" t="str">
        <f t="shared" si="14"/>
        <v/>
      </c>
      <c r="S19" s="13" t="str">
        <f t="shared" si="10"/>
        <v/>
      </c>
      <c r="T19" s="223"/>
      <c r="U19" s="82"/>
      <c r="X19" s="118" t="e">
        <f>VLOOKUP($C19,食材マスタ!$A:$AB,5,FALSE)</f>
        <v>#N/A</v>
      </c>
      <c r="Y19" s="118" t="e">
        <f>VLOOKUP($C19,食材マスタ!$A:$AB,6,FALSE)</f>
        <v>#N/A</v>
      </c>
      <c r="Z19" s="118" t="e">
        <f>VLOOKUP($C19,食材マスタ!$A:$AB,13,FALSE)</f>
        <v>#N/A</v>
      </c>
      <c r="AA19" s="118" t="e">
        <f>VLOOKUP($C19,食材マスタ!$A:$AB,12,FALSE)</f>
        <v>#N/A</v>
      </c>
      <c r="AB19" s="118" t="e">
        <f>VLOOKUP($C19,食材マスタ!$A:$AB,14,FALSE)</f>
        <v>#N/A</v>
      </c>
      <c r="AC19" s="118" t="e">
        <f>VLOOKUP($C19,食材マスタ!$A:$AB,16,FALSE)</f>
        <v>#N/A</v>
      </c>
      <c r="AD19" s="118" t="e">
        <f>VLOOKUP($C19,食材マスタ!$A:$AB,19,FALSE)</f>
        <v>#N/A</v>
      </c>
      <c r="AE19" s="118" t="e">
        <f>VLOOKUP($C19,食材マスタ!$A:$AB,26,FALSE)</f>
        <v>#N/A</v>
      </c>
      <c r="AF19" s="118" t="e">
        <f>VLOOKUP($C19,食材マスタ!$A:$AB,28,FALSE)</f>
        <v>#N/A</v>
      </c>
    </row>
    <row r="20" spans="1:32" ht="14.25" customHeight="1" x14ac:dyDescent="0.25">
      <c r="A20" s="260"/>
      <c r="B20" s="261"/>
      <c r="C20" s="99"/>
      <c r="D20" s="100"/>
      <c r="E20" s="101" t="str">
        <f>IF(C20="","",VLOOKUP(C20,食材マスタ!$A$4:$AB$438,6,FALSE))</f>
        <v/>
      </c>
      <c r="F20" s="102"/>
      <c r="G20" s="103" t="str">
        <f t="shared" si="0"/>
        <v/>
      </c>
      <c r="H20" s="94" t="str">
        <f t="shared" si="1"/>
        <v/>
      </c>
      <c r="I20" s="96" t="str">
        <f>IF(C20="","",VLOOKUP(C20,食材マスタ!$A$4:$AB$438,13,FALSE))</f>
        <v/>
      </c>
      <c r="J20" s="96" t="str">
        <f t="shared" si="11"/>
        <v/>
      </c>
      <c r="K20" s="104" t="str">
        <f t="shared" si="3"/>
        <v/>
      </c>
      <c r="L20" s="219" t="str">
        <f t="shared" si="11"/>
        <v/>
      </c>
      <c r="M20" s="105" t="str">
        <f t="shared" si="4"/>
        <v/>
      </c>
      <c r="N20" s="219" t="str">
        <f t="shared" si="12"/>
        <v/>
      </c>
      <c r="O20" s="105" t="str">
        <f t="shared" si="6"/>
        <v/>
      </c>
      <c r="P20" s="219" t="str">
        <f t="shared" si="13"/>
        <v/>
      </c>
      <c r="Q20" s="105" t="str">
        <f t="shared" si="8"/>
        <v/>
      </c>
      <c r="R20" s="219" t="str">
        <f t="shared" si="14"/>
        <v/>
      </c>
      <c r="S20" s="13" t="str">
        <f t="shared" si="10"/>
        <v/>
      </c>
      <c r="T20" s="223"/>
      <c r="U20" s="83"/>
      <c r="X20" s="118" t="e">
        <f>VLOOKUP($C20,食材マスタ!$A:$AB,5,FALSE)</f>
        <v>#N/A</v>
      </c>
      <c r="Y20" s="118" t="e">
        <f>VLOOKUP($C20,食材マスタ!$A:$AB,6,FALSE)</f>
        <v>#N/A</v>
      </c>
      <c r="Z20" s="118" t="e">
        <f>VLOOKUP($C20,食材マスタ!$A:$AB,13,FALSE)</f>
        <v>#N/A</v>
      </c>
      <c r="AA20" s="118" t="e">
        <f>VLOOKUP($C20,食材マスタ!$A:$AB,12,FALSE)</f>
        <v>#N/A</v>
      </c>
      <c r="AB20" s="118" t="e">
        <f>VLOOKUP($C20,食材マスタ!$A:$AB,14,FALSE)</f>
        <v>#N/A</v>
      </c>
      <c r="AC20" s="118" t="e">
        <f>VLOOKUP($C20,食材マスタ!$A:$AB,16,FALSE)</f>
        <v>#N/A</v>
      </c>
      <c r="AD20" s="118" t="e">
        <f>VLOOKUP($C20,食材マスタ!$A:$AB,19,FALSE)</f>
        <v>#N/A</v>
      </c>
      <c r="AE20" s="118" t="e">
        <f>VLOOKUP($C20,食材マスタ!$A:$AB,26,FALSE)</f>
        <v>#N/A</v>
      </c>
      <c r="AF20" s="118" t="e">
        <f>VLOOKUP($C20,食材マスタ!$A:$AB,28,FALSE)</f>
        <v>#N/A</v>
      </c>
    </row>
    <row r="21" spans="1:32" ht="14.25" customHeight="1" x14ac:dyDescent="0.25">
      <c r="A21" s="260"/>
      <c r="B21" s="261"/>
      <c r="C21" s="99"/>
      <c r="D21" s="100"/>
      <c r="E21" s="101" t="str">
        <f>IF(C21="","",VLOOKUP(C21,食材マスタ!$A$4:$AB$438,6,FALSE))</f>
        <v/>
      </c>
      <c r="F21" s="102"/>
      <c r="G21" s="103" t="str">
        <f t="shared" si="0"/>
        <v/>
      </c>
      <c r="H21" s="94" t="str">
        <f t="shared" si="1"/>
        <v/>
      </c>
      <c r="I21" s="96" t="str">
        <f>IF(C21="","",VLOOKUP(C21,食材マスタ!$A$4:$AB$438,13,FALSE))</f>
        <v/>
      </c>
      <c r="J21" s="96" t="str">
        <f t="shared" si="11"/>
        <v/>
      </c>
      <c r="K21" s="104" t="str">
        <f t="shared" si="3"/>
        <v/>
      </c>
      <c r="L21" s="219" t="str">
        <f t="shared" si="11"/>
        <v/>
      </c>
      <c r="M21" s="105" t="str">
        <f t="shared" si="4"/>
        <v/>
      </c>
      <c r="N21" s="219" t="str">
        <f t="shared" si="12"/>
        <v/>
      </c>
      <c r="O21" s="105" t="str">
        <f t="shared" si="6"/>
        <v/>
      </c>
      <c r="P21" s="219" t="str">
        <f t="shared" si="13"/>
        <v/>
      </c>
      <c r="Q21" s="105" t="str">
        <f t="shared" si="8"/>
        <v/>
      </c>
      <c r="R21" s="219" t="str">
        <f t="shared" si="14"/>
        <v/>
      </c>
      <c r="S21" s="13" t="str">
        <f t="shared" si="10"/>
        <v/>
      </c>
      <c r="T21" s="223"/>
      <c r="U21" s="83"/>
      <c r="X21" s="118" t="e">
        <f>VLOOKUP($C21,食材マスタ!$A:$AB,5,FALSE)</f>
        <v>#N/A</v>
      </c>
      <c r="Y21" s="118" t="e">
        <f>VLOOKUP($C21,食材マスタ!$A:$AB,6,FALSE)</f>
        <v>#N/A</v>
      </c>
      <c r="Z21" s="118" t="e">
        <f>VLOOKUP($C21,食材マスタ!$A:$AB,13,FALSE)</f>
        <v>#N/A</v>
      </c>
      <c r="AA21" s="118" t="e">
        <f>VLOOKUP($C21,食材マスタ!$A:$AB,12,FALSE)</f>
        <v>#N/A</v>
      </c>
      <c r="AB21" s="118" t="e">
        <f>VLOOKUP($C21,食材マスタ!$A:$AB,14,FALSE)</f>
        <v>#N/A</v>
      </c>
      <c r="AC21" s="118" t="e">
        <f>VLOOKUP($C21,食材マスタ!$A:$AB,16,FALSE)</f>
        <v>#N/A</v>
      </c>
      <c r="AD21" s="118" t="e">
        <f>VLOOKUP($C21,食材マスタ!$A:$AB,19,FALSE)</f>
        <v>#N/A</v>
      </c>
      <c r="AE21" s="118" t="e">
        <f>VLOOKUP($C21,食材マスタ!$A:$AB,26,FALSE)</f>
        <v>#N/A</v>
      </c>
      <c r="AF21" s="118" t="e">
        <f>VLOOKUP($C21,食材マスタ!$A:$AB,28,FALSE)</f>
        <v>#N/A</v>
      </c>
    </row>
    <row r="22" spans="1:32" ht="14.25" customHeight="1" x14ac:dyDescent="0.25">
      <c r="A22" s="260"/>
      <c r="B22" s="261"/>
      <c r="C22" s="99"/>
      <c r="D22" s="100"/>
      <c r="E22" s="101" t="str">
        <f>IF(C22="","",VLOOKUP(C22,食材マスタ!$A$4:$AB$438,6,FALSE))</f>
        <v/>
      </c>
      <c r="F22" s="102"/>
      <c r="G22" s="103" t="str">
        <f t="shared" si="0"/>
        <v/>
      </c>
      <c r="H22" s="94" t="str">
        <f t="shared" si="1"/>
        <v/>
      </c>
      <c r="I22" s="96" t="str">
        <f>IF(C22="","",VLOOKUP(C22,食材マスタ!$A$4:$AB$438,13,FALSE))</f>
        <v/>
      </c>
      <c r="J22" s="96" t="str">
        <f t="shared" si="11"/>
        <v/>
      </c>
      <c r="K22" s="104" t="str">
        <f t="shared" si="3"/>
        <v/>
      </c>
      <c r="L22" s="219" t="str">
        <f t="shared" si="11"/>
        <v/>
      </c>
      <c r="M22" s="105" t="str">
        <f t="shared" si="4"/>
        <v/>
      </c>
      <c r="N22" s="219" t="str">
        <f t="shared" si="12"/>
        <v/>
      </c>
      <c r="O22" s="105" t="str">
        <f t="shared" si="6"/>
        <v/>
      </c>
      <c r="P22" s="219" t="str">
        <f t="shared" si="13"/>
        <v/>
      </c>
      <c r="Q22" s="105" t="str">
        <f t="shared" si="8"/>
        <v/>
      </c>
      <c r="R22" s="219" t="str">
        <f t="shared" si="14"/>
        <v/>
      </c>
      <c r="S22" s="13" t="str">
        <f t="shared" si="10"/>
        <v/>
      </c>
      <c r="T22" s="223"/>
      <c r="U22" s="83"/>
      <c r="X22" s="118" t="e">
        <f>VLOOKUP($C22,食材マスタ!$A:$AB,5,FALSE)</f>
        <v>#N/A</v>
      </c>
      <c r="Y22" s="118" t="e">
        <f>VLOOKUP($C22,食材マスタ!$A:$AB,6,FALSE)</f>
        <v>#N/A</v>
      </c>
      <c r="Z22" s="118" t="e">
        <f>VLOOKUP($C22,食材マスタ!$A:$AB,13,FALSE)</f>
        <v>#N/A</v>
      </c>
      <c r="AA22" s="118" t="e">
        <f>VLOOKUP($C22,食材マスタ!$A:$AB,12,FALSE)</f>
        <v>#N/A</v>
      </c>
      <c r="AB22" s="118" t="e">
        <f>VLOOKUP($C22,食材マスタ!$A:$AB,14,FALSE)</f>
        <v>#N/A</v>
      </c>
      <c r="AC22" s="118" t="e">
        <f>VLOOKUP($C22,食材マスタ!$A:$AB,16,FALSE)</f>
        <v>#N/A</v>
      </c>
      <c r="AD22" s="118" t="e">
        <f>VLOOKUP($C22,食材マスタ!$A:$AB,19,FALSE)</f>
        <v>#N/A</v>
      </c>
      <c r="AE22" s="118" t="e">
        <f>VLOOKUP($C22,食材マスタ!$A:$AB,26,FALSE)</f>
        <v>#N/A</v>
      </c>
      <c r="AF22" s="118" t="e">
        <f>VLOOKUP($C22,食材マスタ!$A:$AB,28,FALSE)</f>
        <v>#N/A</v>
      </c>
    </row>
    <row r="23" spans="1:32" ht="14.25" customHeight="1" x14ac:dyDescent="0.25">
      <c r="A23" s="260"/>
      <c r="B23" s="261"/>
      <c r="C23" s="99"/>
      <c r="D23" s="100"/>
      <c r="E23" s="101" t="str">
        <f>IF(C23="","",VLOOKUP(C23,食材マスタ!$A$4:$AB$438,6,FALSE))</f>
        <v/>
      </c>
      <c r="F23" s="102"/>
      <c r="G23" s="103" t="str">
        <f t="shared" si="0"/>
        <v/>
      </c>
      <c r="H23" s="94" t="str">
        <f t="shared" si="1"/>
        <v/>
      </c>
      <c r="I23" s="96" t="str">
        <f>IF(C23="","",VLOOKUP(C23,食材マスタ!$A$4:$AB$438,13,FALSE))</f>
        <v/>
      </c>
      <c r="J23" s="96" t="str">
        <f t="shared" si="11"/>
        <v/>
      </c>
      <c r="K23" s="104" t="str">
        <f t="shared" si="3"/>
        <v/>
      </c>
      <c r="L23" s="219" t="str">
        <f t="shared" si="11"/>
        <v/>
      </c>
      <c r="M23" s="105" t="str">
        <f t="shared" si="4"/>
        <v/>
      </c>
      <c r="N23" s="219" t="str">
        <f t="shared" si="12"/>
        <v/>
      </c>
      <c r="O23" s="105" t="str">
        <f t="shared" si="6"/>
        <v/>
      </c>
      <c r="P23" s="219" t="str">
        <f t="shared" si="13"/>
        <v/>
      </c>
      <c r="Q23" s="105" t="str">
        <f t="shared" si="8"/>
        <v/>
      </c>
      <c r="R23" s="219" t="str">
        <f t="shared" si="14"/>
        <v/>
      </c>
      <c r="S23" s="13" t="str">
        <f t="shared" si="10"/>
        <v/>
      </c>
      <c r="T23" s="223"/>
      <c r="U23" s="84"/>
      <c r="X23" s="118" t="e">
        <f>VLOOKUP($C23,食材マスタ!$A:$AB,5,FALSE)</f>
        <v>#N/A</v>
      </c>
      <c r="Y23" s="118" t="e">
        <f>VLOOKUP($C23,食材マスタ!$A:$AB,6,FALSE)</f>
        <v>#N/A</v>
      </c>
      <c r="Z23" s="118" t="e">
        <f>VLOOKUP($C23,食材マスタ!$A:$AB,13,FALSE)</f>
        <v>#N/A</v>
      </c>
      <c r="AA23" s="118" t="e">
        <f>VLOOKUP($C23,食材マスタ!$A:$AB,12,FALSE)</f>
        <v>#N/A</v>
      </c>
      <c r="AB23" s="118" t="e">
        <f>VLOOKUP($C23,食材マスタ!$A:$AB,14,FALSE)</f>
        <v>#N/A</v>
      </c>
      <c r="AC23" s="118" t="e">
        <f>VLOOKUP($C23,食材マスタ!$A:$AB,16,FALSE)</f>
        <v>#N/A</v>
      </c>
      <c r="AD23" s="118" t="e">
        <f>VLOOKUP($C23,食材マスタ!$A:$AB,19,FALSE)</f>
        <v>#N/A</v>
      </c>
      <c r="AE23" s="118" t="e">
        <f>VLOOKUP($C23,食材マスタ!$A:$AB,26,FALSE)</f>
        <v>#N/A</v>
      </c>
      <c r="AF23" s="118" t="e">
        <f>VLOOKUP($C23,食材マスタ!$A:$AB,28,FALSE)</f>
        <v>#N/A</v>
      </c>
    </row>
    <row r="24" spans="1:32" ht="14.25" customHeight="1" x14ac:dyDescent="0.25">
      <c r="A24" s="260"/>
      <c r="B24" s="261"/>
      <c r="C24" s="99"/>
      <c r="D24" s="100"/>
      <c r="E24" s="101" t="str">
        <f>IF(C24="","",VLOOKUP(C24,食材マスタ!$A$4:$AB$438,6,FALSE))</f>
        <v/>
      </c>
      <c r="F24" s="102"/>
      <c r="G24" s="103" t="str">
        <f t="shared" si="0"/>
        <v/>
      </c>
      <c r="H24" s="94" t="str">
        <f t="shared" si="1"/>
        <v/>
      </c>
      <c r="I24" s="96" t="str">
        <f>IF(C24="","",VLOOKUP(C24,食材マスタ!$A$4:$AB$438,13,FALSE))</f>
        <v/>
      </c>
      <c r="J24" s="96" t="str">
        <f t="shared" si="11"/>
        <v/>
      </c>
      <c r="K24" s="104" t="str">
        <f t="shared" si="3"/>
        <v/>
      </c>
      <c r="L24" s="219" t="str">
        <f t="shared" si="11"/>
        <v/>
      </c>
      <c r="M24" s="105" t="str">
        <f t="shared" si="4"/>
        <v/>
      </c>
      <c r="N24" s="219" t="str">
        <f t="shared" si="12"/>
        <v/>
      </c>
      <c r="O24" s="105" t="str">
        <f t="shared" si="6"/>
        <v/>
      </c>
      <c r="P24" s="219" t="str">
        <f t="shared" si="13"/>
        <v/>
      </c>
      <c r="Q24" s="105" t="str">
        <f t="shared" si="8"/>
        <v/>
      </c>
      <c r="R24" s="219" t="str">
        <f t="shared" si="14"/>
        <v/>
      </c>
      <c r="S24" s="13" t="str">
        <f t="shared" si="10"/>
        <v/>
      </c>
      <c r="T24" s="223"/>
      <c r="U24" s="82"/>
      <c r="X24" s="118" t="e">
        <f>VLOOKUP($C24,食材マスタ!$A:$AB,5,FALSE)</f>
        <v>#N/A</v>
      </c>
      <c r="Y24" s="118" t="e">
        <f>VLOOKUP($C24,食材マスタ!$A:$AB,6,FALSE)</f>
        <v>#N/A</v>
      </c>
      <c r="Z24" s="118" t="e">
        <f>VLOOKUP($C24,食材マスタ!$A:$AB,13,FALSE)</f>
        <v>#N/A</v>
      </c>
      <c r="AA24" s="118" t="e">
        <f>VLOOKUP($C24,食材マスタ!$A:$AB,12,FALSE)</f>
        <v>#N/A</v>
      </c>
      <c r="AB24" s="118" t="e">
        <f>VLOOKUP($C24,食材マスタ!$A:$AB,14,FALSE)</f>
        <v>#N/A</v>
      </c>
      <c r="AC24" s="118" t="e">
        <f>VLOOKUP($C24,食材マスタ!$A:$AB,16,FALSE)</f>
        <v>#N/A</v>
      </c>
      <c r="AD24" s="118" t="e">
        <f>VLOOKUP($C24,食材マスタ!$A:$AB,19,FALSE)</f>
        <v>#N/A</v>
      </c>
      <c r="AE24" s="118" t="e">
        <f>VLOOKUP($C24,食材マスタ!$A:$AB,26,FALSE)</f>
        <v>#N/A</v>
      </c>
      <c r="AF24" s="118" t="e">
        <f>VLOOKUP($C24,食材マスタ!$A:$AB,28,FALSE)</f>
        <v>#N/A</v>
      </c>
    </row>
    <row r="25" spans="1:32" ht="14.25" customHeight="1" x14ac:dyDescent="0.25">
      <c r="A25" s="260"/>
      <c r="B25" s="261"/>
      <c r="C25" s="99"/>
      <c r="D25" s="100"/>
      <c r="E25" s="101" t="str">
        <f>IF(C25="","",VLOOKUP(C25,食材マスタ!$A$4:$AB$438,6,FALSE))</f>
        <v/>
      </c>
      <c r="F25" s="102"/>
      <c r="G25" s="103" t="str">
        <f t="shared" si="0"/>
        <v/>
      </c>
      <c r="H25" s="94" t="str">
        <f t="shared" si="1"/>
        <v/>
      </c>
      <c r="I25" s="96" t="str">
        <f>IF(C25="","",VLOOKUP(C25,食材マスタ!$A$4:$AB$438,13,FALSE))</f>
        <v/>
      </c>
      <c r="J25" s="96" t="str">
        <f t="shared" si="11"/>
        <v/>
      </c>
      <c r="K25" s="104" t="str">
        <f t="shared" si="3"/>
        <v/>
      </c>
      <c r="L25" s="219" t="str">
        <f>M25</f>
        <v/>
      </c>
      <c r="M25" s="105" t="str">
        <f t="shared" si="4"/>
        <v/>
      </c>
      <c r="N25" s="219" t="str">
        <f>O25</f>
        <v/>
      </c>
      <c r="O25" s="105" t="str">
        <f t="shared" si="6"/>
        <v/>
      </c>
      <c r="P25" s="219" t="str">
        <f t="shared" si="13"/>
        <v/>
      </c>
      <c r="Q25" s="105" t="str">
        <f t="shared" si="8"/>
        <v/>
      </c>
      <c r="R25" s="219" t="str">
        <f>S25</f>
        <v/>
      </c>
      <c r="S25" s="13" t="str">
        <f t="shared" si="10"/>
        <v/>
      </c>
      <c r="T25" s="223"/>
      <c r="U25" s="82"/>
      <c r="X25" s="118" t="e">
        <f>VLOOKUP($C25,食材マスタ!$A:$AB,5,FALSE)</f>
        <v>#N/A</v>
      </c>
      <c r="Y25" s="118" t="e">
        <f>VLOOKUP($C25,食材マスタ!$A:$AB,6,FALSE)</f>
        <v>#N/A</v>
      </c>
      <c r="Z25" s="118" t="e">
        <f>VLOOKUP($C25,食材マスタ!$A:$AB,13,FALSE)</f>
        <v>#N/A</v>
      </c>
      <c r="AA25" s="118" t="e">
        <f>VLOOKUP($C25,食材マスタ!$A:$AB,12,FALSE)</f>
        <v>#N/A</v>
      </c>
      <c r="AB25" s="118" t="e">
        <f>VLOOKUP($C25,食材マスタ!$A:$AB,14,FALSE)</f>
        <v>#N/A</v>
      </c>
      <c r="AC25" s="118" t="e">
        <f>VLOOKUP($C25,食材マスタ!$A:$AB,16,FALSE)</f>
        <v>#N/A</v>
      </c>
      <c r="AD25" s="118" t="e">
        <f>VLOOKUP($C25,食材マスタ!$A:$AB,19,FALSE)</f>
        <v>#N/A</v>
      </c>
      <c r="AE25" s="118" t="e">
        <f>VLOOKUP($C25,食材マスタ!$A:$AB,26,FALSE)</f>
        <v>#N/A</v>
      </c>
      <c r="AF25" s="118" t="e">
        <f>VLOOKUP($C25,食材マスタ!$A:$AB,28,FALSE)</f>
        <v>#N/A</v>
      </c>
    </row>
    <row r="26" spans="1:32" ht="14.25" customHeight="1" x14ac:dyDescent="0.25">
      <c r="A26" s="260"/>
      <c r="B26" s="261"/>
      <c r="C26" s="99"/>
      <c r="D26" s="100"/>
      <c r="E26" s="101" t="str">
        <f>IF(C26="","",VLOOKUP(C26,食材マスタ!$A$4:$AB$438,6,FALSE))</f>
        <v/>
      </c>
      <c r="F26" s="102"/>
      <c r="G26" s="103" t="str">
        <f t="shared" si="0"/>
        <v/>
      </c>
      <c r="H26" s="94" t="str">
        <f t="shared" si="1"/>
        <v/>
      </c>
      <c r="I26" s="96" t="str">
        <f>IF(C26="","",VLOOKUP(C26,食材マスタ!$A$4:$AB$438,13,FALSE))</f>
        <v/>
      </c>
      <c r="J26" s="96" t="str">
        <f t="shared" si="11"/>
        <v/>
      </c>
      <c r="K26" s="104" t="str">
        <f t="shared" si="3"/>
        <v/>
      </c>
      <c r="L26" s="219" t="str">
        <f t="shared" si="11"/>
        <v/>
      </c>
      <c r="M26" s="105" t="str">
        <f t="shared" si="4"/>
        <v/>
      </c>
      <c r="N26" s="219" t="str">
        <f t="shared" ref="N26:N79" si="15">O26</f>
        <v/>
      </c>
      <c r="O26" s="105" t="str">
        <f t="shared" si="6"/>
        <v/>
      </c>
      <c r="P26" s="219" t="str">
        <f t="shared" si="13"/>
        <v/>
      </c>
      <c r="Q26" s="105" t="str">
        <f t="shared" si="8"/>
        <v/>
      </c>
      <c r="R26" s="219" t="str">
        <f t="shared" ref="R26:R79" si="16">S26</f>
        <v/>
      </c>
      <c r="S26" s="13" t="str">
        <f t="shared" si="10"/>
        <v/>
      </c>
      <c r="T26" s="223"/>
      <c r="U26" s="82"/>
      <c r="X26" s="118" t="e">
        <f>VLOOKUP($C26,食材マスタ!$A:$AB,5,FALSE)</f>
        <v>#N/A</v>
      </c>
      <c r="Y26" s="118" t="e">
        <f>VLOOKUP($C26,食材マスタ!$A:$AB,6,FALSE)</f>
        <v>#N/A</v>
      </c>
      <c r="Z26" s="118" t="e">
        <f>VLOOKUP($C26,食材マスタ!$A:$AB,13,FALSE)</f>
        <v>#N/A</v>
      </c>
      <c r="AA26" s="118" t="e">
        <f>VLOOKUP($C26,食材マスタ!$A:$AB,12,FALSE)</f>
        <v>#N/A</v>
      </c>
      <c r="AB26" s="118" t="e">
        <f>VLOOKUP($C26,食材マスタ!$A:$AB,14,FALSE)</f>
        <v>#N/A</v>
      </c>
      <c r="AC26" s="118" t="e">
        <f>VLOOKUP($C26,食材マスタ!$A:$AB,16,FALSE)</f>
        <v>#N/A</v>
      </c>
      <c r="AD26" s="118" t="e">
        <f>VLOOKUP($C26,食材マスタ!$A:$AB,19,FALSE)</f>
        <v>#N/A</v>
      </c>
      <c r="AE26" s="118" t="e">
        <f>VLOOKUP($C26,食材マスタ!$A:$AB,26,FALSE)</f>
        <v>#N/A</v>
      </c>
      <c r="AF26" s="118" t="e">
        <f>VLOOKUP($C26,食材マスタ!$A:$AB,28,FALSE)</f>
        <v>#N/A</v>
      </c>
    </row>
    <row r="27" spans="1:32" ht="14.25" customHeight="1" x14ac:dyDescent="0.25">
      <c r="A27" s="260"/>
      <c r="B27" s="261"/>
      <c r="C27" s="99"/>
      <c r="D27" s="100"/>
      <c r="E27" s="101" t="str">
        <f>IF(C27="","",VLOOKUP(C27,食材マスタ!$A$4:$AB$438,6,FALSE))</f>
        <v/>
      </c>
      <c r="F27" s="102"/>
      <c r="G27" s="103" t="str">
        <f t="shared" si="0"/>
        <v/>
      </c>
      <c r="H27" s="94" t="str">
        <f t="shared" si="1"/>
        <v/>
      </c>
      <c r="I27" s="96" t="str">
        <f>IF(C27="","",VLOOKUP(C27,食材マスタ!$A$4:$AB$438,13,FALSE))</f>
        <v/>
      </c>
      <c r="J27" s="96" t="str">
        <f t="shared" si="11"/>
        <v/>
      </c>
      <c r="K27" s="104" t="str">
        <f t="shared" si="3"/>
        <v/>
      </c>
      <c r="L27" s="219" t="str">
        <f t="shared" si="11"/>
        <v/>
      </c>
      <c r="M27" s="105" t="str">
        <f t="shared" si="4"/>
        <v/>
      </c>
      <c r="N27" s="219" t="str">
        <f t="shared" si="15"/>
        <v/>
      </c>
      <c r="O27" s="105" t="str">
        <f t="shared" si="6"/>
        <v/>
      </c>
      <c r="P27" s="219" t="str">
        <f t="shared" si="13"/>
        <v/>
      </c>
      <c r="Q27" s="105" t="str">
        <f t="shared" si="8"/>
        <v/>
      </c>
      <c r="R27" s="219" t="str">
        <f t="shared" si="16"/>
        <v/>
      </c>
      <c r="S27" s="13" t="str">
        <f t="shared" si="10"/>
        <v/>
      </c>
      <c r="T27" s="223"/>
      <c r="U27" s="82"/>
      <c r="X27" s="118" t="e">
        <f>VLOOKUP($C27,食材マスタ!$A:$AB,5,FALSE)</f>
        <v>#N/A</v>
      </c>
      <c r="Y27" s="118" t="e">
        <f>VLOOKUP($C27,食材マスタ!$A:$AB,6,FALSE)</f>
        <v>#N/A</v>
      </c>
      <c r="Z27" s="118" t="e">
        <f>VLOOKUP($C27,食材マスタ!$A:$AB,13,FALSE)</f>
        <v>#N/A</v>
      </c>
      <c r="AA27" s="118" t="e">
        <f>VLOOKUP($C27,食材マスタ!$A:$AB,12,FALSE)</f>
        <v>#N/A</v>
      </c>
      <c r="AB27" s="118" t="e">
        <f>VLOOKUP($C27,食材マスタ!$A:$AB,14,FALSE)</f>
        <v>#N/A</v>
      </c>
      <c r="AC27" s="118" t="e">
        <f>VLOOKUP($C27,食材マスタ!$A:$AB,16,FALSE)</f>
        <v>#N/A</v>
      </c>
      <c r="AD27" s="118" t="e">
        <f>VLOOKUP($C27,食材マスタ!$A:$AB,19,FALSE)</f>
        <v>#N/A</v>
      </c>
      <c r="AE27" s="118" t="e">
        <f>VLOOKUP($C27,食材マスタ!$A:$AB,26,FALSE)</f>
        <v>#N/A</v>
      </c>
      <c r="AF27" s="118" t="e">
        <f>VLOOKUP($C27,食材マスタ!$A:$AB,28,FALSE)</f>
        <v>#N/A</v>
      </c>
    </row>
    <row r="28" spans="1:32" ht="14.25" customHeight="1" x14ac:dyDescent="0.25">
      <c r="A28" s="260"/>
      <c r="B28" s="261"/>
      <c r="C28" s="99"/>
      <c r="D28" s="100"/>
      <c r="E28" s="101" t="str">
        <f>IF(C28="","",VLOOKUP(C28,食材マスタ!$A$4:$AB$438,6,FALSE))</f>
        <v/>
      </c>
      <c r="F28" s="102"/>
      <c r="G28" s="103" t="str">
        <f t="shared" si="0"/>
        <v/>
      </c>
      <c r="H28" s="94" t="str">
        <f t="shared" si="1"/>
        <v/>
      </c>
      <c r="I28" s="96" t="str">
        <f>IF(C28="","",VLOOKUP(C28,食材マスタ!$A$4:$AB$438,13,FALSE))</f>
        <v/>
      </c>
      <c r="J28" s="96" t="str">
        <f t="shared" si="11"/>
        <v/>
      </c>
      <c r="K28" s="104" t="str">
        <f t="shared" si="3"/>
        <v/>
      </c>
      <c r="L28" s="219" t="str">
        <f t="shared" si="11"/>
        <v/>
      </c>
      <c r="M28" s="105" t="str">
        <f t="shared" si="4"/>
        <v/>
      </c>
      <c r="N28" s="219" t="str">
        <f t="shared" si="15"/>
        <v/>
      </c>
      <c r="O28" s="105" t="str">
        <f t="shared" si="6"/>
        <v/>
      </c>
      <c r="P28" s="219" t="str">
        <f t="shared" si="13"/>
        <v/>
      </c>
      <c r="Q28" s="105" t="str">
        <f t="shared" si="8"/>
        <v/>
      </c>
      <c r="R28" s="219" t="str">
        <f t="shared" si="16"/>
        <v/>
      </c>
      <c r="S28" s="13" t="str">
        <f t="shared" si="10"/>
        <v/>
      </c>
      <c r="T28" s="223"/>
      <c r="U28" s="82"/>
      <c r="X28" s="118" t="e">
        <f>VLOOKUP($C28,食材マスタ!$A:$AB,5,FALSE)</f>
        <v>#N/A</v>
      </c>
      <c r="Y28" s="118" t="e">
        <f>VLOOKUP($C28,食材マスタ!$A:$AB,6,FALSE)</f>
        <v>#N/A</v>
      </c>
      <c r="Z28" s="118" t="e">
        <f>VLOOKUP($C28,食材マスタ!$A:$AB,13,FALSE)</f>
        <v>#N/A</v>
      </c>
      <c r="AA28" s="118" t="e">
        <f>VLOOKUP($C28,食材マスタ!$A:$AB,12,FALSE)</f>
        <v>#N/A</v>
      </c>
      <c r="AB28" s="118" t="e">
        <f>VLOOKUP($C28,食材マスタ!$A:$AB,14,FALSE)</f>
        <v>#N/A</v>
      </c>
      <c r="AC28" s="118" t="e">
        <f>VLOOKUP($C28,食材マスタ!$A:$AB,16,FALSE)</f>
        <v>#N/A</v>
      </c>
      <c r="AD28" s="118" t="e">
        <f>VLOOKUP($C28,食材マスタ!$A:$AB,19,FALSE)</f>
        <v>#N/A</v>
      </c>
      <c r="AE28" s="118" t="e">
        <f>VLOOKUP($C28,食材マスタ!$A:$AB,26,FALSE)</f>
        <v>#N/A</v>
      </c>
      <c r="AF28" s="118" t="e">
        <f>VLOOKUP($C28,食材マスタ!$A:$AB,28,FALSE)</f>
        <v>#N/A</v>
      </c>
    </row>
    <row r="29" spans="1:32" ht="14.25" customHeight="1" x14ac:dyDescent="0.25">
      <c r="A29" s="260"/>
      <c r="B29" s="261"/>
      <c r="C29" s="99"/>
      <c r="D29" s="100"/>
      <c r="E29" s="101" t="str">
        <f>IF(C29="","",VLOOKUP(C29,食材マスタ!$A$4:$AB$438,6,FALSE))</f>
        <v/>
      </c>
      <c r="F29" s="102"/>
      <c r="G29" s="103" t="str">
        <f t="shared" si="0"/>
        <v/>
      </c>
      <c r="H29" s="94" t="str">
        <f t="shared" si="1"/>
        <v/>
      </c>
      <c r="I29" s="96" t="str">
        <f>IF(C29="","",VLOOKUP(C29,食材マスタ!$A$4:$AB$438,13,FALSE))</f>
        <v/>
      </c>
      <c r="J29" s="96" t="str">
        <f t="shared" si="11"/>
        <v/>
      </c>
      <c r="K29" s="104" t="str">
        <f t="shared" si="3"/>
        <v/>
      </c>
      <c r="L29" s="219" t="str">
        <f t="shared" si="11"/>
        <v/>
      </c>
      <c r="M29" s="105" t="str">
        <f t="shared" si="4"/>
        <v/>
      </c>
      <c r="N29" s="219" t="str">
        <f t="shared" si="15"/>
        <v/>
      </c>
      <c r="O29" s="105" t="str">
        <f t="shared" si="6"/>
        <v/>
      </c>
      <c r="P29" s="219" t="str">
        <f t="shared" si="13"/>
        <v/>
      </c>
      <c r="Q29" s="105" t="str">
        <f t="shared" si="8"/>
        <v/>
      </c>
      <c r="R29" s="219" t="str">
        <f t="shared" si="16"/>
        <v/>
      </c>
      <c r="S29" s="13" t="str">
        <f t="shared" si="10"/>
        <v/>
      </c>
      <c r="T29" s="223"/>
      <c r="U29" s="82"/>
      <c r="X29" s="118" t="e">
        <f>VLOOKUP($C29,食材マスタ!$A:$AB,5,FALSE)</f>
        <v>#N/A</v>
      </c>
      <c r="Y29" s="118" t="e">
        <f>VLOOKUP($C29,食材マスタ!$A:$AB,6,FALSE)</f>
        <v>#N/A</v>
      </c>
      <c r="Z29" s="118" t="e">
        <f>VLOOKUP($C29,食材マスタ!$A:$AB,13,FALSE)</f>
        <v>#N/A</v>
      </c>
      <c r="AA29" s="118" t="e">
        <f>VLOOKUP($C29,食材マスタ!$A:$AB,12,FALSE)</f>
        <v>#N/A</v>
      </c>
      <c r="AB29" s="118" t="e">
        <f>VLOOKUP($C29,食材マスタ!$A:$AB,14,FALSE)</f>
        <v>#N/A</v>
      </c>
      <c r="AC29" s="118" t="e">
        <f>VLOOKUP($C29,食材マスタ!$A:$AB,16,FALSE)</f>
        <v>#N/A</v>
      </c>
      <c r="AD29" s="118" t="e">
        <f>VLOOKUP($C29,食材マスタ!$A:$AB,19,FALSE)</f>
        <v>#N/A</v>
      </c>
      <c r="AE29" s="118" t="e">
        <f>VLOOKUP($C29,食材マスタ!$A:$AB,26,FALSE)</f>
        <v>#N/A</v>
      </c>
      <c r="AF29" s="118" t="e">
        <f>VLOOKUP($C29,食材マスタ!$A:$AB,28,FALSE)</f>
        <v>#N/A</v>
      </c>
    </row>
    <row r="30" spans="1:32" ht="14.25" customHeight="1" x14ac:dyDescent="0.25">
      <c r="A30" s="260"/>
      <c r="B30" s="261"/>
      <c r="C30" s="99"/>
      <c r="D30" s="100"/>
      <c r="E30" s="101" t="str">
        <f>IF(C30="","",VLOOKUP(C30,食材マスタ!$A$4:$AB$438,6,FALSE))</f>
        <v/>
      </c>
      <c r="F30" s="102"/>
      <c r="G30" s="103" t="str">
        <f t="shared" si="0"/>
        <v/>
      </c>
      <c r="H30" s="94" t="str">
        <f t="shared" si="1"/>
        <v/>
      </c>
      <c r="I30" s="96" t="str">
        <f>IF(C30="","",VLOOKUP(C30,食材マスタ!$A$4:$AB$438,13,FALSE))</f>
        <v/>
      </c>
      <c r="J30" s="96" t="str">
        <f t="shared" si="11"/>
        <v/>
      </c>
      <c r="K30" s="104" t="str">
        <f t="shared" si="3"/>
        <v/>
      </c>
      <c r="L30" s="219" t="str">
        <f t="shared" si="11"/>
        <v/>
      </c>
      <c r="M30" s="105" t="str">
        <f t="shared" si="4"/>
        <v/>
      </c>
      <c r="N30" s="219" t="str">
        <f t="shared" si="15"/>
        <v/>
      </c>
      <c r="O30" s="105" t="str">
        <f t="shared" si="6"/>
        <v/>
      </c>
      <c r="P30" s="219" t="str">
        <f t="shared" si="13"/>
        <v/>
      </c>
      <c r="Q30" s="105" t="str">
        <f t="shared" si="8"/>
        <v/>
      </c>
      <c r="R30" s="219" t="str">
        <f t="shared" si="16"/>
        <v/>
      </c>
      <c r="S30" s="13" t="str">
        <f t="shared" si="10"/>
        <v/>
      </c>
      <c r="T30" s="223"/>
      <c r="U30" s="82"/>
      <c r="X30" s="118" t="e">
        <f>VLOOKUP($C30,食材マスタ!$A:$AB,5,FALSE)</f>
        <v>#N/A</v>
      </c>
      <c r="Y30" s="118" t="e">
        <f>VLOOKUP($C30,食材マスタ!$A:$AB,6,FALSE)</f>
        <v>#N/A</v>
      </c>
      <c r="Z30" s="118" t="e">
        <f>VLOOKUP($C30,食材マスタ!$A:$AB,13,FALSE)</f>
        <v>#N/A</v>
      </c>
      <c r="AA30" s="118" t="e">
        <f>VLOOKUP($C30,食材マスタ!$A:$AB,12,FALSE)</f>
        <v>#N/A</v>
      </c>
      <c r="AB30" s="118" t="e">
        <f>VLOOKUP($C30,食材マスタ!$A:$AB,14,FALSE)</f>
        <v>#N/A</v>
      </c>
      <c r="AC30" s="118" t="e">
        <f>VLOOKUP($C30,食材マスタ!$A:$AB,16,FALSE)</f>
        <v>#N/A</v>
      </c>
      <c r="AD30" s="118" t="e">
        <f>VLOOKUP($C30,食材マスタ!$A:$AB,19,FALSE)</f>
        <v>#N/A</v>
      </c>
      <c r="AE30" s="118" t="e">
        <f>VLOOKUP($C30,食材マスタ!$A:$AB,26,FALSE)</f>
        <v>#N/A</v>
      </c>
      <c r="AF30" s="118" t="e">
        <f>VLOOKUP($C30,食材マスタ!$A:$AB,28,FALSE)</f>
        <v>#N/A</v>
      </c>
    </row>
    <row r="31" spans="1:32" ht="14.25" customHeight="1" x14ac:dyDescent="0.25">
      <c r="A31" s="260"/>
      <c r="B31" s="261"/>
      <c r="C31" s="99"/>
      <c r="D31" s="100"/>
      <c r="E31" s="101" t="str">
        <f>IF(C31="","",VLOOKUP(C31,食材マスタ!$A$4:$AB$438,6,FALSE))</f>
        <v/>
      </c>
      <c r="F31" s="102"/>
      <c r="G31" s="103" t="str">
        <f t="shared" si="0"/>
        <v/>
      </c>
      <c r="H31" s="94" t="str">
        <f t="shared" si="1"/>
        <v/>
      </c>
      <c r="I31" s="96" t="str">
        <f>IF(C31="","",VLOOKUP(C31,食材マスタ!$A$4:$AB$438,13,FALSE))</f>
        <v/>
      </c>
      <c r="J31" s="96" t="str">
        <f t="shared" si="11"/>
        <v/>
      </c>
      <c r="K31" s="104" t="str">
        <f t="shared" si="3"/>
        <v/>
      </c>
      <c r="L31" s="219" t="str">
        <f t="shared" si="11"/>
        <v/>
      </c>
      <c r="M31" s="105" t="str">
        <f t="shared" si="4"/>
        <v/>
      </c>
      <c r="N31" s="219" t="str">
        <f t="shared" si="15"/>
        <v/>
      </c>
      <c r="O31" s="105" t="str">
        <f t="shared" si="6"/>
        <v/>
      </c>
      <c r="P31" s="219" t="str">
        <f t="shared" si="13"/>
        <v/>
      </c>
      <c r="Q31" s="105" t="str">
        <f t="shared" si="8"/>
        <v/>
      </c>
      <c r="R31" s="219" t="str">
        <f t="shared" si="16"/>
        <v/>
      </c>
      <c r="S31" s="13" t="str">
        <f t="shared" si="10"/>
        <v/>
      </c>
      <c r="T31" s="223"/>
      <c r="U31" s="82"/>
      <c r="X31" s="118" t="e">
        <f>VLOOKUP($C31,食材マスタ!$A:$AB,5,FALSE)</f>
        <v>#N/A</v>
      </c>
      <c r="Y31" s="118" t="e">
        <f>VLOOKUP($C31,食材マスタ!$A:$AB,6,FALSE)</f>
        <v>#N/A</v>
      </c>
      <c r="Z31" s="118" t="e">
        <f>VLOOKUP($C31,食材マスタ!$A:$AB,13,FALSE)</f>
        <v>#N/A</v>
      </c>
      <c r="AA31" s="118" t="e">
        <f>VLOOKUP($C31,食材マスタ!$A:$AB,12,FALSE)</f>
        <v>#N/A</v>
      </c>
      <c r="AB31" s="118" t="e">
        <f>VLOOKUP($C31,食材マスタ!$A:$AB,14,FALSE)</f>
        <v>#N/A</v>
      </c>
      <c r="AC31" s="118" t="e">
        <f>VLOOKUP($C31,食材マスタ!$A:$AB,16,FALSE)</f>
        <v>#N/A</v>
      </c>
      <c r="AD31" s="118" t="e">
        <f>VLOOKUP($C31,食材マスタ!$A:$AB,19,FALSE)</f>
        <v>#N/A</v>
      </c>
      <c r="AE31" s="118" t="e">
        <f>VLOOKUP($C31,食材マスタ!$A:$AB,26,FALSE)</f>
        <v>#N/A</v>
      </c>
      <c r="AF31" s="118" t="e">
        <f>VLOOKUP($C31,食材マスタ!$A:$AB,28,FALSE)</f>
        <v>#N/A</v>
      </c>
    </row>
    <row r="32" spans="1:32" ht="14.25" customHeight="1" x14ac:dyDescent="0.25">
      <c r="A32" s="260"/>
      <c r="B32" s="261"/>
      <c r="C32" s="99"/>
      <c r="D32" s="100"/>
      <c r="E32" s="101" t="str">
        <f>IF(C32="","",VLOOKUP(C32,食材マスタ!$A$4:$AB$438,6,FALSE))</f>
        <v/>
      </c>
      <c r="F32" s="102"/>
      <c r="G32" s="103" t="str">
        <f t="shared" si="0"/>
        <v/>
      </c>
      <c r="H32" s="94" t="str">
        <f t="shared" si="1"/>
        <v/>
      </c>
      <c r="I32" s="96" t="str">
        <f>IF(C32="","",VLOOKUP(C32,食材マスタ!$A$4:$AB$438,13,FALSE))</f>
        <v/>
      </c>
      <c r="J32" s="96" t="str">
        <f t="shared" si="11"/>
        <v/>
      </c>
      <c r="K32" s="104" t="str">
        <f t="shared" si="3"/>
        <v/>
      </c>
      <c r="L32" s="219" t="str">
        <f t="shared" si="11"/>
        <v/>
      </c>
      <c r="M32" s="105" t="str">
        <f t="shared" si="4"/>
        <v/>
      </c>
      <c r="N32" s="219" t="str">
        <f t="shared" si="15"/>
        <v/>
      </c>
      <c r="O32" s="105" t="str">
        <f t="shared" si="6"/>
        <v/>
      </c>
      <c r="P32" s="219" t="str">
        <f t="shared" si="13"/>
        <v/>
      </c>
      <c r="Q32" s="105" t="str">
        <f t="shared" si="8"/>
        <v/>
      </c>
      <c r="R32" s="219" t="str">
        <f t="shared" si="16"/>
        <v/>
      </c>
      <c r="S32" s="13" t="str">
        <f t="shared" si="10"/>
        <v/>
      </c>
      <c r="T32" s="223"/>
      <c r="U32" s="82"/>
      <c r="X32" s="118" t="e">
        <f>VLOOKUP($C32,食材マスタ!$A:$AB,5,FALSE)</f>
        <v>#N/A</v>
      </c>
      <c r="Y32" s="118" t="e">
        <f>VLOOKUP($C32,食材マスタ!$A:$AB,6,FALSE)</f>
        <v>#N/A</v>
      </c>
      <c r="Z32" s="118" t="e">
        <f>VLOOKUP($C32,食材マスタ!$A:$AB,13,FALSE)</f>
        <v>#N/A</v>
      </c>
      <c r="AA32" s="118" t="e">
        <f>VLOOKUP($C32,食材マスタ!$A:$AB,12,FALSE)</f>
        <v>#N/A</v>
      </c>
      <c r="AB32" s="118" t="e">
        <f>VLOOKUP($C32,食材マスタ!$A:$AB,14,FALSE)</f>
        <v>#N/A</v>
      </c>
      <c r="AC32" s="118" t="e">
        <f>VLOOKUP($C32,食材マスタ!$A:$AB,16,FALSE)</f>
        <v>#N/A</v>
      </c>
      <c r="AD32" s="118" t="e">
        <f>VLOOKUP($C32,食材マスタ!$A:$AB,19,FALSE)</f>
        <v>#N/A</v>
      </c>
      <c r="AE32" s="118" t="e">
        <f>VLOOKUP($C32,食材マスタ!$A:$AB,26,FALSE)</f>
        <v>#N/A</v>
      </c>
      <c r="AF32" s="118" t="e">
        <f>VLOOKUP($C32,食材マスタ!$A:$AB,28,FALSE)</f>
        <v>#N/A</v>
      </c>
    </row>
    <row r="33" spans="1:32" ht="14.25" customHeight="1" x14ac:dyDescent="0.25">
      <c r="A33" s="260"/>
      <c r="B33" s="261"/>
      <c r="C33" s="99"/>
      <c r="D33" s="100"/>
      <c r="E33" s="101" t="str">
        <f>IF(C33="","",VLOOKUP(C33,食材マスタ!$A$4:$AB$438,6,FALSE))</f>
        <v/>
      </c>
      <c r="F33" s="102"/>
      <c r="G33" s="103" t="str">
        <f>IF(C33="","",F33/((100-I33)/100))</f>
        <v/>
      </c>
      <c r="H33" s="94" t="str">
        <f t="shared" si="1"/>
        <v/>
      </c>
      <c r="I33" s="96" t="str">
        <f>IF(C33="","",VLOOKUP(C33,食材マスタ!$A$4:$AB$438,13,FALSE))</f>
        <v/>
      </c>
      <c r="J33" s="96" t="str">
        <f t="shared" si="11"/>
        <v/>
      </c>
      <c r="K33" s="104" t="str">
        <f t="shared" si="3"/>
        <v/>
      </c>
      <c r="L33" s="219" t="str">
        <f t="shared" si="11"/>
        <v/>
      </c>
      <c r="M33" s="105" t="str">
        <f t="shared" si="4"/>
        <v/>
      </c>
      <c r="N33" s="219" t="str">
        <f t="shared" si="15"/>
        <v/>
      </c>
      <c r="O33" s="105" t="str">
        <f t="shared" si="6"/>
        <v/>
      </c>
      <c r="P33" s="219" t="str">
        <f t="shared" si="13"/>
        <v/>
      </c>
      <c r="Q33" s="105" t="str">
        <f t="shared" si="8"/>
        <v/>
      </c>
      <c r="R33" s="219" t="str">
        <f t="shared" si="16"/>
        <v/>
      </c>
      <c r="S33" s="13" t="str">
        <f t="shared" si="10"/>
        <v/>
      </c>
      <c r="T33" s="223"/>
      <c r="U33" s="82"/>
      <c r="X33" s="118" t="e">
        <f>VLOOKUP($C33,食材マスタ!$A:$AB,5,FALSE)</f>
        <v>#N/A</v>
      </c>
      <c r="Y33" s="118" t="e">
        <f>VLOOKUP($C33,食材マスタ!$A:$AB,6,FALSE)</f>
        <v>#N/A</v>
      </c>
      <c r="Z33" s="118" t="e">
        <f>VLOOKUP($C33,食材マスタ!$A:$AB,13,FALSE)</f>
        <v>#N/A</v>
      </c>
      <c r="AA33" s="118" t="e">
        <f>VLOOKUP($C33,食材マスタ!$A:$AB,12,FALSE)</f>
        <v>#N/A</v>
      </c>
      <c r="AB33" s="118" t="e">
        <f>VLOOKUP($C33,食材マスタ!$A:$AB,14,FALSE)</f>
        <v>#N/A</v>
      </c>
      <c r="AC33" s="118" t="e">
        <f>VLOOKUP($C33,食材マスタ!$A:$AB,16,FALSE)</f>
        <v>#N/A</v>
      </c>
      <c r="AD33" s="118" t="e">
        <f>VLOOKUP($C33,食材マスタ!$A:$AB,19,FALSE)</f>
        <v>#N/A</v>
      </c>
      <c r="AE33" s="118" t="e">
        <f>VLOOKUP($C33,食材マスタ!$A:$AB,26,FALSE)</f>
        <v>#N/A</v>
      </c>
      <c r="AF33" s="118" t="e">
        <f>VLOOKUP($C33,食材マスタ!$A:$AB,28,FALSE)</f>
        <v>#N/A</v>
      </c>
    </row>
    <row r="34" spans="1:32" ht="14.25" customHeight="1" x14ac:dyDescent="0.25">
      <c r="A34" s="260"/>
      <c r="B34" s="261"/>
      <c r="C34" s="99"/>
      <c r="D34" s="106"/>
      <c r="E34" s="101" t="str">
        <f>IF(C34="","",VLOOKUP(C34,食材マスタ!$A$4:$AB$438,6,FALSE))</f>
        <v/>
      </c>
      <c r="F34" s="102"/>
      <c r="G34" s="103" t="str">
        <f>IF(C34="","",F34/((100-I34)/100))</f>
        <v/>
      </c>
      <c r="H34" s="94" t="str">
        <f t="shared" si="1"/>
        <v/>
      </c>
      <c r="I34" s="96" t="str">
        <f>IF(C34="","",VLOOKUP(C34,食材マスタ!$A$4:$AB$438,13,FALSE))</f>
        <v/>
      </c>
      <c r="J34" s="96" t="str">
        <f t="shared" si="11"/>
        <v/>
      </c>
      <c r="K34" s="104" t="str">
        <f t="shared" si="3"/>
        <v/>
      </c>
      <c r="L34" s="219" t="str">
        <f t="shared" si="11"/>
        <v/>
      </c>
      <c r="M34" s="105" t="str">
        <f t="shared" si="4"/>
        <v/>
      </c>
      <c r="N34" s="219" t="str">
        <f t="shared" si="15"/>
        <v/>
      </c>
      <c r="O34" s="105" t="str">
        <f t="shared" si="6"/>
        <v/>
      </c>
      <c r="P34" s="219" t="str">
        <f t="shared" si="13"/>
        <v/>
      </c>
      <c r="Q34" s="105" t="str">
        <f t="shared" si="8"/>
        <v/>
      </c>
      <c r="R34" s="219" t="str">
        <f t="shared" si="16"/>
        <v/>
      </c>
      <c r="S34" s="13" t="str">
        <f t="shared" si="10"/>
        <v/>
      </c>
      <c r="T34" s="223"/>
      <c r="U34" s="82"/>
      <c r="X34" s="118" t="e">
        <f>VLOOKUP($C34,食材マスタ!$A:$AB,5,FALSE)</f>
        <v>#N/A</v>
      </c>
      <c r="Y34" s="118" t="e">
        <f>VLOOKUP($C34,食材マスタ!$A:$AB,6,FALSE)</f>
        <v>#N/A</v>
      </c>
      <c r="Z34" s="118" t="e">
        <f>VLOOKUP($C34,食材マスタ!$A:$AB,13,FALSE)</f>
        <v>#N/A</v>
      </c>
      <c r="AA34" s="118" t="e">
        <f>VLOOKUP($C34,食材マスタ!$A:$AB,12,FALSE)</f>
        <v>#N/A</v>
      </c>
      <c r="AB34" s="118" t="e">
        <f>VLOOKUP($C34,食材マスタ!$A:$AB,14,FALSE)</f>
        <v>#N/A</v>
      </c>
      <c r="AC34" s="118" t="e">
        <f>VLOOKUP($C34,食材マスタ!$A:$AB,16,FALSE)</f>
        <v>#N/A</v>
      </c>
      <c r="AD34" s="118" t="e">
        <f>VLOOKUP($C34,食材マスタ!$A:$AB,19,FALSE)</f>
        <v>#N/A</v>
      </c>
      <c r="AE34" s="118" t="e">
        <f>VLOOKUP($C34,食材マスタ!$A:$AB,26,FALSE)</f>
        <v>#N/A</v>
      </c>
      <c r="AF34" s="118" t="e">
        <f>VLOOKUP($C34,食材マスタ!$A:$AB,28,FALSE)</f>
        <v>#N/A</v>
      </c>
    </row>
    <row r="35" spans="1:32" ht="14.25" customHeight="1" x14ac:dyDescent="0.25">
      <c r="A35" s="260"/>
      <c r="B35" s="261"/>
      <c r="C35" s="99"/>
      <c r="D35" s="100"/>
      <c r="E35" s="101" t="str">
        <f>IF(C35="","",VLOOKUP(C35,食材マスタ!$A$4:$AB$438,6,FALSE))</f>
        <v/>
      </c>
      <c r="F35" s="102"/>
      <c r="G35" s="103" t="str">
        <f>IF(C35="","",F35/((100-I35)/100))</f>
        <v/>
      </c>
      <c r="H35" s="94" t="str">
        <f t="shared" si="1"/>
        <v/>
      </c>
      <c r="I35" s="96" t="str">
        <f>IF(C35="","",VLOOKUP(C35,食材マスタ!$A$4:$AB$438,13,FALSE))</f>
        <v/>
      </c>
      <c r="J35" s="96" t="str">
        <f t="shared" si="11"/>
        <v/>
      </c>
      <c r="K35" s="104" t="str">
        <f t="shared" si="3"/>
        <v/>
      </c>
      <c r="L35" s="219" t="str">
        <f t="shared" si="11"/>
        <v/>
      </c>
      <c r="M35" s="105" t="str">
        <f t="shared" si="4"/>
        <v/>
      </c>
      <c r="N35" s="219" t="str">
        <f t="shared" si="15"/>
        <v/>
      </c>
      <c r="O35" s="105" t="str">
        <f t="shared" si="6"/>
        <v/>
      </c>
      <c r="P35" s="219" t="str">
        <f t="shared" si="13"/>
        <v/>
      </c>
      <c r="Q35" s="105" t="str">
        <f t="shared" si="8"/>
        <v/>
      </c>
      <c r="R35" s="219" t="str">
        <f t="shared" si="16"/>
        <v/>
      </c>
      <c r="S35" s="13" t="str">
        <f t="shared" si="10"/>
        <v/>
      </c>
      <c r="T35" s="223"/>
      <c r="U35" s="82"/>
      <c r="X35" s="118" t="e">
        <f>VLOOKUP($C35,食材マスタ!$A:$AB,5,FALSE)</f>
        <v>#N/A</v>
      </c>
      <c r="Y35" s="118" t="e">
        <f>VLOOKUP($C35,食材マスタ!$A:$AB,6,FALSE)</f>
        <v>#N/A</v>
      </c>
      <c r="Z35" s="118" t="e">
        <f>VLOOKUP($C35,食材マスタ!$A:$AB,13,FALSE)</f>
        <v>#N/A</v>
      </c>
      <c r="AA35" s="118" t="e">
        <f>VLOOKUP($C35,食材マスタ!$A:$AB,12,FALSE)</f>
        <v>#N/A</v>
      </c>
      <c r="AB35" s="118" t="e">
        <f>VLOOKUP($C35,食材マスタ!$A:$AB,14,FALSE)</f>
        <v>#N/A</v>
      </c>
      <c r="AC35" s="118" t="e">
        <f>VLOOKUP($C35,食材マスタ!$A:$AB,16,FALSE)</f>
        <v>#N/A</v>
      </c>
      <c r="AD35" s="118" t="e">
        <f>VLOOKUP($C35,食材マスタ!$A:$AB,19,FALSE)</f>
        <v>#N/A</v>
      </c>
      <c r="AE35" s="118" t="e">
        <f>VLOOKUP($C35,食材マスタ!$A:$AB,26,FALSE)</f>
        <v>#N/A</v>
      </c>
      <c r="AF35" s="118" t="e">
        <f>VLOOKUP($C35,食材マスタ!$A:$AB,28,FALSE)</f>
        <v>#N/A</v>
      </c>
    </row>
    <row r="36" spans="1:32" ht="14.25" customHeight="1" x14ac:dyDescent="0.25">
      <c r="A36" s="260"/>
      <c r="B36" s="261"/>
      <c r="C36" s="99"/>
      <c r="D36" s="100"/>
      <c r="E36" s="101" t="str">
        <f>IF(C36="","",VLOOKUP(C36,食材マスタ!$A$4:$AB$438,6,FALSE))</f>
        <v/>
      </c>
      <c r="F36" s="102"/>
      <c r="G36" s="103" t="str">
        <f t="shared" ref="G36:G42" si="17">IF(C36="","",F36/((100-I36)/100))</f>
        <v/>
      </c>
      <c r="H36" s="94" t="str">
        <f t="shared" si="1"/>
        <v/>
      </c>
      <c r="I36" s="96" t="str">
        <f>IF(C36="","",VLOOKUP(C36,食材マスタ!$A$4:$AB$438,13,FALSE))</f>
        <v/>
      </c>
      <c r="J36" s="96" t="str">
        <f t="shared" si="11"/>
        <v/>
      </c>
      <c r="K36" s="104" t="str">
        <f t="shared" si="3"/>
        <v/>
      </c>
      <c r="L36" s="219" t="str">
        <f t="shared" si="11"/>
        <v/>
      </c>
      <c r="M36" s="105" t="str">
        <f t="shared" si="4"/>
        <v/>
      </c>
      <c r="N36" s="219" t="str">
        <f t="shared" si="15"/>
        <v/>
      </c>
      <c r="O36" s="105" t="str">
        <f t="shared" si="6"/>
        <v/>
      </c>
      <c r="P36" s="219" t="str">
        <f t="shared" si="13"/>
        <v/>
      </c>
      <c r="Q36" s="105" t="str">
        <f t="shared" si="8"/>
        <v/>
      </c>
      <c r="R36" s="219" t="str">
        <f t="shared" si="16"/>
        <v/>
      </c>
      <c r="S36" s="13" t="str">
        <f t="shared" si="10"/>
        <v/>
      </c>
      <c r="T36" s="223"/>
      <c r="U36" s="82"/>
      <c r="X36" s="118" t="e">
        <f>VLOOKUP($C36,食材マスタ!$A:$AB,5,FALSE)</f>
        <v>#N/A</v>
      </c>
      <c r="Y36" s="118" t="e">
        <f>VLOOKUP($C36,食材マスタ!$A:$AB,6,FALSE)</f>
        <v>#N/A</v>
      </c>
      <c r="Z36" s="118" t="e">
        <f>VLOOKUP($C36,食材マスタ!$A:$AB,13,FALSE)</f>
        <v>#N/A</v>
      </c>
      <c r="AA36" s="118" t="e">
        <f>VLOOKUP($C36,食材マスタ!$A:$AB,12,FALSE)</f>
        <v>#N/A</v>
      </c>
      <c r="AB36" s="118" t="e">
        <f>VLOOKUP($C36,食材マスタ!$A:$AB,14,FALSE)</f>
        <v>#N/A</v>
      </c>
      <c r="AC36" s="118" t="e">
        <f>VLOOKUP($C36,食材マスタ!$A:$AB,16,FALSE)</f>
        <v>#N/A</v>
      </c>
      <c r="AD36" s="118" t="e">
        <f>VLOOKUP($C36,食材マスタ!$A:$AB,19,FALSE)</f>
        <v>#N/A</v>
      </c>
      <c r="AE36" s="118" t="e">
        <f>VLOOKUP($C36,食材マスタ!$A:$AB,26,FALSE)</f>
        <v>#N/A</v>
      </c>
      <c r="AF36" s="118" t="e">
        <f>VLOOKUP($C36,食材マスタ!$A:$AB,28,FALSE)</f>
        <v>#N/A</v>
      </c>
    </row>
    <row r="37" spans="1:32" ht="14.25" customHeight="1" x14ac:dyDescent="0.25">
      <c r="A37" s="260"/>
      <c r="B37" s="261"/>
      <c r="C37" s="99"/>
      <c r="D37" s="106"/>
      <c r="E37" s="101" t="str">
        <f>IF(C37="","",VLOOKUP(C37,食材マスタ!$A$4:$AB$438,6,FALSE))</f>
        <v/>
      </c>
      <c r="F37" s="102"/>
      <c r="G37" s="103" t="str">
        <f t="shared" si="17"/>
        <v/>
      </c>
      <c r="H37" s="94" t="str">
        <f t="shared" si="1"/>
        <v/>
      </c>
      <c r="I37" s="96" t="str">
        <f>IF(C37="","",VLOOKUP(C37,食材マスタ!$A$4:$AB$438,13,FALSE))</f>
        <v/>
      </c>
      <c r="J37" s="96" t="str">
        <f t="shared" si="11"/>
        <v/>
      </c>
      <c r="K37" s="104" t="str">
        <f t="shared" si="3"/>
        <v/>
      </c>
      <c r="L37" s="219" t="str">
        <f t="shared" si="11"/>
        <v/>
      </c>
      <c r="M37" s="105" t="str">
        <f t="shared" si="4"/>
        <v/>
      </c>
      <c r="N37" s="219" t="str">
        <f t="shared" si="15"/>
        <v/>
      </c>
      <c r="O37" s="105" t="str">
        <f t="shared" si="6"/>
        <v/>
      </c>
      <c r="P37" s="219" t="str">
        <f t="shared" si="13"/>
        <v/>
      </c>
      <c r="Q37" s="105" t="str">
        <f t="shared" si="8"/>
        <v/>
      </c>
      <c r="R37" s="219" t="str">
        <f t="shared" si="16"/>
        <v/>
      </c>
      <c r="S37" s="13" t="str">
        <f t="shared" si="10"/>
        <v/>
      </c>
      <c r="T37" s="223"/>
      <c r="U37" s="83"/>
      <c r="X37" s="118" t="e">
        <f>VLOOKUP($C37,食材マスタ!$A:$AB,5,FALSE)</f>
        <v>#N/A</v>
      </c>
      <c r="Y37" s="118" t="e">
        <f>VLOOKUP($C37,食材マスタ!$A:$AB,6,FALSE)</f>
        <v>#N/A</v>
      </c>
      <c r="Z37" s="118" t="e">
        <f>VLOOKUP($C37,食材マスタ!$A:$AB,13,FALSE)</f>
        <v>#N/A</v>
      </c>
      <c r="AA37" s="118" t="e">
        <f>VLOOKUP($C37,食材マスタ!$A:$AB,12,FALSE)</f>
        <v>#N/A</v>
      </c>
      <c r="AB37" s="118" t="e">
        <f>VLOOKUP($C37,食材マスタ!$A:$AB,14,FALSE)</f>
        <v>#N/A</v>
      </c>
      <c r="AC37" s="118" t="e">
        <f>VLOOKUP($C37,食材マスタ!$A:$AB,16,FALSE)</f>
        <v>#N/A</v>
      </c>
      <c r="AD37" s="118" t="e">
        <f>VLOOKUP($C37,食材マスタ!$A:$AB,19,FALSE)</f>
        <v>#N/A</v>
      </c>
      <c r="AE37" s="118" t="e">
        <f>VLOOKUP($C37,食材マスタ!$A:$AB,26,FALSE)</f>
        <v>#N/A</v>
      </c>
      <c r="AF37" s="118" t="e">
        <f>VLOOKUP($C37,食材マスタ!$A:$AB,28,FALSE)</f>
        <v>#N/A</v>
      </c>
    </row>
    <row r="38" spans="1:32" ht="14.25" customHeight="1" x14ac:dyDescent="0.25">
      <c r="A38" s="260"/>
      <c r="B38" s="261"/>
      <c r="C38" s="99"/>
      <c r="D38" s="100"/>
      <c r="E38" s="101" t="str">
        <f>IF(C38="","",VLOOKUP(C38,食材マスタ!$A$4:$AB$438,6,FALSE))</f>
        <v/>
      </c>
      <c r="F38" s="102"/>
      <c r="G38" s="103" t="str">
        <f t="shared" si="17"/>
        <v/>
      </c>
      <c r="H38" s="94" t="str">
        <f t="shared" si="1"/>
        <v/>
      </c>
      <c r="I38" s="96" t="str">
        <f>IF(C38="","",VLOOKUP(C38,食材マスタ!$A$4:$AB$438,13,FALSE))</f>
        <v/>
      </c>
      <c r="J38" s="96" t="str">
        <f t="shared" si="11"/>
        <v/>
      </c>
      <c r="K38" s="104" t="str">
        <f t="shared" si="3"/>
        <v/>
      </c>
      <c r="L38" s="219" t="str">
        <f t="shared" si="11"/>
        <v/>
      </c>
      <c r="M38" s="105" t="str">
        <f t="shared" si="4"/>
        <v/>
      </c>
      <c r="N38" s="219" t="str">
        <f t="shared" si="15"/>
        <v/>
      </c>
      <c r="O38" s="105" t="str">
        <f t="shared" si="6"/>
        <v/>
      </c>
      <c r="P38" s="219" t="str">
        <f t="shared" si="13"/>
        <v/>
      </c>
      <c r="Q38" s="105" t="str">
        <f t="shared" si="8"/>
        <v/>
      </c>
      <c r="R38" s="219" t="str">
        <f t="shared" si="16"/>
        <v/>
      </c>
      <c r="S38" s="13" t="str">
        <f t="shared" si="10"/>
        <v/>
      </c>
      <c r="T38" s="223"/>
      <c r="U38" s="83"/>
      <c r="X38" s="118" t="e">
        <f>VLOOKUP($C38,食材マスタ!$A:$AB,5,FALSE)</f>
        <v>#N/A</v>
      </c>
      <c r="Y38" s="118" t="e">
        <f>VLOOKUP($C38,食材マスタ!$A:$AB,6,FALSE)</f>
        <v>#N/A</v>
      </c>
      <c r="Z38" s="118" t="e">
        <f>VLOOKUP($C38,食材マスタ!$A:$AB,13,FALSE)</f>
        <v>#N/A</v>
      </c>
      <c r="AA38" s="118" t="e">
        <f>VLOOKUP($C38,食材マスタ!$A:$AB,12,FALSE)</f>
        <v>#N/A</v>
      </c>
      <c r="AB38" s="118" t="e">
        <f>VLOOKUP($C38,食材マスタ!$A:$AB,14,FALSE)</f>
        <v>#N/A</v>
      </c>
      <c r="AC38" s="118" t="e">
        <f>VLOOKUP($C38,食材マスタ!$A:$AB,16,FALSE)</f>
        <v>#N/A</v>
      </c>
      <c r="AD38" s="118" t="e">
        <f>VLOOKUP($C38,食材マスタ!$A:$AB,19,FALSE)</f>
        <v>#N/A</v>
      </c>
      <c r="AE38" s="118" t="e">
        <f>VLOOKUP($C38,食材マスタ!$A:$AB,26,FALSE)</f>
        <v>#N/A</v>
      </c>
      <c r="AF38" s="118" t="e">
        <f>VLOOKUP($C38,食材マスタ!$A:$AB,28,FALSE)</f>
        <v>#N/A</v>
      </c>
    </row>
    <row r="39" spans="1:32" ht="14.25" customHeight="1" x14ac:dyDescent="0.25">
      <c r="A39" s="260"/>
      <c r="B39" s="261"/>
      <c r="C39" s="99"/>
      <c r="D39" s="100"/>
      <c r="E39" s="101" t="str">
        <f>IF(C39="","",VLOOKUP(C39,食材マスタ!$A$4:$AB$438,6,FALSE))</f>
        <v/>
      </c>
      <c r="F39" s="102"/>
      <c r="G39" s="103" t="str">
        <f t="shared" si="17"/>
        <v/>
      </c>
      <c r="H39" s="94" t="str">
        <f t="shared" si="1"/>
        <v/>
      </c>
      <c r="I39" s="96" t="str">
        <f>IF(C39="","",VLOOKUP(C39,食材マスタ!$A$4:$AB$438,13,FALSE))</f>
        <v/>
      </c>
      <c r="J39" s="96" t="str">
        <f t="shared" si="11"/>
        <v/>
      </c>
      <c r="K39" s="104" t="str">
        <f t="shared" si="3"/>
        <v/>
      </c>
      <c r="L39" s="219" t="str">
        <f t="shared" si="11"/>
        <v/>
      </c>
      <c r="M39" s="105" t="str">
        <f t="shared" si="4"/>
        <v/>
      </c>
      <c r="N39" s="219" t="str">
        <f t="shared" si="15"/>
        <v/>
      </c>
      <c r="O39" s="105" t="str">
        <f t="shared" si="6"/>
        <v/>
      </c>
      <c r="P39" s="219" t="str">
        <f t="shared" si="13"/>
        <v/>
      </c>
      <c r="Q39" s="105" t="str">
        <f t="shared" si="8"/>
        <v/>
      </c>
      <c r="R39" s="219" t="str">
        <f t="shared" si="16"/>
        <v/>
      </c>
      <c r="S39" s="13" t="str">
        <f t="shared" si="10"/>
        <v/>
      </c>
      <c r="T39" s="223"/>
      <c r="U39" s="83"/>
      <c r="X39" s="118" t="e">
        <f>VLOOKUP($C39,食材マスタ!$A:$AB,5,FALSE)</f>
        <v>#N/A</v>
      </c>
      <c r="Y39" s="118" t="e">
        <f>VLOOKUP($C39,食材マスタ!$A:$AB,6,FALSE)</f>
        <v>#N/A</v>
      </c>
      <c r="Z39" s="118" t="e">
        <f>VLOOKUP($C39,食材マスタ!$A:$AB,13,FALSE)</f>
        <v>#N/A</v>
      </c>
      <c r="AA39" s="118" t="e">
        <f>VLOOKUP($C39,食材マスタ!$A:$AB,12,FALSE)</f>
        <v>#N/A</v>
      </c>
      <c r="AB39" s="118" t="e">
        <f>VLOOKUP($C39,食材マスタ!$A:$AB,14,FALSE)</f>
        <v>#N/A</v>
      </c>
      <c r="AC39" s="118" t="e">
        <f>VLOOKUP($C39,食材マスタ!$A:$AB,16,FALSE)</f>
        <v>#N/A</v>
      </c>
      <c r="AD39" s="118" t="e">
        <f>VLOOKUP($C39,食材マスタ!$A:$AB,19,FALSE)</f>
        <v>#N/A</v>
      </c>
      <c r="AE39" s="118" t="e">
        <f>VLOOKUP($C39,食材マスタ!$A:$AB,26,FALSE)</f>
        <v>#N/A</v>
      </c>
      <c r="AF39" s="118" t="e">
        <f>VLOOKUP($C39,食材マスタ!$A:$AB,28,FALSE)</f>
        <v>#N/A</v>
      </c>
    </row>
    <row r="40" spans="1:32" ht="14.25" customHeight="1" x14ac:dyDescent="0.25">
      <c r="A40" s="260"/>
      <c r="B40" s="261"/>
      <c r="C40" s="99"/>
      <c r="D40" s="100"/>
      <c r="E40" s="101" t="str">
        <f>IF(C40="","",VLOOKUP(C40,食材マスタ!$A$4:$AB$438,6,FALSE))</f>
        <v/>
      </c>
      <c r="F40" s="102"/>
      <c r="G40" s="103" t="str">
        <f t="shared" si="17"/>
        <v/>
      </c>
      <c r="H40" s="94" t="str">
        <f t="shared" si="1"/>
        <v/>
      </c>
      <c r="I40" s="96" t="str">
        <f>IF(C40="","",VLOOKUP(C40,食材マスタ!$A$4:$AB$438,13,FALSE))</f>
        <v/>
      </c>
      <c r="J40" s="96" t="str">
        <f t="shared" si="11"/>
        <v/>
      </c>
      <c r="K40" s="104" t="str">
        <f t="shared" si="3"/>
        <v/>
      </c>
      <c r="L40" s="219" t="str">
        <f t="shared" si="11"/>
        <v/>
      </c>
      <c r="M40" s="105" t="str">
        <f t="shared" si="4"/>
        <v/>
      </c>
      <c r="N40" s="219" t="str">
        <f t="shared" si="15"/>
        <v/>
      </c>
      <c r="O40" s="105" t="str">
        <f t="shared" si="6"/>
        <v/>
      </c>
      <c r="P40" s="219" t="str">
        <f t="shared" si="13"/>
        <v/>
      </c>
      <c r="Q40" s="105" t="str">
        <f t="shared" si="8"/>
        <v/>
      </c>
      <c r="R40" s="219" t="str">
        <f t="shared" si="16"/>
        <v/>
      </c>
      <c r="S40" s="13" t="str">
        <f t="shared" si="10"/>
        <v/>
      </c>
      <c r="T40" s="223"/>
      <c r="U40" s="83"/>
      <c r="X40" s="118" t="e">
        <f>VLOOKUP($C40,食材マスタ!$A:$AB,5,FALSE)</f>
        <v>#N/A</v>
      </c>
      <c r="Y40" s="118" t="e">
        <f>VLOOKUP($C40,食材マスタ!$A:$AB,6,FALSE)</f>
        <v>#N/A</v>
      </c>
      <c r="Z40" s="118" t="e">
        <f>VLOOKUP($C40,食材マスタ!$A:$AB,13,FALSE)</f>
        <v>#N/A</v>
      </c>
      <c r="AA40" s="118" t="e">
        <f>VLOOKUP($C40,食材マスタ!$A:$AB,12,FALSE)</f>
        <v>#N/A</v>
      </c>
      <c r="AB40" s="118" t="e">
        <f>VLOOKUP($C40,食材マスタ!$A:$AB,14,FALSE)</f>
        <v>#N/A</v>
      </c>
      <c r="AC40" s="118" t="e">
        <f>VLOOKUP($C40,食材マスタ!$A:$AB,16,FALSE)</f>
        <v>#N/A</v>
      </c>
      <c r="AD40" s="118" t="e">
        <f>VLOOKUP($C40,食材マスタ!$A:$AB,19,FALSE)</f>
        <v>#N/A</v>
      </c>
      <c r="AE40" s="118" t="e">
        <f>VLOOKUP($C40,食材マスタ!$A:$AB,26,FALSE)</f>
        <v>#N/A</v>
      </c>
      <c r="AF40" s="118" t="e">
        <f>VLOOKUP($C40,食材マスタ!$A:$AB,28,FALSE)</f>
        <v>#N/A</v>
      </c>
    </row>
    <row r="41" spans="1:32" ht="14.25" customHeight="1" x14ac:dyDescent="0.25">
      <c r="A41" s="260"/>
      <c r="B41" s="261"/>
      <c r="C41" s="99"/>
      <c r="D41" s="100"/>
      <c r="E41" s="101" t="str">
        <f>IF(C41="","",VLOOKUP(C41,食材マスタ!$A$4:$AB$438,6,FALSE))</f>
        <v/>
      </c>
      <c r="F41" s="102"/>
      <c r="G41" s="103" t="str">
        <f t="shared" si="17"/>
        <v/>
      </c>
      <c r="H41" s="94" t="str">
        <f t="shared" si="1"/>
        <v/>
      </c>
      <c r="I41" s="96" t="str">
        <f>IF(C41="","",VLOOKUP(C41,食材マスタ!$A$4:$AB$438,13,FALSE))</f>
        <v/>
      </c>
      <c r="J41" s="96" t="str">
        <f t="shared" si="11"/>
        <v/>
      </c>
      <c r="K41" s="104" t="str">
        <f t="shared" si="3"/>
        <v/>
      </c>
      <c r="L41" s="219" t="str">
        <f t="shared" si="11"/>
        <v/>
      </c>
      <c r="M41" s="105" t="str">
        <f t="shared" si="4"/>
        <v/>
      </c>
      <c r="N41" s="219" t="str">
        <f t="shared" si="15"/>
        <v/>
      </c>
      <c r="O41" s="105" t="str">
        <f t="shared" si="6"/>
        <v/>
      </c>
      <c r="P41" s="219" t="str">
        <f t="shared" si="13"/>
        <v/>
      </c>
      <c r="Q41" s="105" t="str">
        <f t="shared" si="8"/>
        <v/>
      </c>
      <c r="R41" s="219" t="str">
        <f t="shared" si="16"/>
        <v/>
      </c>
      <c r="S41" s="13" t="str">
        <f t="shared" si="10"/>
        <v/>
      </c>
      <c r="T41" s="223"/>
      <c r="U41" s="83"/>
      <c r="X41" s="118" t="e">
        <f>VLOOKUP($C41,食材マスタ!$A:$AB,5,FALSE)</f>
        <v>#N/A</v>
      </c>
      <c r="Y41" s="118" t="e">
        <f>VLOOKUP($C41,食材マスタ!$A:$AB,6,FALSE)</f>
        <v>#N/A</v>
      </c>
      <c r="Z41" s="118" t="e">
        <f>VLOOKUP($C41,食材マスタ!$A:$AB,13,FALSE)</f>
        <v>#N/A</v>
      </c>
      <c r="AA41" s="118" t="e">
        <f>VLOOKUP($C41,食材マスタ!$A:$AB,12,FALSE)</f>
        <v>#N/A</v>
      </c>
      <c r="AB41" s="118" t="e">
        <f>VLOOKUP($C41,食材マスタ!$A:$AB,14,FALSE)</f>
        <v>#N/A</v>
      </c>
      <c r="AC41" s="118" t="e">
        <f>VLOOKUP($C41,食材マスタ!$A:$AB,16,FALSE)</f>
        <v>#N/A</v>
      </c>
      <c r="AD41" s="118" t="e">
        <f>VLOOKUP($C41,食材マスタ!$A:$AB,19,FALSE)</f>
        <v>#N/A</v>
      </c>
      <c r="AE41" s="118" t="e">
        <f>VLOOKUP($C41,食材マスタ!$A:$AB,26,FALSE)</f>
        <v>#N/A</v>
      </c>
      <c r="AF41" s="118" t="e">
        <f>VLOOKUP($C41,食材マスタ!$A:$AB,28,FALSE)</f>
        <v>#N/A</v>
      </c>
    </row>
    <row r="42" spans="1:32" ht="14.25" customHeight="1" x14ac:dyDescent="0.25">
      <c r="A42" s="260"/>
      <c r="B42" s="261"/>
      <c r="C42" s="99"/>
      <c r="D42" s="115"/>
      <c r="E42" s="101" t="str">
        <f>IF(C42="","",VLOOKUP(C42,食材マスタ!$A$4:$AB$438,6,FALSE))</f>
        <v/>
      </c>
      <c r="F42" s="102"/>
      <c r="G42" s="103" t="str">
        <f t="shared" si="17"/>
        <v/>
      </c>
      <c r="H42" s="94" t="str">
        <f t="shared" si="1"/>
        <v/>
      </c>
      <c r="I42" s="96" t="str">
        <f>IF(C42="","",VLOOKUP(C42,食材マスタ!$A$4:$AB$438,13,FALSE))</f>
        <v/>
      </c>
      <c r="J42" s="96" t="str">
        <f t="shared" si="11"/>
        <v/>
      </c>
      <c r="K42" s="104" t="str">
        <f t="shared" si="3"/>
        <v/>
      </c>
      <c r="L42" s="219" t="str">
        <f t="shared" si="11"/>
        <v/>
      </c>
      <c r="M42" s="105" t="str">
        <f t="shared" si="4"/>
        <v/>
      </c>
      <c r="N42" s="219" t="str">
        <f t="shared" si="15"/>
        <v/>
      </c>
      <c r="O42" s="105" t="str">
        <f t="shared" si="6"/>
        <v/>
      </c>
      <c r="P42" s="219" t="str">
        <f t="shared" si="13"/>
        <v/>
      </c>
      <c r="Q42" s="105" t="str">
        <f t="shared" si="8"/>
        <v/>
      </c>
      <c r="R42" s="219" t="str">
        <f t="shared" si="16"/>
        <v/>
      </c>
      <c r="S42" s="13" t="str">
        <f t="shared" si="10"/>
        <v/>
      </c>
      <c r="T42" s="224"/>
      <c r="U42" s="86"/>
      <c r="X42" s="118" t="e">
        <f>VLOOKUP($C42,食材マスタ!$A:$AB,5,FALSE)</f>
        <v>#N/A</v>
      </c>
      <c r="Y42" s="118" t="e">
        <f>VLOOKUP($C42,食材マスタ!$A:$AB,6,FALSE)</f>
        <v>#N/A</v>
      </c>
      <c r="Z42" s="118" t="e">
        <f>VLOOKUP($C42,食材マスタ!$A:$AB,13,FALSE)</f>
        <v>#N/A</v>
      </c>
      <c r="AA42" s="118" t="e">
        <f>VLOOKUP($C42,食材マスタ!$A:$AB,12,FALSE)</f>
        <v>#N/A</v>
      </c>
      <c r="AB42" s="118" t="e">
        <f>VLOOKUP($C42,食材マスタ!$A:$AB,14,FALSE)</f>
        <v>#N/A</v>
      </c>
      <c r="AC42" s="118" t="e">
        <f>VLOOKUP($C42,食材マスタ!$A:$AB,16,FALSE)</f>
        <v>#N/A</v>
      </c>
      <c r="AD42" s="118" t="e">
        <f>VLOOKUP($C42,食材マスタ!$A:$AB,19,FALSE)</f>
        <v>#N/A</v>
      </c>
      <c r="AE42" s="118" t="e">
        <f>VLOOKUP($C42,食材マスタ!$A:$AB,26,FALSE)</f>
        <v>#N/A</v>
      </c>
      <c r="AF42" s="118" t="e">
        <f>VLOOKUP($C42,食材マスタ!$A:$AB,28,FALSE)</f>
        <v>#N/A</v>
      </c>
    </row>
    <row r="43" spans="1:32" ht="14.25" customHeight="1" x14ac:dyDescent="0.25">
      <c r="A43" s="260"/>
      <c r="B43" s="261"/>
      <c r="C43" s="99"/>
      <c r="D43" s="100"/>
      <c r="E43" s="101" t="str">
        <f>IF(C43="","",VLOOKUP(C43,食材マスタ!$A$4:$AB$438,6,FALSE))</f>
        <v/>
      </c>
      <c r="F43" s="102"/>
      <c r="G43" s="103" t="str">
        <f t="shared" si="0"/>
        <v/>
      </c>
      <c r="H43" s="94" t="str">
        <f t="shared" si="1"/>
        <v/>
      </c>
      <c r="I43" s="96" t="str">
        <f>IF(C43="","",VLOOKUP(C43,食材マスタ!$A$4:$AB$438,13,FALSE))</f>
        <v/>
      </c>
      <c r="J43" s="96" t="str">
        <f t="shared" si="11"/>
        <v/>
      </c>
      <c r="K43" s="104" t="str">
        <f t="shared" si="3"/>
        <v/>
      </c>
      <c r="L43" s="219" t="str">
        <f t="shared" si="11"/>
        <v/>
      </c>
      <c r="M43" s="105" t="str">
        <f t="shared" si="4"/>
        <v/>
      </c>
      <c r="N43" s="219" t="str">
        <f t="shared" si="15"/>
        <v/>
      </c>
      <c r="O43" s="105" t="str">
        <f t="shared" si="6"/>
        <v/>
      </c>
      <c r="P43" s="219" t="str">
        <f t="shared" si="13"/>
        <v/>
      </c>
      <c r="Q43" s="105" t="str">
        <f t="shared" si="8"/>
        <v/>
      </c>
      <c r="R43" s="219" t="str">
        <f t="shared" si="16"/>
        <v/>
      </c>
      <c r="S43" s="13" t="str">
        <f t="shared" si="10"/>
        <v/>
      </c>
      <c r="T43" s="223"/>
      <c r="U43" s="82"/>
      <c r="X43" s="118" t="e">
        <f>VLOOKUP($C43,食材マスタ!$A:$AB,5,FALSE)</f>
        <v>#N/A</v>
      </c>
      <c r="Y43" s="118" t="e">
        <f>VLOOKUP($C43,食材マスタ!$A:$AB,6,FALSE)</f>
        <v>#N/A</v>
      </c>
      <c r="Z43" s="118" t="e">
        <f>VLOOKUP($C43,食材マスタ!$A:$AB,13,FALSE)</f>
        <v>#N/A</v>
      </c>
      <c r="AA43" s="118" t="e">
        <f>VLOOKUP($C43,食材マスタ!$A:$AB,12,FALSE)</f>
        <v>#N/A</v>
      </c>
      <c r="AB43" s="118" t="e">
        <f>VLOOKUP($C43,食材マスタ!$A:$AB,14,FALSE)</f>
        <v>#N/A</v>
      </c>
      <c r="AC43" s="118" t="e">
        <f>VLOOKUP($C43,食材マスタ!$A:$AB,16,FALSE)</f>
        <v>#N/A</v>
      </c>
      <c r="AD43" s="118" t="e">
        <f>VLOOKUP($C43,食材マスタ!$A:$AB,19,FALSE)</f>
        <v>#N/A</v>
      </c>
      <c r="AE43" s="118" t="e">
        <f>VLOOKUP($C43,食材マスタ!$A:$AB,26,FALSE)</f>
        <v>#N/A</v>
      </c>
      <c r="AF43" s="118" t="e">
        <f>VLOOKUP($C43,食材マスタ!$A:$AB,28,FALSE)</f>
        <v>#N/A</v>
      </c>
    </row>
    <row r="44" spans="1:32" ht="14.25" customHeight="1" thickBot="1" x14ac:dyDescent="0.3">
      <c r="A44" s="262"/>
      <c r="B44" s="263"/>
      <c r="C44" s="124"/>
      <c r="D44" s="125"/>
      <c r="E44" s="126" t="str">
        <f>IF(C44="","",VLOOKUP(C44,食材マスタ!$A$4:$AB$438,6,FALSE))</f>
        <v/>
      </c>
      <c r="F44" s="121"/>
      <c r="G44" s="127" t="str">
        <f t="shared" si="0"/>
        <v/>
      </c>
      <c r="H44" s="128" t="str">
        <f t="shared" si="1"/>
        <v/>
      </c>
      <c r="I44" s="129" t="str">
        <f>IF(C44="","",VLOOKUP(C44,食材マスタ!$A$4:$AB$438,13,FALSE))</f>
        <v/>
      </c>
      <c r="J44" s="129" t="str">
        <f t="shared" si="11"/>
        <v/>
      </c>
      <c r="K44" s="130" t="str">
        <f t="shared" si="3"/>
        <v/>
      </c>
      <c r="L44" s="220" t="str">
        <f t="shared" si="11"/>
        <v/>
      </c>
      <c r="M44" s="131" t="str">
        <f t="shared" si="4"/>
        <v/>
      </c>
      <c r="N44" s="220" t="str">
        <f t="shared" si="15"/>
        <v/>
      </c>
      <c r="O44" s="131" t="str">
        <f t="shared" si="6"/>
        <v/>
      </c>
      <c r="P44" s="220" t="str">
        <f t="shared" si="13"/>
        <v/>
      </c>
      <c r="Q44" s="131" t="str">
        <f t="shared" si="8"/>
        <v/>
      </c>
      <c r="R44" s="220" t="str">
        <f t="shared" si="16"/>
        <v/>
      </c>
      <c r="S44" s="17" t="str">
        <f t="shared" si="10"/>
        <v/>
      </c>
      <c r="T44" s="225"/>
      <c r="U44" s="132"/>
      <c r="X44" s="118" t="e">
        <f>VLOOKUP($C44,食材マスタ!$A:$AB,5,FALSE)</f>
        <v>#N/A</v>
      </c>
      <c r="Y44" s="118" t="e">
        <f>VLOOKUP($C44,食材マスタ!$A:$AB,6,FALSE)</f>
        <v>#N/A</v>
      </c>
      <c r="Z44" s="118" t="e">
        <f>VLOOKUP($C44,食材マスタ!$A:$AB,13,FALSE)</f>
        <v>#N/A</v>
      </c>
      <c r="AA44" s="118" t="e">
        <f>VLOOKUP($C44,食材マスタ!$A:$AB,12,FALSE)</f>
        <v>#N/A</v>
      </c>
      <c r="AB44" s="118" t="e">
        <f>VLOOKUP($C44,食材マスタ!$A:$AB,14,FALSE)</f>
        <v>#N/A</v>
      </c>
      <c r="AC44" s="118" t="e">
        <f>VLOOKUP($C44,食材マスタ!$A:$AB,16,FALSE)</f>
        <v>#N/A</v>
      </c>
      <c r="AD44" s="118" t="e">
        <f>VLOOKUP($C44,食材マスタ!$A:$AB,19,FALSE)</f>
        <v>#N/A</v>
      </c>
      <c r="AE44" s="118" t="e">
        <f>VLOOKUP($C44,食材マスタ!$A:$AB,26,FALSE)</f>
        <v>#N/A</v>
      </c>
      <c r="AF44" s="118" t="e">
        <f>VLOOKUP($C44,食材マスタ!$A:$AB,28,FALSE)</f>
        <v>#N/A</v>
      </c>
    </row>
    <row r="45" spans="1:32" ht="14.25" customHeight="1" x14ac:dyDescent="0.25">
      <c r="A45" s="264"/>
      <c r="B45" s="265"/>
      <c r="C45" s="122"/>
      <c r="D45" s="90"/>
      <c r="E45" s="91" t="str">
        <f>IF(C45="","",VLOOKUP(C45,食材マスタ!$A$4:$AB$438,6,FALSE))</f>
        <v/>
      </c>
      <c r="F45" s="92"/>
      <c r="G45" s="93" t="str">
        <f t="shared" si="0"/>
        <v/>
      </c>
      <c r="H45" s="120" t="str">
        <f t="shared" si="1"/>
        <v/>
      </c>
      <c r="I45" s="95" t="str">
        <f>IF(C45="","",VLOOKUP(C45,食材マスタ!$A$4:$AB$438,13,FALSE))</f>
        <v/>
      </c>
      <c r="J45" s="95" t="str">
        <f t="shared" si="11"/>
        <v/>
      </c>
      <c r="K45" s="97" t="str">
        <f t="shared" si="3"/>
        <v/>
      </c>
      <c r="L45" s="221" t="str">
        <f t="shared" si="11"/>
        <v/>
      </c>
      <c r="M45" s="98" t="str">
        <f t="shared" si="4"/>
        <v/>
      </c>
      <c r="N45" s="221" t="str">
        <f t="shared" si="15"/>
        <v/>
      </c>
      <c r="O45" s="98" t="str">
        <f t="shared" si="6"/>
        <v/>
      </c>
      <c r="P45" s="221" t="str">
        <f t="shared" si="13"/>
        <v/>
      </c>
      <c r="Q45" s="98" t="str">
        <f t="shared" si="8"/>
        <v/>
      </c>
      <c r="R45" s="221" t="str">
        <f t="shared" si="16"/>
        <v/>
      </c>
      <c r="S45" s="10" t="str">
        <f t="shared" si="10"/>
        <v/>
      </c>
      <c r="T45" s="222"/>
      <c r="U45" s="123"/>
      <c r="X45" s="118" t="e">
        <f>VLOOKUP($C45,食材マスタ!$A:$AB,5,FALSE)</f>
        <v>#N/A</v>
      </c>
      <c r="Y45" s="118" t="e">
        <f>VLOOKUP($C45,食材マスタ!$A:$AB,6,FALSE)</f>
        <v>#N/A</v>
      </c>
      <c r="Z45" s="118" t="e">
        <f>VLOOKUP($C45,食材マスタ!$A:$AB,13,FALSE)</f>
        <v>#N/A</v>
      </c>
      <c r="AA45" s="118" t="e">
        <f>VLOOKUP($C45,食材マスタ!$A:$AB,12,FALSE)</f>
        <v>#N/A</v>
      </c>
      <c r="AB45" s="118" t="e">
        <f>VLOOKUP($C45,食材マスタ!$A:$AB,14,FALSE)</f>
        <v>#N/A</v>
      </c>
      <c r="AC45" s="118" t="e">
        <f>VLOOKUP($C45,食材マスタ!$A:$AB,16,FALSE)</f>
        <v>#N/A</v>
      </c>
      <c r="AD45" s="118" t="e">
        <f>VLOOKUP($C45,食材マスタ!$A:$AB,19,FALSE)</f>
        <v>#N/A</v>
      </c>
      <c r="AE45" s="118" t="e">
        <f>VLOOKUP($C45,食材マスタ!$A:$AB,26,FALSE)</f>
        <v>#N/A</v>
      </c>
      <c r="AF45" s="118" t="e">
        <f>VLOOKUP($C45,食材マスタ!$A:$AB,28,FALSE)</f>
        <v>#N/A</v>
      </c>
    </row>
    <row r="46" spans="1:32" ht="14.25" customHeight="1" x14ac:dyDescent="0.25">
      <c r="A46" s="260"/>
      <c r="B46" s="261"/>
      <c r="C46" s="99"/>
      <c r="D46" s="100"/>
      <c r="E46" s="101" t="str">
        <f>IF(C46="","",VLOOKUP(C46,食材マスタ!$A$4:$AB$438,6,FALSE))</f>
        <v/>
      </c>
      <c r="F46" s="102"/>
      <c r="G46" s="103" t="str">
        <f t="shared" si="0"/>
        <v/>
      </c>
      <c r="H46" s="94" t="str">
        <f t="shared" si="1"/>
        <v/>
      </c>
      <c r="I46" s="96" t="str">
        <f>IF(C46="","",VLOOKUP(C46,食材マスタ!$A$4:$AB$438,13,FALSE))</f>
        <v/>
      </c>
      <c r="J46" s="96" t="str">
        <f t="shared" si="11"/>
        <v/>
      </c>
      <c r="K46" s="104" t="str">
        <f t="shared" si="3"/>
        <v/>
      </c>
      <c r="L46" s="219" t="str">
        <f t="shared" si="11"/>
        <v/>
      </c>
      <c r="M46" s="105" t="str">
        <f t="shared" si="4"/>
        <v/>
      </c>
      <c r="N46" s="219" t="str">
        <f t="shared" si="15"/>
        <v/>
      </c>
      <c r="O46" s="105" t="str">
        <f t="shared" si="6"/>
        <v/>
      </c>
      <c r="P46" s="219" t="str">
        <f t="shared" si="13"/>
        <v/>
      </c>
      <c r="Q46" s="105" t="str">
        <f t="shared" si="8"/>
        <v/>
      </c>
      <c r="R46" s="219" t="str">
        <f t="shared" si="16"/>
        <v/>
      </c>
      <c r="S46" s="13" t="str">
        <f t="shared" si="10"/>
        <v/>
      </c>
      <c r="T46" s="223"/>
      <c r="U46" s="82"/>
      <c r="X46" s="118" t="e">
        <f>VLOOKUP($C46,食材マスタ!$A:$AB,5,FALSE)</f>
        <v>#N/A</v>
      </c>
      <c r="Y46" s="118" t="e">
        <f>VLOOKUP($C46,食材マスタ!$A:$AB,6,FALSE)</f>
        <v>#N/A</v>
      </c>
      <c r="Z46" s="118" t="e">
        <f>VLOOKUP($C46,食材マスタ!$A:$AB,13,FALSE)</f>
        <v>#N/A</v>
      </c>
      <c r="AA46" s="118" t="e">
        <f>VLOOKUP($C46,食材マスタ!$A:$AB,12,FALSE)</f>
        <v>#N/A</v>
      </c>
      <c r="AB46" s="118" t="e">
        <f>VLOOKUP($C46,食材マスタ!$A:$AB,14,FALSE)</f>
        <v>#N/A</v>
      </c>
      <c r="AC46" s="118" t="e">
        <f>VLOOKUP($C46,食材マスタ!$A:$AB,16,FALSE)</f>
        <v>#N/A</v>
      </c>
      <c r="AD46" s="118" t="e">
        <f>VLOOKUP($C46,食材マスタ!$A:$AB,19,FALSE)</f>
        <v>#N/A</v>
      </c>
      <c r="AE46" s="118" t="e">
        <f>VLOOKUP($C46,食材マスタ!$A:$AB,26,FALSE)</f>
        <v>#N/A</v>
      </c>
      <c r="AF46" s="118" t="e">
        <f>VLOOKUP($C46,食材マスタ!$A:$AB,28,FALSE)</f>
        <v>#N/A</v>
      </c>
    </row>
    <row r="47" spans="1:32" ht="14.25" customHeight="1" x14ac:dyDescent="0.25">
      <c r="A47" s="260"/>
      <c r="B47" s="261"/>
      <c r="C47" s="99"/>
      <c r="D47" s="100"/>
      <c r="E47" s="101" t="str">
        <f>IF(C47="","",VLOOKUP(C47,食材マスタ!$A$4:$AB$438,6,FALSE))</f>
        <v/>
      </c>
      <c r="F47" s="102"/>
      <c r="G47" s="103" t="str">
        <f t="shared" si="0"/>
        <v/>
      </c>
      <c r="H47" s="94" t="str">
        <f t="shared" si="1"/>
        <v/>
      </c>
      <c r="I47" s="96" t="str">
        <f>IF(C47="","",VLOOKUP(C47,食材マスタ!$A$4:$AB$438,13,FALSE))</f>
        <v/>
      </c>
      <c r="J47" s="96" t="str">
        <f t="shared" si="11"/>
        <v/>
      </c>
      <c r="K47" s="104" t="str">
        <f t="shared" si="3"/>
        <v/>
      </c>
      <c r="L47" s="219" t="str">
        <f t="shared" si="11"/>
        <v/>
      </c>
      <c r="M47" s="105" t="str">
        <f t="shared" si="4"/>
        <v/>
      </c>
      <c r="N47" s="219" t="str">
        <f t="shared" si="15"/>
        <v/>
      </c>
      <c r="O47" s="105" t="str">
        <f t="shared" si="6"/>
        <v/>
      </c>
      <c r="P47" s="219" t="str">
        <f t="shared" si="13"/>
        <v/>
      </c>
      <c r="Q47" s="105" t="str">
        <f t="shared" si="8"/>
        <v/>
      </c>
      <c r="R47" s="219" t="str">
        <f t="shared" si="16"/>
        <v/>
      </c>
      <c r="S47" s="13" t="str">
        <f t="shared" si="10"/>
        <v/>
      </c>
      <c r="T47" s="223"/>
      <c r="U47" s="82"/>
      <c r="X47" s="118" t="e">
        <f>VLOOKUP($C47,食材マスタ!$A:$AB,5,FALSE)</f>
        <v>#N/A</v>
      </c>
      <c r="Y47" s="118" t="e">
        <f>VLOOKUP($C47,食材マスタ!$A:$AB,6,FALSE)</f>
        <v>#N/A</v>
      </c>
      <c r="Z47" s="118" t="e">
        <f>VLOOKUP($C47,食材マスタ!$A:$AB,13,FALSE)</f>
        <v>#N/A</v>
      </c>
      <c r="AA47" s="118" t="e">
        <f>VLOOKUP($C47,食材マスタ!$A:$AB,12,FALSE)</f>
        <v>#N/A</v>
      </c>
      <c r="AB47" s="118" t="e">
        <f>VLOOKUP($C47,食材マスタ!$A:$AB,14,FALSE)</f>
        <v>#N/A</v>
      </c>
      <c r="AC47" s="118" t="e">
        <f>VLOOKUP($C47,食材マスタ!$A:$AB,16,FALSE)</f>
        <v>#N/A</v>
      </c>
      <c r="AD47" s="118" t="e">
        <f>VLOOKUP($C47,食材マスタ!$A:$AB,19,FALSE)</f>
        <v>#N/A</v>
      </c>
      <c r="AE47" s="118" t="e">
        <f>VLOOKUP($C47,食材マスタ!$A:$AB,26,FALSE)</f>
        <v>#N/A</v>
      </c>
      <c r="AF47" s="118" t="e">
        <f>VLOOKUP($C47,食材マスタ!$A:$AB,28,FALSE)</f>
        <v>#N/A</v>
      </c>
    </row>
    <row r="48" spans="1:32" ht="14.25" customHeight="1" x14ac:dyDescent="0.25">
      <c r="A48" s="260"/>
      <c r="B48" s="261"/>
      <c r="C48" s="99"/>
      <c r="D48" s="100"/>
      <c r="E48" s="101" t="str">
        <f>IF(C48="","",VLOOKUP(C48,食材マスタ!$A$4:$AB$438,6,FALSE))</f>
        <v/>
      </c>
      <c r="F48" s="102"/>
      <c r="G48" s="103" t="str">
        <f t="shared" si="0"/>
        <v/>
      </c>
      <c r="H48" s="94" t="str">
        <f t="shared" si="1"/>
        <v/>
      </c>
      <c r="I48" s="96" t="str">
        <f>IF(C48="","",VLOOKUP(C48,食材マスタ!$A$4:$AB$438,13,FALSE))</f>
        <v/>
      </c>
      <c r="J48" s="96" t="str">
        <f t="shared" si="11"/>
        <v/>
      </c>
      <c r="K48" s="104" t="str">
        <f t="shared" si="3"/>
        <v/>
      </c>
      <c r="L48" s="219" t="str">
        <f t="shared" si="11"/>
        <v/>
      </c>
      <c r="M48" s="105" t="str">
        <f t="shared" si="4"/>
        <v/>
      </c>
      <c r="N48" s="219" t="str">
        <f t="shared" si="15"/>
        <v/>
      </c>
      <c r="O48" s="105" t="str">
        <f t="shared" si="6"/>
        <v/>
      </c>
      <c r="P48" s="219" t="str">
        <f t="shared" si="13"/>
        <v/>
      </c>
      <c r="Q48" s="105" t="str">
        <f t="shared" si="8"/>
        <v/>
      </c>
      <c r="R48" s="219" t="str">
        <f t="shared" si="16"/>
        <v/>
      </c>
      <c r="S48" s="13" t="str">
        <f t="shared" si="10"/>
        <v/>
      </c>
      <c r="T48" s="223"/>
      <c r="U48" s="82"/>
      <c r="X48" s="118" t="e">
        <f>VLOOKUP($C48,食材マスタ!$A:$AB,5,FALSE)</f>
        <v>#N/A</v>
      </c>
      <c r="Y48" s="118" t="e">
        <f>VLOOKUP($C48,食材マスタ!$A:$AB,6,FALSE)</f>
        <v>#N/A</v>
      </c>
      <c r="Z48" s="118" t="e">
        <f>VLOOKUP($C48,食材マスタ!$A:$AB,13,FALSE)</f>
        <v>#N/A</v>
      </c>
      <c r="AA48" s="118" t="e">
        <f>VLOOKUP($C48,食材マスタ!$A:$AB,12,FALSE)</f>
        <v>#N/A</v>
      </c>
      <c r="AB48" s="118" t="e">
        <f>VLOOKUP($C48,食材マスタ!$A:$AB,14,FALSE)</f>
        <v>#N/A</v>
      </c>
      <c r="AC48" s="118" t="e">
        <f>VLOOKUP($C48,食材マスタ!$A:$AB,16,FALSE)</f>
        <v>#N/A</v>
      </c>
      <c r="AD48" s="118" t="e">
        <f>VLOOKUP($C48,食材マスタ!$A:$AB,19,FALSE)</f>
        <v>#N/A</v>
      </c>
      <c r="AE48" s="118" t="e">
        <f>VLOOKUP($C48,食材マスタ!$A:$AB,26,FALSE)</f>
        <v>#N/A</v>
      </c>
      <c r="AF48" s="118" t="e">
        <f>VLOOKUP($C48,食材マスタ!$A:$AB,28,FALSE)</f>
        <v>#N/A</v>
      </c>
    </row>
    <row r="49" spans="1:32" ht="14.25" customHeight="1" x14ac:dyDescent="0.25">
      <c r="A49" s="260"/>
      <c r="B49" s="261"/>
      <c r="C49" s="99"/>
      <c r="D49" s="100"/>
      <c r="E49" s="101" t="str">
        <f>IF(C49="","",VLOOKUP(C49,食材マスタ!$A$4:$AB$438,6,FALSE))</f>
        <v/>
      </c>
      <c r="F49" s="102"/>
      <c r="G49" s="103" t="str">
        <f>IF(C49="","",F49/((100-I49)/100))</f>
        <v/>
      </c>
      <c r="H49" s="94" t="str">
        <f t="shared" si="1"/>
        <v/>
      </c>
      <c r="I49" s="96" t="str">
        <f>IF(C49="","",VLOOKUP(C49,食材マスタ!$A$4:$AB$438,13,FALSE))</f>
        <v/>
      </c>
      <c r="J49" s="96" t="str">
        <f t="shared" si="11"/>
        <v/>
      </c>
      <c r="K49" s="104" t="str">
        <f t="shared" si="3"/>
        <v/>
      </c>
      <c r="L49" s="219" t="str">
        <f t="shared" si="11"/>
        <v/>
      </c>
      <c r="M49" s="105" t="str">
        <f t="shared" si="4"/>
        <v/>
      </c>
      <c r="N49" s="219" t="str">
        <f t="shared" si="15"/>
        <v/>
      </c>
      <c r="O49" s="105" t="str">
        <f t="shared" si="6"/>
        <v/>
      </c>
      <c r="P49" s="219" t="str">
        <f t="shared" si="13"/>
        <v/>
      </c>
      <c r="Q49" s="105" t="str">
        <f t="shared" si="8"/>
        <v/>
      </c>
      <c r="R49" s="219" t="str">
        <f t="shared" si="16"/>
        <v/>
      </c>
      <c r="S49" s="13" t="str">
        <f t="shared" si="10"/>
        <v/>
      </c>
      <c r="T49" s="223"/>
      <c r="U49" s="82"/>
      <c r="X49" s="118" t="e">
        <f>VLOOKUP($C49,食材マスタ!$A:$AB,5,FALSE)</f>
        <v>#N/A</v>
      </c>
      <c r="Y49" s="118" t="e">
        <f>VLOOKUP($C49,食材マスタ!$A:$AB,6,FALSE)</f>
        <v>#N/A</v>
      </c>
      <c r="Z49" s="118" t="e">
        <f>VLOOKUP($C49,食材マスタ!$A:$AB,13,FALSE)</f>
        <v>#N/A</v>
      </c>
      <c r="AA49" s="118" t="e">
        <f>VLOOKUP($C49,食材マスタ!$A:$AB,12,FALSE)</f>
        <v>#N/A</v>
      </c>
      <c r="AB49" s="118" t="e">
        <f>VLOOKUP($C49,食材マスタ!$A:$AB,14,FALSE)</f>
        <v>#N/A</v>
      </c>
      <c r="AC49" s="118" t="e">
        <f>VLOOKUP($C49,食材マスタ!$A:$AB,16,FALSE)</f>
        <v>#N/A</v>
      </c>
      <c r="AD49" s="118" t="e">
        <f>VLOOKUP($C49,食材マスタ!$A:$AB,19,FALSE)</f>
        <v>#N/A</v>
      </c>
      <c r="AE49" s="118" t="e">
        <f>VLOOKUP($C49,食材マスタ!$A:$AB,26,FALSE)</f>
        <v>#N/A</v>
      </c>
      <c r="AF49" s="118" t="e">
        <f>VLOOKUP($C49,食材マスタ!$A:$AB,28,FALSE)</f>
        <v>#N/A</v>
      </c>
    </row>
    <row r="50" spans="1:32" ht="14.25" customHeight="1" x14ac:dyDescent="0.25">
      <c r="A50" s="260"/>
      <c r="B50" s="261"/>
      <c r="C50" s="99"/>
      <c r="D50" s="106"/>
      <c r="E50" s="101" t="str">
        <f>IF(C50="","",VLOOKUP(C50,食材マスタ!$A$4:$AB$438,6,FALSE))</f>
        <v/>
      </c>
      <c r="F50" s="102"/>
      <c r="G50" s="103" t="str">
        <f>IF(C50="","",F50/((100-I50)/100))</f>
        <v/>
      </c>
      <c r="H50" s="94" t="str">
        <f t="shared" si="1"/>
        <v/>
      </c>
      <c r="I50" s="96" t="str">
        <f>IF(C50="","",VLOOKUP(C50,食材マスタ!$A$4:$AB$438,13,FALSE))</f>
        <v/>
      </c>
      <c r="J50" s="96" t="str">
        <f t="shared" si="11"/>
        <v/>
      </c>
      <c r="K50" s="104" t="str">
        <f t="shared" si="3"/>
        <v/>
      </c>
      <c r="L50" s="219" t="str">
        <f t="shared" si="11"/>
        <v/>
      </c>
      <c r="M50" s="105" t="str">
        <f t="shared" si="4"/>
        <v/>
      </c>
      <c r="N50" s="219" t="str">
        <f t="shared" si="15"/>
        <v/>
      </c>
      <c r="O50" s="105" t="str">
        <f t="shared" si="6"/>
        <v/>
      </c>
      <c r="P50" s="219" t="str">
        <f t="shared" si="13"/>
        <v/>
      </c>
      <c r="Q50" s="105" t="str">
        <f t="shared" si="8"/>
        <v/>
      </c>
      <c r="R50" s="219" t="str">
        <f t="shared" si="16"/>
        <v/>
      </c>
      <c r="S50" s="13" t="str">
        <f t="shared" si="10"/>
        <v/>
      </c>
      <c r="T50" s="223"/>
      <c r="U50" s="82"/>
      <c r="X50" s="118" t="e">
        <f>VLOOKUP($C50,食材マスタ!$A:$AB,5,FALSE)</f>
        <v>#N/A</v>
      </c>
      <c r="Y50" s="118" t="e">
        <f>VLOOKUP($C50,食材マスタ!$A:$AB,6,FALSE)</f>
        <v>#N/A</v>
      </c>
      <c r="Z50" s="118" t="e">
        <f>VLOOKUP($C50,食材マスタ!$A:$AB,13,FALSE)</f>
        <v>#N/A</v>
      </c>
      <c r="AA50" s="118" t="e">
        <f>VLOOKUP($C50,食材マスタ!$A:$AB,12,FALSE)</f>
        <v>#N/A</v>
      </c>
      <c r="AB50" s="118" t="e">
        <f>VLOOKUP($C50,食材マスタ!$A:$AB,14,FALSE)</f>
        <v>#N/A</v>
      </c>
      <c r="AC50" s="118" t="e">
        <f>VLOOKUP($C50,食材マスタ!$A:$AB,16,FALSE)</f>
        <v>#N/A</v>
      </c>
      <c r="AD50" s="118" t="e">
        <f>VLOOKUP($C50,食材マスタ!$A:$AB,19,FALSE)</f>
        <v>#N/A</v>
      </c>
      <c r="AE50" s="118" t="e">
        <f>VLOOKUP($C50,食材マスタ!$A:$AB,26,FALSE)</f>
        <v>#N/A</v>
      </c>
      <c r="AF50" s="118" t="e">
        <f>VLOOKUP($C50,食材マスタ!$A:$AB,28,FALSE)</f>
        <v>#N/A</v>
      </c>
    </row>
    <row r="51" spans="1:32" ht="14.25" customHeight="1" x14ac:dyDescent="0.25">
      <c r="A51" s="260"/>
      <c r="B51" s="261"/>
      <c r="C51" s="99"/>
      <c r="D51" s="100"/>
      <c r="E51" s="101" t="str">
        <f>IF(C51="","",VLOOKUP(C51,食材マスタ!$A$4:$AB$438,6,FALSE))</f>
        <v/>
      </c>
      <c r="F51" s="102"/>
      <c r="G51" s="103" t="str">
        <f t="shared" ref="G51:G55" si="18">IF(C51="","",F51/((100-I51)/100))</f>
        <v/>
      </c>
      <c r="H51" s="94" t="str">
        <f t="shared" si="1"/>
        <v/>
      </c>
      <c r="I51" s="96" t="str">
        <f>IF(C51="","",VLOOKUP(C51,食材マスタ!$A$4:$AB$438,13,FALSE))</f>
        <v/>
      </c>
      <c r="J51" s="96" t="str">
        <f t="shared" si="11"/>
        <v/>
      </c>
      <c r="K51" s="104" t="str">
        <f t="shared" si="3"/>
        <v/>
      </c>
      <c r="L51" s="219" t="str">
        <f t="shared" si="11"/>
        <v/>
      </c>
      <c r="M51" s="105" t="str">
        <f t="shared" si="4"/>
        <v/>
      </c>
      <c r="N51" s="219" t="str">
        <f t="shared" si="15"/>
        <v/>
      </c>
      <c r="O51" s="105" t="str">
        <f t="shared" si="6"/>
        <v/>
      </c>
      <c r="P51" s="219" t="str">
        <f t="shared" si="13"/>
        <v/>
      </c>
      <c r="Q51" s="105" t="str">
        <f t="shared" si="8"/>
        <v/>
      </c>
      <c r="R51" s="219" t="str">
        <f t="shared" si="16"/>
        <v/>
      </c>
      <c r="S51" s="13" t="str">
        <f t="shared" si="10"/>
        <v/>
      </c>
      <c r="T51" s="223"/>
      <c r="U51" s="82"/>
      <c r="X51" s="118" t="e">
        <f>VLOOKUP($C51,食材マスタ!$A:$AB,5,FALSE)</f>
        <v>#N/A</v>
      </c>
      <c r="Y51" s="118" t="e">
        <f>VLOOKUP($C51,食材マスタ!$A:$AB,6,FALSE)</f>
        <v>#N/A</v>
      </c>
      <c r="Z51" s="118" t="e">
        <f>VLOOKUP($C51,食材マスタ!$A:$AB,13,FALSE)</f>
        <v>#N/A</v>
      </c>
      <c r="AA51" s="118" t="e">
        <f>VLOOKUP($C51,食材マスタ!$A:$AB,12,FALSE)</f>
        <v>#N/A</v>
      </c>
      <c r="AB51" s="118" t="e">
        <f>VLOOKUP($C51,食材マスタ!$A:$AB,14,FALSE)</f>
        <v>#N/A</v>
      </c>
      <c r="AC51" s="118" t="e">
        <f>VLOOKUP($C51,食材マスタ!$A:$AB,16,FALSE)</f>
        <v>#N/A</v>
      </c>
      <c r="AD51" s="118" t="e">
        <f>VLOOKUP($C51,食材マスタ!$A:$AB,19,FALSE)</f>
        <v>#N/A</v>
      </c>
      <c r="AE51" s="118" t="e">
        <f>VLOOKUP($C51,食材マスタ!$A:$AB,26,FALSE)</f>
        <v>#N/A</v>
      </c>
      <c r="AF51" s="118" t="e">
        <f>VLOOKUP($C51,食材マスタ!$A:$AB,28,FALSE)</f>
        <v>#N/A</v>
      </c>
    </row>
    <row r="52" spans="1:32" ht="14.25" customHeight="1" x14ac:dyDescent="0.25">
      <c r="A52" s="260"/>
      <c r="B52" s="261"/>
      <c r="C52" s="99"/>
      <c r="D52" s="100"/>
      <c r="E52" s="101" t="str">
        <f>IF(C52="","",VLOOKUP(C52,食材マスタ!$A$4:$AB$438,6,FALSE))</f>
        <v/>
      </c>
      <c r="F52" s="102"/>
      <c r="G52" s="103" t="str">
        <f t="shared" si="18"/>
        <v/>
      </c>
      <c r="H52" s="94" t="str">
        <f t="shared" si="1"/>
        <v/>
      </c>
      <c r="I52" s="96" t="str">
        <f>IF(C52="","",VLOOKUP(C52,食材マスタ!$A$4:$AB$438,13,FALSE))</f>
        <v/>
      </c>
      <c r="J52" s="96" t="str">
        <f t="shared" si="11"/>
        <v/>
      </c>
      <c r="K52" s="104" t="str">
        <f t="shared" si="3"/>
        <v/>
      </c>
      <c r="L52" s="219" t="str">
        <f t="shared" si="11"/>
        <v/>
      </c>
      <c r="M52" s="105" t="str">
        <f t="shared" si="4"/>
        <v/>
      </c>
      <c r="N52" s="219" t="str">
        <f t="shared" si="15"/>
        <v/>
      </c>
      <c r="O52" s="105" t="str">
        <f t="shared" si="6"/>
        <v/>
      </c>
      <c r="P52" s="219" t="str">
        <f t="shared" si="13"/>
        <v/>
      </c>
      <c r="Q52" s="105" t="str">
        <f t="shared" si="8"/>
        <v/>
      </c>
      <c r="R52" s="219" t="str">
        <f t="shared" si="16"/>
        <v/>
      </c>
      <c r="S52" s="13" t="str">
        <f t="shared" si="10"/>
        <v/>
      </c>
      <c r="T52" s="223"/>
      <c r="U52" s="82"/>
      <c r="X52" s="118" t="e">
        <f>VLOOKUP($C52,食材マスタ!$A:$AB,5,FALSE)</f>
        <v>#N/A</v>
      </c>
      <c r="Y52" s="118" t="e">
        <f>VLOOKUP($C52,食材マスタ!$A:$AB,6,FALSE)</f>
        <v>#N/A</v>
      </c>
      <c r="Z52" s="118" t="e">
        <f>VLOOKUP($C52,食材マスタ!$A:$AB,13,FALSE)</f>
        <v>#N/A</v>
      </c>
      <c r="AA52" s="118" t="e">
        <f>VLOOKUP($C52,食材マスタ!$A:$AB,12,FALSE)</f>
        <v>#N/A</v>
      </c>
      <c r="AB52" s="118" t="e">
        <f>VLOOKUP($C52,食材マスタ!$A:$AB,14,FALSE)</f>
        <v>#N/A</v>
      </c>
      <c r="AC52" s="118" t="e">
        <f>VLOOKUP($C52,食材マスタ!$A:$AB,16,FALSE)</f>
        <v>#N/A</v>
      </c>
      <c r="AD52" s="118" t="e">
        <f>VLOOKUP($C52,食材マスタ!$A:$AB,19,FALSE)</f>
        <v>#N/A</v>
      </c>
      <c r="AE52" s="118" t="e">
        <f>VLOOKUP($C52,食材マスタ!$A:$AB,26,FALSE)</f>
        <v>#N/A</v>
      </c>
      <c r="AF52" s="118" t="e">
        <f>VLOOKUP($C52,食材マスタ!$A:$AB,28,FALSE)</f>
        <v>#N/A</v>
      </c>
    </row>
    <row r="53" spans="1:32" ht="14.25" customHeight="1" x14ac:dyDescent="0.25">
      <c r="A53" s="260"/>
      <c r="B53" s="261"/>
      <c r="C53" s="99"/>
      <c r="D53" s="100"/>
      <c r="E53" s="101" t="str">
        <f>IF(C53="","",VLOOKUP(C53,食材マスタ!$A$4:$AB$438,6,FALSE))</f>
        <v/>
      </c>
      <c r="F53" s="102"/>
      <c r="G53" s="103" t="str">
        <f t="shared" si="18"/>
        <v/>
      </c>
      <c r="H53" s="94" t="str">
        <f t="shared" si="1"/>
        <v/>
      </c>
      <c r="I53" s="96" t="str">
        <f>IF(C53="","",VLOOKUP(C53,食材マスタ!$A$4:$AB$438,13,FALSE))</f>
        <v/>
      </c>
      <c r="J53" s="96" t="str">
        <f t="shared" si="11"/>
        <v/>
      </c>
      <c r="K53" s="104" t="str">
        <f t="shared" si="3"/>
        <v/>
      </c>
      <c r="L53" s="219" t="str">
        <f t="shared" si="11"/>
        <v/>
      </c>
      <c r="M53" s="105" t="str">
        <f t="shared" si="4"/>
        <v/>
      </c>
      <c r="N53" s="219" t="str">
        <f t="shared" si="15"/>
        <v/>
      </c>
      <c r="O53" s="105" t="str">
        <f t="shared" si="6"/>
        <v/>
      </c>
      <c r="P53" s="219" t="str">
        <f t="shared" si="13"/>
        <v/>
      </c>
      <c r="Q53" s="105" t="str">
        <f t="shared" si="8"/>
        <v/>
      </c>
      <c r="R53" s="219" t="str">
        <f t="shared" si="16"/>
        <v/>
      </c>
      <c r="S53" s="13" t="str">
        <f t="shared" si="10"/>
        <v/>
      </c>
      <c r="T53" s="223"/>
      <c r="U53" s="82"/>
      <c r="X53" s="118" t="e">
        <f>VLOOKUP($C53,食材マスタ!$A:$AB,5,FALSE)</f>
        <v>#N/A</v>
      </c>
      <c r="Y53" s="118" t="e">
        <f>VLOOKUP($C53,食材マスタ!$A:$AB,6,FALSE)</f>
        <v>#N/A</v>
      </c>
      <c r="Z53" s="118" t="e">
        <f>VLOOKUP($C53,食材マスタ!$A:$AB,13,FALSE)</f>
        <v>#N/A</v>
      </c>
      <c r="AA53" s="118" t="e">
        <f>VLOOKUP($C53,食材マスタ!$A:$AB,12,FALSE)</f>
        <v>#N/A</v>
      </c>
      <c r="AB53" s="118" t="e">
        <f>VLOOKUP($C53,食材マスタ!$A:$AB,14,FALSE)</f>
        <v>#N/A</v>
      </c>
      <c r="AC53" s="118" t="e">
        <f>VLOOKUP($C53,食材マスタ!$A:$AB,16,FALSE)</f>
        <v>#N/A</v>
      </c>
      <c r="AD53" s="118" t="e">
        <f>VLOOKUP($C53,食材マスタ!$A:$AB,19,FALSE)</f>
        <v>#N/A</v>
      </c>
      <c r="AE53" s="118" t="e">
        <f>VLOOKUP($C53,食材マスタ!$A:$AB,26,FALSE)</f>
        <v>#N/A</v>
      </c>
      <c r="AF53" s="118" t="e">
        <f>VLOOKUP($C53,食材マスタ!$A:$AB,28,FALSE)</f>
        <v>#N/A</v>
      </c>
    </row>
    <row r="54" spans="1:32" ht="14.25" customHeight="1" x14ac:dyDescent="0.25">
      <c r="A54" s="260"/>
      <c r="B54" s="261"/>
      <c r="C54" s="99"/>
      <c r="D54" s="100"/>
      <c r="E54" s="101" t="str">
        <f>IF(C54="","",VLOOKUP(C54,食材マスタ!$A$4:$AB$438,6,FALSE))</f>
        <v/>
      </c>
      <c r="F54" s="102"/>
      <c r="G54" s="103" t="str">
        <f t="shared" si="18"/>
        <v/>
      </c>
      <c r="H54" s="94" t="str">
        <f t="shared" si="1"/>
        <v/>
      </c>
      <c r="I54" s="96" t="str">
        <f>IF(C54="","",VLOOKUP(C54,食材マスタ!$A$4:$AB$438,13,FALSE))</f>
        <v/>
      </c>
      <c r="J54" s="96" t="str">
        <f t="shared" si="11"/>
        <v/>
      </c>
      <c r="K54" s="104" t="str">
        <f t="shared" si="3"/>
        <v/>
      </c>
      <c r="L54" s="219" t="str">
        <f t="shared" si="11"/>
        <v/>
      </c>
      <c r="M54" s="105" t="str">
        <f t="shared" si="4"/>
        <v/>
      </c>
      <c r="N54" s="219" t="str">
        <f t="shared" si="15"/>
        <v/>
      </c>
      <c r="O54" s="105" t="str">
        <f t="shared" si="6"/>
        <v/>
      </c>
      <c r="P54" s="219" t="str">
        <f t="shared" si="13"/>
        <v/>
      </c>
      <c r="Q54" s="105" t="str">
        <f t="shared" si="8"/>
        <v/>
      </c>
      <c r="R54" s="219" t="str">
        <f t="shared" si="16"/>
        <v/>
      </c>
      <c r="S54" s="13" t="str">
        <f t="shared" si="10"/>
        <v/>
      </c>
      <c r="T54" s="223"/>
      <c r="U54" s="82"/>
      <c r="X54" s="118" t="e">
        <f>VLOOKUP($C54,食材マスタ!$A:$AB,5,FALSE)</f>
        <v>#N/A</v>
      </c>
      <c r="Y54" s="118" t="e">
        <f>VLOOKUP($C54,食材マスタ!$A:$AB,6,FALSE)</f>
        <v>#N/A</v>
      </c>
      <c r="Z54" s="118" t="e">
        <f>VLOOKUP($C54,食材マスタ!$A:$AB,13,FALSE)</f>
        <v>#N/A</v>
      </c>
      <c r="AA54" s="118" t="e">
        <f>VLOOKUP($C54,食材マスタ!$A:$AB,12,FALSE)</f>
        <v>#N/A</v>
      </c>
      <c r="AB54" s="118" t="e">
        <f>VLOOKUP($C54,食材マスタ!$A:$AB,14,FALSE)</f>
        <v>#N/A</v>
      </c>
      <c r="AC54" s="118" t="e">
        <f>VLOOKUP($C54,食材マスタ!$A:$AB,16,FALSE)</f>
        <v>#N/A</v>
      </c>
      <c r="AD54" s="118" t="e">
        <f>VLOOKUP($C54,食材マスタ!$A:$AB,19,FALSE)</f>
        <v>#N/A</v>
      </c>
      <c r="AE54" s="118" t="e">
        <f>VLOOKUP($C54,食材マスタ!$A:$AB,26,FALSE)</f>
        <v>#N/A</v>
      </c>
      <c r="AF54" s="118" t="e">
        <f>VLOOKUP($C54,食材マスタ!$A:$AB,28,FALSE)</f>
        <v>#N/A</v>
      </c>
    </row>
    <row r="55" spans="1:32" ht="14.25" customHeight="1" x14ac:dyDescent="0.25">
      <c r="A55" s="260"/>
      <c r="B55" s="261"/>
      <c r="C55" s="99"/>
      <c r="D55" s="100"/>
      <c r="E55" s="101" t="str">
        <f>IF(C55="","",VLOOKUP(C55,食材マスタ!$A$4:$AB$438,6,FALSE))</f>
        <v/>
      </c>
      <c r="F55" s="102"/>
      <c r="G55" s="103" t="str">
        <f t="shared" si="18"/>
        <v/>
      </c>
      <c r="H55" s="94" t="str">
        <f t="shared" si="1"/>
        <v/>
      </c>
      <c r="I55" s="96" t="str">
        <f>IF(C55="","",VLOOKUP(C55,食材マスタ!$A$4:$AB$438,13,FALSE))</f>
        <v/>
      </c>
      <c r="J55" s="96" t="str">
        <f t="shared" si="11"/>
        <v/>
      </c>
      <c r="K55" s="104" t="str">
        <f t="shared" si="3"/>
        <v/>
      </c>
      <c r="L55" s="219" t="str">
        <f t="shared" si="11"/>
        <v/>
      </c>
      <c r="M55" s="105" t="str">
        <f t="shared" si="4"/>
        <v/>
      </c>
      <c r="N55" s="219" t="str">
        <f t="shared" si="15"/>
        <v/>
      </c>
      <c r="O55" s="105" t="str">
        <f t="shared" si="6"/>
        <v/>
      </c>
      <c r="P55" s="219" t="str">
        <f t="shared" si="13"/>
        <v/>
      </c>
      <c r="Q55" s="105" t="str">
        <f t="shared" si="8"/>
        <v/>
      </c>
      <c r="R55" s="219" t="str">
        <f t="shared" si="16"/>
        <v/>
      </c>
      <c r="S55" s="13" t="str">
        <f t="shared" si="10"/>
        <v/>
      </c>
      <c r="T55" s="223"/>
      <c r="U55" s="82"/>
      <c r="X55" s="118" t="e">
        <f>VLOOKUP($C55,食材マスタ!$A:$AB,5,FALSE)</f>
        <v>#N/A</v>
      </c>
      <c r="Y55" s="118" t="e">
        <f>VLOOKUP($C55,食材マスタ!$A:$AB,6,FALSE)</f>
        <v>#N/A</v>
      </c>
      <c r="Z55" s="118" t="e">
        <f>VLOOKUP($C55,食材マスタ!$A:$AB,13,FALSE)</f>
        <v>#N/A</v>
      </c>
      <c r="AA55" s="118" t="e">
        <f>VLOOKUP($C55,食材マスタ!$A:$AB,12,FALSE)</f>
        <v>#N/A</v>
      </c>
      <c r="AB55" s="118" t="e">
        <f>VLOOKUP($C55,食材マスタ!$A:$AB,14,FALSE)</f>
        <v>#N/A</v>
      </c>
      <c r="AC55" s="118" t="e">
        <f>VLOOKUP($C55,食材マスタ!$A:$AB,16,FALSE)</f>
        <v>#N/A</v>
      </c>
      <c r="AD55" s="118" t="e">
        <f>VLOOKUP($C55,食材マスタ!$A:$AB,19,FALSE)</f>
        <v>#N/A</v>
      </c>
      <c r="AE55" s="118" t="e">
        <f>VLOOKUP($C55,食材マスタ!$A:$AB,26,FALSE)</f>
        <v>#N/A</v>
      </c>
      <c r="AF55" s="118" t="e">
        <f>VLOOKUP($C55,食材マスタ!$A:$AB,28,FALSE)</f>
        <v>#N/A</v>
      </c>
    </row>
    <row r="56" spans="1:32" ht="14.25" customHeight="1" x14ac:dyDescent="0.25">
      <c r="A56" s="260"/>
      <c r="B56" s="261"/>
      <c r="C56" s="99"/>
      <c r="D56" s="100"/>
      <c r="E56" s="101" t="str">
        <f>IF(C56="","",VLOOKUP(C56,食材マスタ!$A$4:$AB$438,6,FALSE))</f>
        <v/>
      </c>
      <c r="F56" s="102"/>
      <c r="G56" s="103" t="str">
        <f>IF(C56="","",F56/((100-I56)/100))</f>
        <v/>
      </c>
      <c r="H56" s="94" t="str">
        <f t="shared" si="1"/>
        <v/>
      </c>
      <c r="I56" s="96" t="str">
        <f>IF(C56="","",VLOOKUP(C56,食材マスタ!$A$4:$AB$438,13,FALSE))</f>
        <v/>
      </c>
      <c r="J56" s="96" t="str">
        <f t="shared" si="11"/>
        <v/>
      </c>
      <c r="K56" s="104" t="str">
        <f t="shared" si="3"/>
        <v/>
      </c>
      <c r="L56" s="219" t="str">
        <f t="shared" si="11"/>
        <v/>
      </c>
      <c r="M56" s="105" t="str">
        <f t="shared" si="4"/>
        <v/>
      </c>
      <c r="N56" s="219" t="str">
        <f t="shared" si="15"/>
        <v/>
      </c>
      <c r="O56" s="105" t="str">
        <f t="shared" si="6"/>
        <v/>
      </c>
      <c r="P56" s="219" t="str">
        <f t="shared" si="13"/>
        <v/>
      </c>
      <c r="Q56" s="105" t="str">
        <f t="shared" si="8"/>
        <v/>
      </c>
      <c r="R56" s="219" t="str">
        <f t="shared" si="16"/>
        <v/>
      </c>
      <c r="S56" s="13" t="str">
        <f t="shared" si="10"/>
        <v/>
      </c>
      <c r="T56" s="223"/>
      <c r="U56" s="82"/>
      <c r="X56" s="118" t="e">
        <f>VLOOKUP($C56,食材マスタ!$A:$AB,5,FALSE)</f>
        <v>#N/A</v>
      </c>
      <c r="Y56" s="118" t="e">
        <f>VLOOKUP($C56,食材マスタ!$A:$AB,6,FALSE)</f>
        <v>#N/A</v>
      </c>
      <c r="Z56" s="118" t="e">
        <f>VLOOKUP($C56,食材マスタ!$A:$AB,13,FALSE)</f>
        <v>#N/A</v>
      </c>
      <c r="AA56" s="118" t="e">
        <f>VLOOKUP($C56,食材マスタ!$A:$AB,12,FALSE)</f>
        <v>#N/A</v>
      </c>
      <c r="AB56" s="118" t="e">
        <f>VLOOKUP($C56,食材マスタ!$A:$AB,14,FALSE)</f>
        <v>#N/A</v>
      </c>
      <c r="AC56" s="118" t="e">
        <f>VLOOKUP($C56,食材マスタ!$A:$AB,16,FALSE)</f>
        <v>#N/A</v>
      </c>
      <c r="AD56" s="118" t="e">
        <f>VLOOKUP($C56,食材マスタ!$A:$AB,19,FALSE)</f>
        <v>#N/A</v>
      </c>
      <c r="AE56" s="118" t="e">
        <f>VLOOKUP($C56,食材マスタ!$A:$AB,26,FALSE)</f>
        <v>#N/A</v>
      </c>
      <c r="AF56" s="118" t="e">
        <f>VLOOKUP($C56,食材マスタ!$A:$AB,28,FALSE)</f>
        <v>#N/A</v>
      </c>
    </row>
    <row r="57" spans="1:32" ht="14.25" customHeight="1" x14ac:dyDescent="0.25">
      <c r="A57" s="260"/>
      <c r="B57" s="261"/>
      <c r="C57" s="99"/>
      <c r="D57" s="106"/>
      <c r="E57" s="101" t="str">
        <f>IF(C57="","",VLOOKUP(C57,食材マスタ!$A$4:$AB$438,6,FALSE))</f>
        <v/>
      </c>
      <c r="F57" s="102"/>
      <c r="G57" s="103" t="str">
        <f>IF(C57="","",F57/((100-I57)/100))</f>
        <v/>
      </c>
      <c r="H57" s="94" t="str">
        <f t="shared" si="1"/>
        <v/>
      </c>
      <c r="I57" s="96" t="str">
        <f>IF(C57="","",VLOOKUP(C57,食材マスタ!$A$4:$AB$438,13,FALSE))</f>
        <v/>
      </c>
      <c r="J57" s="96" t="str">
        <f t="shared" si="11"/>
        <v/>
      </c>
      <c r="K57" s="104" t="str">
        <f t="shared" si="3"/>
        <v/>
      </c>
      <c r="L57" s="219" t="str">
        <f t="shared" si="11"/>
        <v/>
      </c>
      <c r="M57" s="105" t="str">
        <f t="shared" si="4"/>
        <v/>
      </c>
      <c r="N57" s="219" t="str">
        <f t="shared" si="15"/>
        <v/>
      </c>
      <c r="O57" s="105" t="str">
        <f t="shared" si="6"/>
        <v/>
      </c>
      <c r="P57" s="219" t="str">
        <f t="shared" si="13"/>
        <v/>
      </c>
      <c r="Q57" s="105" t="str">
        <f t="shared" si="8"/>
        <v/>
      </c>
      <c r="R57" s="219" t="str">
        <f t="shared" si="16"/>
        <v/>
      </c>
      <c r="S57" s="13" t="str">
        <f t="shared" si="10"/>
        <v/>
      </c>
      <c r="T57" s="223"/>
      <c r="U57" s="82"/>
      <c r="X57" s="118" t="e">
        <f>VLOOKUP($C57,食材マスタ!$A:$AB,5,FALSE)</f>
        <v>#N/A</v>
      </c>
      <c r="Y57" s="118" t="e">
        <f>VLOOKUP($C57,食材マスタ!$A:$AB,6,FALSE)</f>
        <v>#N/A</v>
      </c>
      <c r="Z57" s="118" t="e">
        <f>VLOOKUP($C57,食材マスタ!$A:$AB,13,FALSE)</f>
        <v>#N/A</v>
      </c>
      <c r="AA57" s="118" t="e">
        <f>VLOOKUP($C57,食材マスタ!$A:$AB,12,FALSE)</f>
        <v>#N/A</v>
      </c>
      <c r="AB57" s="118" t="e">
        <f>VLOOKUP($C57,食材マスタ!$A:$AB,14,FALSE)</f>
        <v>#N/A</v>
      </c>
      <c r="AC57" s="118" t="e">
        <f>VLOOKUP($C57,食材マスタ!$A:$AB,16,FALSE)</f>
        <v>#N/A</v>
      </c>
      <c r="AD57" s="118" t="e">
        <f>VLOOKUP($C57,食材マスタ!$A:$AB,19,FALSE)</f>
        <v>#N/A</v>
      </c>
      <c r="AE57" s="118" t="e">
        <f>VLOOKUP($C57,食材マスタ!$A:$AB,26,FALSE)</f>
        <v>#N/A</v>
      </c>
      <c r="AF57" s="118" t="e">
        <f>VLOOKUP($C57,食材マスタ!$A:$AB,28,FALSE)</f>
        <v>#N/A</v>
      </c>
    </row>
    <row r="58" spans="1:32" ht="14.25" customHeight="1" x14ac:dyDescent="0.25">
      <c r="A58" s="260"/>
      <c r="B58" s="261"/>
      <c r="C58" s="99"/>
      <c r="D58" s="100"/>
      <c r="E58" s="101" t="str">
        <f>IF(C58="","",VLOOKUP(C58,食材マスタ!$A$4:$AB$438,6,FALSE))</f>
        <v/>
      </c>
      <c r="F58" s="102"/>
      <c r="G58" s="103" t="str">
        <f t="shared" si="0"/>
        <v/>
      </c>
      <c r="H58" s="94" t="str">
        <f t="shared" si="1"/>
        <v/>
      </c>
      <c r="I58" s="96" t="str">
        <f>IF(C58="","",VLOOKUP(C58,食材マスタ!$A$4:$AB$438,13,FALSE))</f>
        <v/>
      </c>
      <c r="J58" s="96" t="str">
        <f t="shared" si="11"/>
        <v/>
      </c>
      <c r="K58" s="104" t="str">
        <f t="shared" si="3"/>
        <v/>
      </c>
      <c r="L58" s="219" t="str">
        <f t="shared" si="11"/>
        <v/>
      </c>
      <c r="M58" s="105" t="str">
        <f t="shared" si="4"/>
        <v/>
      </c>
      <c r="N58" s="219" t="str">
        <f t="shared" si="15"/>
        <v/>
      </c>
      <c r="O58" s="105" t="str">
        <f t="shared" si="6"/>
        <v/>
      </c>
      <c r="P58" s="219" t="str">
        <f t="shared" si="13"/>
        <v/>
      </c>
      <c r="Q58" s="105" t="str">
        <f t="shared" si="8"/>
        <v/>
      </c>
      <c r="R58" s="219" t="str">
        <f t="shared" si="16"/>
        <v/>
      </c>
      <c r="S58" s="13" t="str">
        <f t="shared" si="10"/>
        <v/>
      </c>
      <c r="T58" s="223"/>
      <c r="U58" s="82"/>
      <c r="X58" s="118" t="e">
        <f>VLOOKUP($C58,食材マスタ!$A:$AB,5,FALSE)</f>
        <v>#N/A</v>
      </c>
      <c r="Y58" s="118" t="e">
        <f>VLOOKUP($C58,食材マスタ!$A:$AB,6,FALSE)</f>
        <v>#N/A</v>
      </c>
      <c r="Z58" s="118" t="e">
        <f>VLOOKUP($C58,食材マスタ!$A:$AB,13,FALSE)</f>
        <v>#N/A</v>
      </c>
      <c r="AA58" s="118" t="e">
        <f>VLOOKUP($C58,食材マスタ!$A:$AB,12,FALSE)</f>
        <v>#N/A</v>
      </c>
      <c r="AB58" s="118" t="e">
        <f>VLOOKUP($C58,食材マスタ!$A:$AB,14,FALSE)</f>
        <v>#N/A</v>
      </c>
      <c r="AC58" s="118" t="e">
        <f>VLOOKUP($C58,食材マスタ!$A:$AB,16,FALSE)</f>
        <v>#N/A</v>
      </c>
      <c r="AD58" s="118" t="e">
        <f>VLOOKUP($C58,食材マスタ!$A:$AB,19,FALSE)</f>
        <v>#N/A</v>
      </c>
      <c r="AE58" s="118" t="e">
        <f>VLOOKUP($C58,食材マスタ!$A:$AB,26,FALSE)</f>
        <v>#N/A</v>
      </c>
      <c r="AF58" s="118" t="e">
        <f>VLOOKUP($C58,食材マスタ!$A:$AB,28,FALSE)</f>
        <v>#N/A</v>
      </c>
    </row>
    <row r="59" spans="1:32" ht="14.25" customHeight="1" x14ac:dyDescent="0.25">
      <c r="A59" s="260"/>
      <c r="B59" s="261"/>
      <c r="C59" s="99"/>
      <c r="D59" s="100"/>
      <c r="E59" s="101" t="str">
        <f>IF(C59="","",VLOOKUP(C59,食材マスタ!$A$4:$AB$438,6,FALSE))</f>
        <v/>
      </c>
      <c r="F59" s="102"/>
      <c r="G59" s="103" t="str">
        <f t="shared" si="0"/>
        <v/>
      </c>
      <c r="H59" s="94" t="str">
        <f t="shared" si="1"/>
        <v/>
      </c>
      <c r="I59" s="96" t="str">
        <f>IF(C59="","",VLOOKUP(C59,食材マスタ!$A$4:$AB$438,13,FALSE))</f>
        <v/>
      </c>
      <c r="J59" s="96" t="str">
        <f t="shared" ref="J59:L74" si="19">K59</f>
        <v/>
      </c>
      <c r="K59" s="104" t="str">
        <f t="shared" si="3"/>
        <v/>
      </c>
      <c r="L59" s="219" t="str">
        <f t="shared" ref="L59:L71" si="20">M59</f>
        <v/>
      </c>
      <c r="M59" s="105" t="str">
        <f t="shared" si="4"/>
        <v/>
      </c>
      <c r="N59" s="219" t="str">
        <f t="shared" si="15"/>
        <v/>
      </c>
      <c r="O59" s="105" t="str">
        <f t="shared" si="6"/>
        <v/>
      </c>
      <c r="P59" s="219" t="str">
        <f t="shared" si="13"/>
        <v/>
      </c>
      <c r="Q59" s="105" t="str">
        <f t="shared" si="8"/>
        <v/>
      </c>
      <c r="R59" s="219" t="str">
        <f t="shared" si="16"/>
        <v/>
      </c>
      <c r="S59" s="13" t="str">
        <f t="shared" si="10"/>
        <v/>
      </c>
      <c r="T59" s="223"/>
      <c r="U59" s="82"/>
      <c r="X59" s="118" t="e">
        <f>VLOOKUP($C59,食材マスタ!$A:$AB,5,FALSE)</f>
        <v>#N/A</v>
      </c>
      <c r="Y59" s="118" t="e">
        <f>VLOOKUP($C59,食材マスタ!$A:$AB,6,FALSE)</f>
        <v>#N/A</v>
      </c>
      <c r="Z59" s="118" t="e">
        <f>VLOOKUP($C59,食材マスタ!$A:$AB,13,FALSE)</f>
        <v>#N/A</v>
      </c>
      <c r="AA59" s="118" t="e">
        <f>VLOOKUP($C59,食材マスタ!$A:$AB,12,FALSE)</f>
        <v>#N/A</v>
      </c>
      <c r="AB59" s="118" t="e">
        <f>VLOOKUP($C59,食材マスタ!$A:$AB,14,FALSE)</f>
        <v>#N/A</v>
      </c>
      <c r="AC59" s="118" t="e">
        <f>VLOOKUP($C59,食材マスタ!$A:$AB,16,FALSE)</f>
        <v>#N/A</v>
      </c>
      <c r="AD59" s="118" t="e">
        <f>VLOOKUP($C59,食材マスタ!$A:$AB,19,FALSE)</f>
        <v>#N/A</v>
      </c>
      <c r="AE59" s="118" t="e">
        <f>VLOOKUP($C59,食材マスタ!$A:$AB,26,FALSE)</f>
        <v>#N/A</v>
      </c>
      <c r="AF59" s="118" t="e">
        <f>VLOOKUP($C59,食材マスタ!$A:$AB,28,FALSE)</f>
        <v>#N/A</v>
      </c>
    </row>
    <row r="60" spans="1:32" ht="14.25" customHeight="1" x14ac:dyDescent="0.25">
      <c r="A60" s="260"/>
      <c r="B60" s="261"/>
      <c r="C60" s="99"/>
      <c r="D60" s="100"/>
      <c r="E60" s="101" t="str">
        <f>IF(C60="","",VLOOKUP(C60,食材マスタ!$A$4:$AB$438,6,FALSE))</f>
        <v/>
      </c>
      <c r="F60" s="102"/>
      <c r="G60" s="103" t="str">
        <f t="shared" si="0"/>
        <v/>
      </c>
      <c r="H60" s="94" t="str">
        <f t="shared" si="1"/>
        <v/>
      </c>
      <c r="I60" s="96" t="str">
        <f>IF(C60="","",VLOOKUP(C60,食材マスタ!$A$4:$AB$438,13,FALSE))</f>
        <v/>
      </c>
      <c r="J60" s="96" t="str">
        <f t="shared" si="19"/>
        <v/>
      </c>
      <c r="K60" s="104" t="str">
        <f t="shared" si="3"/>
        <v/>
      </c>
      <c r="L60" s="219" t="str">
        <f t="shared" si="20"/>
        <v/>
      </c>
      <c r="M60" s="105" t="str">
        <f t="shared" si="4"/>
        <v/>
      </c>
      <c r="N60" s="219" t="str">
        <f t="shared" si="15"/>
        <v/>
      </c>
      <c r="O60" s="105" t="str">
        <f t="shared" si="6"/>
        <v/>
      </c>
      <c r="P60" s="219" t="str">
        <f t="shared" si="13"/>
        <v/>
      </c>
      <c r="Q60" s="105" t="str">
        <f t="shared" si="8"/>
        <v/>
      </c>
      <c r="R60" s="219" t="str">
        <f t="shared" si="16"/>
        <v/>
      </c>
      <c r="S60" s="13" t="str">
        <f t="shared" si="10"/>
        <v/>
      </c>
      <c r="T60" s="223"/>
      <c r="U60" s="82"/>
      <c r="X60" s="118" t="e">
        <f>VLOOKUP($C60,食材マスタ!$A:$AB,5,FALSE)</f>
        <v>#N/A</v>
      </c>
      <c r="Y60" s="118" t="e">
        <f>VLOOKUP($C60,食材マスタ!$A:$AB,6,FALSE)</f>
        <v>#N/A</v>
      </c>
      <c r="Z60" s="118" t="e">
        <f>VLOOKUP($C60,食材マスタ!$A:$AB,13,FALSE)</f>
        <v>#N/A</v>
      </c>
      <c r="AA60" s="118" t="e">
        <f>VLOOKUP($C60,食材マスタ!$A:$AB,12,FALSE)</f>
        <v>#N/A</v>
      </c>
      <c r="AB60" s="118" t="e">
        <f>VLOOKUP($C60,食材マスタ!$A:$AB,14,FALSE)</f>
        <v>#N/A</v>
      </c>
      <c r="AC60" s="118" t="e">
        <f>VLOOKUP($C60,食材マスタ!$A:$AB,16,FALSE)</f>
        <v>#N/A</v>
      </c>
      <c r="AD60" s="118" t="e">
        <f>VLOOKUP($C60,食材マスタ!$A:$AB,19,FALSE)</f>
        <v>#N/A</v>
      </c>
      <c r="AE60" s="118" t="e">
        <f>VLOOKUP($C60,食材マスタ!$A:$AB,26,FALSE)</f>
        <v>#N/A</v>
      </c>
      <c r="AF60" s="118" t="e">
        <f>VLOOKUP($C60,食材マスタ!$A:$AB,28,FALSE)</f>
        <v>#N/A</v>
      </c>
    </row>
    <row r="61" spans="1:32" ht="14.25" customHeight="1" x14ac:dyDescent="0.25">
      <c r="A61" s="260"/>
      <c r="B61" s="261"/>
      <c r="C61" s="99"/>
      <c r="D61" s="100"/>
      <c r="E61" s="101" t="str">
        <f>IF(C61="","",VLOOKUP(C61,食材マスタ!$A$4:$AB$438,6,FALSE))</f>
        <v/>
      </c>
      <c r="F61" s="102"/>
      <c r="G61" s="103" t="str">
        <f t="shared" si="0"/>
        <v/>
      </c>
      <c r="H61" s="94" t="str">
        <f t="shared" si="1"/>
        <v/>
      </c>
      <c r="I61" s="96" t="str">
        <f>IF(C61="","",VLOOKUP(C61,食材マスタ!$A$4:$AB$438,13,FALSE))</f>
        <v/>
      </c>
      <c r="J61" s="96" t="str">
        <f t="shared" si="19"/>
        <v/>
      </c>
      <c r="K61" s="104" t="str">
        <f t="shared" si="3"/>
        <v/>
      </c>
      <c r="L61" s="219" t="str">
        <f t="shared" si="20"/>
        <v/>
      </c>
      <c r="M61" s="105" t="str">
        <f t="shared" si="4"/>
        <v/>
      </c>
      <c r="N61" s="219" t="str">
        <f t="shared" si="15"/>
        <v/>
      </c>
      <c r="O61" s="105" t="str">
        <f t="shared" si="6"/>
        <v/>
      </c>
      <c r="P61" s="219" t="str">
        <f t="shared" si="13"/>
        <v/>
      </c>
      <c r="Q61" s="105" t="str">
        <f t="shared" si="8"/>
        <v/>
      </c>
      <c r="R61" s="219" t="str">
        <f t="shared" si="16"/>
        <v/>
      </c>
      <c r="S61" s="13" t="str">
        <f t="shared" si="10"/>
        <v/>
      </c>
      <c r="T61" s="223"/>
      <c r="U61" s="82"/>
      <c r="X61" s="118" t="e">
        <f>VLOOKUP($C61,食材マスタ!$A:$AB,5,FALSE)</f>
        <v>#N/A</v>
      </c>
      <c r="Y61" s="118" t="e">
        <f>VLOOKUP($C61,食材マスタ!$A:$AB,6,FALSE)</f>
        <v>#N/A</v>
      </c>
      <c r="Z61" s="118" t="e">
        <f>VLOOKUP($C61,食材マスタ!$A:$AB,13,FALSE)</f>
        <v>#N/A</v>
      </c>
      <c r="AA61" s="118" t="e">
        <f>VLOOKUP($C61,食材マスタ!$A:$AB,12,FALSE)</f>
        <v>#N/A</v>
      </c>
      <c r="AB61" s="118" t="e">
        <f>VLOOKUP($C61,食材マスタ!$A:$AB,14,FALSE)</f>
        <v>#N/A</v>
      </c>
      <c r="AC61" s="118" t="e">
        <f>VLOOKUP($C61,食材マスタ!$A:$AB,16,FALSE)</f>
        <v>#N/A</v>
      </c>
      <c r="AD61" s="118" t="e">
        <f>VLOOKUP($C61,食材マスタ!$A:$AB,19,FALSE)</f>
        <v>#N/A</v>
      </c>
      <c r="AE61" s="118" t="e">
        <f>VLOOKUP($C61,食材マスタ!$A:$AB,26,FALSE)</f>
        <v>#N/A</v>
      </c>
      <c r="AF61" s="118" t="e">
        <f>VLOOKUP($C61,食材マスタ!$A:$AB,28,FALSE)</f>
        <v>#N/A</v>
      </c>
    </row>
    <row r="62" spans="1:32" ht="14.25" customHeight="1" x14ac:dyDescent="0.25">
      <c r="A62" s="260"/>
      <c r="B62" s="261"/>
      <c r="C62" s="99"/>
      <c r="D62" s="100"/>
      <c r="E62" s="101" t="str">
        <f>IF(C62="","",VLOOKUP(C62,食材マスタ!$A$4:$AB$438,6,FALSE))</f>
        <v/>
      </c>
      <c r="F62" s="102"/>
      <c r="G62" s="103" t="str">
        <f t="shared" si="0"/>
        <v/>
      </c>
      <c r="H62" s="94" t="str">
        <f t="shared" si="1"/>
        <v/>
      </c>
      <c r="I62" s="96" t="str">
        <f>IF(C62="","",VLOOKUP(C62,食材マスタ!$A$4:$AB$438,13,FALSE))</f>
        <v/>
      </c>
      <c r="J62" s="96" t="str">
        <f t="shared" si="19"/>
        <v/>
      </c>
      <c r="K62" s="104" t="str">
        <f t="shared" si="3"/>
        <v/>
      </c>
      <c r="L62" s="219" t="str">
        <f t="shared" si="20"/>
        <v/>
      </c>
      <c r="M62" s="105" t="str">
        <f t="shared" si="4"/>
        <v/>
      </c>
      <c r="N62" s="219" t="str">
        <f t="shared" si="15"/>
        <v/>
      </c>
      <c r="O62" s="105" t="str">
        <f t="shared" si="6"/>
        <v/>
      </c>
      <c r="P62" s="219" t="str">
        <f t="shared" si="13"/>
        <v/>
      </c>
      <c r="Q62" s="105" t="str">
        <f t="shared" si="8"/>
        <v/>
      </c>
      <c r="R62" s="219" t="str">
        <f t="shared" si="16"/>
        <v/>
      </c>
      <c r="S62" s="13" t="str">
        <f t="shared" si="10"/>
        <v/>
      </c>
      <c r="T62" s="223"/>
      <c r="U62" s="82"/>
      <c r="X62" s="118" t="e">
        <f>VLOOKUP($C62,食材マスタ!$A:$AB,5,FALSE)</f>
        <v>#N/A</v>
      </c>
      <c r="Y62" s="118" t="e">
        <f>VLOOKUP($C62,食材マスタ!$A:$AB,6,FALSE)</f>
        <v>#N/A</v>
      </c>
      <c r="Z62" s="118" t="e">
        <f>VLOOKUP($C62,食材マスタ!$A:$AB,13,FALSE)</f>
        <v>#N/A</v>
      </c>
      <c r="AA62" s="118" t="e">
        <f>VLOOKUP($C62,食材マスタ!$A:$AB,12,FALSE)</f>
        <v>#N/A</v>
      </c>
      <c r="AB62" s="118" t="e">
        <f>VLOOKUP($C62,食材マスタ!$A:$AB,14,FALSE)</f>
        <v>#N/A</v>
      </c>
      <c r="AC62" s="118" t="e">
        <f>VLOOKUP($C62,食材マスタ!$A:$AB,16,FALSE)</f>
        <v>#N/A</v>
      </c>
      <c r="AD62" s="118" t="e">
        <f>VLOOKUP($C62,食材マスタ!$A:$AB,19,FALSE)</f>
        <v>#N/A</v>
      </c>
      <c r="AE62" s="118" t="e">
        <f>VLOOKUP($C62,食材マスタ!$A:$AB,26,FALSE)</f>
        <v>#N/A</v>
      </c>
      <c r="AF62" s="118" t="e">
        <f>VLOOKUP($C62,食材マスタ!$A:$AB,28,FALSE)</f>
        <v>#N/A</v>
      </c>
    </row>
    <row r="63" spans="1:32" ht="14.25" customHeight="1" x14ac:dyDescent="0.25">
      <c r="A63" s="260"/>
      <c r="B63" s="261"/>
      <c r="C63" s="99"/>
      <c r="D63" s="100"/>
      <c r="E63" s="101" t="str">
        <f>IF(C63="","",VLOOKUP(C63,食材マスタ!$A$4:$AB$438,6,FALSE))</f>
        <v/>
      </c>
      <c r="F63" s="102"/>
      <c r="G63" s="103" t="str">
        <f>IF(C63="","",F63/((100-I63)/100))</f>
        <v/>
      </c>
      <c r="H63" s="94" t="str">
        <f t="shared" si="1"/>
        <v/>
      </c>
      <c r="I63" s="96" t="str">
        <f>IF(C63="","",VLOOKUP(C63,食材マスタ!$A$4:$AB$438,13,FALSE))</f>
        <v/>
      </c>
      <c r="J63" s="96" t="str">
        <f t="shared" si="19"/>
        <v/>
      </c>
      <c r="K63" s="104" t="str">
        <f t="shared" si="3"/>
        <v/>
      </c>
      <c r="L63" s="219" t="str">
        <f t="shared" si="20"/>
        <v/>
      </c>
      <c r="M63" s="105" t="str">
        <f t="shared" si="4"/>
        <v/>
      </c>
      <c r="N63" s="219" t="str">
        <f t="shared" si="15"/>
        <v/>
      </c>
      <c r="O63" s="105" t="str">
        <f t="shared" si="6"/>
        <v/>
      </c>
      <c r="P63" s="219" t="str">
        <f t="shared" si="13"/>
        <v/>
      </c>
      <c r="Q63" s="105" t="str">
        <f t="shared" si="8"/>
        <v/>
      </c>
      <c r="R63" s="219" t="str">
        <f t="shared" si="16"/>
        <v/>
      </c>
      <c r="S63" s="13" t="str">
        <f t="shared" si="10"/>
        <v/>
      </c>
      <c r="T63" s="223"/>
      <c r="U63" s="82"/>
      <c r="X63" s="118" t="e">
        <f>VLOOKUP($C63,食材マスタ!$A:$AB,5,FALSE)</f>
        <v>#N/A</v>
      </c>
      <c r="Y63" s="118" t="e">
        <f>VLOOKUP($C63,食材マスタ!$A:$AB,6,FALSE)</f>
        <v>#N/A</v>
      </c>
      <c r="Z63" s="118" t="e">
        <f>VLOOKUP($C63,食材マスタ!$A:$AB,13,FALSE)</f>
        <v>#N/A</v>
      </c>
      <c r="AA63" s="118" t="e">
        <f>VLOOKUP($C63,食材マスタ!$A:$AB,12,FALSE)</f>
        <v>#N/A</v>
      </c>
      <c r="AB63" s="118" t="e">
        <f>VLOOKUP($C63,食材マスタ!$A:$AB,14,FALSE)</f>
        <v>#N/A</v>
      </c>
      <c r="AC63" s="118" t="e">
        <f>VLOOKUP($C63,食材マスタ!$A:$AB,16,FALSE)</f>
        <v>#N/A</v>
      </c>
      <c r="AD63" s="118" t="e">
        <f>VLOOKUP($C63,食材マスタ!$A:$AB,19,FALSE)</f>
        <v>#N/A</v>
      </c>
      <c r="AE63" s="118" t="e">
        <f>VLOOKUP($C63,食材マスタ!$A:$AB,26,FALSE)</f>
        <v>#N/A</v>
      </c>
      <c r="AF63" s="118" t="e">
        <f>VLOOKUP($C63,食材マスタ!$A:$AB,28,FALSE)</f>
        <v>#N/A</v>
      </c>
    </row>
    <row r="64" spans="1:32" ht="14.25" customHeight="1" x14ac:dyDescent="0.25">
      <c r="A64" s="260"/>
      <c r="B64" s="261"/>
      <c r="C64" s="99"/>
      <c r="D64" s="106"/>
      <c r="E64" s="101" t="str">
        <f>IF(C64="","",VLOOKUP(C64,食材マスタ!$A$4:$AB$438,6,FALSE))</f>
        <v/>
      </c>
      <c r="F64" s="102"/>
      <c r="G64" s="103" t="str">
        <f>IF(C64="","",F64/((100-I64)/100))</f>
        <v/>
      </c>
      <c r="H64" s="94" t="str">
        <f t="shared" si="1"/>
        <v/>
      </c>
      <c r="I64" s="96" t="str">
        <f>IF(C64="","",VLOOKUP(C64,食材マスタ!$A$4:$AB$438,13,FALSE))</f>
        <v/>
      </c>
      <c r="J64" s="96" t="str">
        <f t="shared" si="19"/>
        <v/>
      </c>
      <c r="K64" s="104" t="str">
        <f t="shared" si="3"/>
        <v/>
      </c>
      <c r="L64" s="219" t="str">
        <f t="shared" si="20"/>
        <v/>
      </c>
      <c r="M64" s="105" t="str">
        <f t="shared" si="4"/>
        <v/>
      </c>
      <c r="N64" s="219" t="str">
        <f t="shared" si="15"/>
        <v/>
      </c>
      <c r="O64" s="105" t="str">
        <f t="shared" si="6"/>
        <v/>
      </c>
      <c r="P64" s="219" t="str">
        <f t="shared" si="13"/>
        <v/>
      </c>
      <c r="Q64" s="105" t="str">
        <f t="shared" si="8"/>
        <v/>
      </c>
      <c r="R64" s="219" t="str">
        <f t="shared" si="16"/>
        <v/>
      </c>
      <c r="S64" s="13" t="str">
        <f t="shared" si="10"/>
        <v/>
      </c>
      <c r="T64" s="223"/>
      <c r="U64" s="82"/>
      <c r="X64" s="118" t="e">
        <f>VLOOKUP($C64,食材マスタ!$A:$AB,5,FALSE)</f>
        <v>#N/A</v>
      </c>
      <c r="Y64" s="118" t="e">
        <f>VLOOKUP($C64,食材マスタ!$A:$AB,6,FALSE)</f>
        <v>#N/A</v>
      </c>
      <c r="Z64" s="118" t="e">
        <f>VLOOKUP($C64,食材マスタ!$A:$AB,13,FALSE)</f>
        <v>#N/A</v>
      </c>
      <c r="AA64" s="118" t="e">
        <f>VLOOKUP($C64,食材マスタ!$A:$AB,12,FALSE)</f>
        <v>#N/A</v>
      </c>
      <c r="AB64" s="118" t="e">
        <f>VLOOKUP($C64,食材マスタ!$A:$AB,14,FALSE)</f>
        <v>#N/A</v>
      </c>
      <c r="AC64" s="118" t="e">
        <f>VLOOKUP($C64,食材マスタ!$A:$AB,16,FALSE)</f>
        <v>#N/A</v>
      </c>
      <c r="AD64" s="118" t="e">
        <f>VLOOKUP($C64,食材マスタ!$A:$AB,19,FALSE)</f>
        <v>#N/A</v>
      </c>
      <c r="AE64" s="118" t="e">
        <f>VLOOKUP($C64,食材マスタ!$A:$AB,26,FALSE)</f>
        <v>#N/A</v>
      </c>
      <c r="AF64" s="118" t="e">
        <f>VLOOKUP($C64,食材マスタ!$A:$AB,28,FALSE)</f>
        <v>#N/A</v>
      </c>
    </row>
    <row r="65" spans="1:32" ht="14.25" customHeight="1" x14ac:dyDescent="0.25">
      <c r="A65" s="260"/>
      <c r="B65" s="261"/>
      <c r="C65" s="99"/>
      <c r="D65" s="100"/>
      <c r="E65" s="101" t="str">
        <f>IF(C65="","",VLOOKUP(C65,食材マスタ!$A$4:$AB$438,6,FALSE))</f>
        <v/>
      </c>
      <c r="F65" s="102"/>
      <c r="G65" s="103" t="str">
        <f>IF(C65="","",F65/((100-I65)/100))</f>
        <v/>
      </c>
      <c r="H65" s="94" t="str">
        <f t="shared" si="1"/>
        <v/>
      </c>
      <c r="I65" s="96" t="str">
        <f>IF(C65="","",VLOOKUP(C65,食材マスタ!$A$4:$AB$438,13,FALSE))</f>
        <v/>
      </c>
      <c r="J65" s="96" t="str">
        <f t="shared" si="19"/>
        <v/>
      </c>
      <c r="K65" s="104" t="str">
        <f t="shared" si="3"/>
        <v/>
      </c>
      <c r="L65" s="219" t="str">
        <f t="shared" si="20"/>
        <v/>
      </c>
      <c r="M65" s="105" t="str">
        <f t="shared" si="4"/>
        <v/>
      </c>
      <c r="N65" s="219" t="str">
        <f t="shared" si="15"/>
        <v/>
      </c>
      <c r="O65" s="105" t="str">
        <f t="shared" si="6"/>
        <v/>
      </c>
      <c r="P65" s="219" t="str">
        <f t="shared" si="13"/>
        <v/>
      </c>
      <c r="Q65" s="105" t="str">
        <f t="shared" si="8"/>
        <v/>
      </c>
      <c r="R65" s="219" t="str">
        <f t="shared" si="16"/>
        <v/>
      </c>
      <c r="S65" s="13" t="str">
        <f t="shared" si="10"/>
        <v/>
      </c>
      <c r="T65" s="223"/>
      <c r="U65" s="82"/>
      <c r="X65" s="118" t="e">
        <f>VLOOKUP($C65,食材マスタ!$A:$AB,5,FALSE)</f>
        <v>#N/A</v>
      </c>
      <c r="Y65" s="118" t="e">
        <f>VLOOKUP($C65,食材マスタ!$A:$AB,6,FALSE)</f>
        <v>#N/A</v>
      </c>
      <c r="Z65" s="118" t="e">
        <f>VLOOKUP($C65,食材マスタ!$A:$AB,13,FALSE)</f>
        <v>#N/A</v>
      </c>
      <c r="AA65" s="118" t="e">
        <f>VLOOKUP($C65,食材マスタ!$A:$AB,12,FALSE)</f>
        <v>#N/A</v>
      </c>
      <c r="AB65" s="118" t="e">
        <f>VLOOKUP($C65,食材マスタ!$A:$AB,14,FALSE)</f>
        <v>#N/A</v>
      </c>
      <c r="AC65" s="118" t="e">
        <f>VLOOKUP($C65,食材マスタ!$A:$AB,16,FALSE)</f>
        <v>#N/A</v>
      </c>
      <c r="AD65" s="118" t="e">
        <f>VLOOKUP($C65,食材マスタ!$A:$AB,19,FALSE)</f>
        <v>#N/A</v>
      </c>
      <c r="AE65" s="118" t="e">
        <f>VLOOKUP($C65,食材マスタ!$A:$AB,26,FALSE)</f>
        <v>#N/A</v>
      </c>
      <c r="AF65" s="118" t="e">
        <f>VLOOKUP($C65,食材マスタ!$A:$AB,28,FALSE)</f>
        <v>#N/A</v>
      </c>
    </row>
    <row r="66" spans="1:32" ht="14.25" customHeight="1" x14ac:dyDescent="0.25">
      <c r="A66" s="260"/>
      <c r="B66" s="261"/>
      <c r="C66" s="99"/>
      <c r="D66" s="100"/>
      <c r="E66" s="101" t="str">
        <f>IF(C66="","",VLOOKUP(C66,食材マスタ!$A$4:$AB$438,6,FALSE))</f>
        <v/>
      </c>
      <c r="F66" s="102"/>
      <c r="G66" s="103" t="str">
        <f t="shared" ref="G66" si="21">IF(C66="","",F66/((100-I66)/100))</f>
        <v/>
      </c>
      <c r="H66" s="94" t="str">
        <f t="shared" si="1"/>
        <v/>
      </c>
      <c r="I66" s="96" t="str">
        <f>IF(C66="","",VLOOKUP(C66,食材マスタ!$A$4:$AB$438,13,FALSE))</f>
        <v/>
      </c>
      <c r="J66" s="96" t="str">
        <f t="shared" si="19"/>
        <v/>
      </c>
      <c r="K66" s="104" t="str">
        <f t="shared" si="3"/>
        <v/>
      </c>
      <c r="L66" s="219" t="str">
        <f t="shared" si="20"/>
        <v/>
      </c>
      <c r="M66" s="105" t="str">
        <f t="shared" si="4"/>
        <v/>
      </c>
      <c r="N66" s="219" t="str">
        <f t="shared" si="15"/>
        <v/>
      </c>
      <c r="O66" s="105" t="str">
        <f t="shared" si="6"/>
        <v/>
      </c>
      <c r="P66" s="219" t="str">
        <f t="shared" si="13"/>
        <v/>
      </c>
      <c r="Q66" s="105" t="str">
        <f t="shared" si="8"/>
        <v/>
      </c>
      <c r="R66" s="219" t="str">
        <f t="shared" si="16"/>
        <v/>
      </c>
      <c r="S66" s="13" t="str">
        <f t="shared" si="10"/>
        <v/>
      </c>
      <c r="T66" s="223"/>
      <c r="U66" s="82"/>
      <c r="X66" s="118" t="e">
        <f>VLOOKUP($C66,食材マスタ!$A:$AB,5,FALSE)</f>
        <v>#N/A</v>
      </c>
      <c r="Y66" s="118" t="e">
        <f>VLOOKUP($C66,食材マスタ!$A:$AB,6,FALSE)</f>
        <v>#N/A</v>
      </c>
      <c r="Z66" s="118" t="e">
        <f>VLOOKUP($C66,食材マスタ!$A:$AB,13,FALSE)</f>
        <v>#N/A</v>
      </c>
      <c r="AA66" s="118" t="e">
        <f>VLOOKUP($C66,食材マスタ!$A:$AB,12,FALSE)</f>
        <v>#N/A</v>
      </c>
      <c r="AB66" s="118" t="e">
        <f>VLOOKUP($C66,食材マスタ!$A:$AB,14,FALSE)</f>
        <v>#N/A</v>
      </c>
      <c r="AC66" s="118" t="e">
        <f>VLOOKUP($C66,食材マスタ!$A:$AB,16,FALSE)</f>
        <v>#N/A</v>
      </c>
      <c r="AD66" s="118" t="e">
        <f>VLOOKUP($C66,食材マスタ!$A:$AB,19,FALSE)</f>
        <v>#N/A</v>
      </c>
      <c r="AE66" s="118" t="e">
        <f>VLOOKUP($C66,食材マスタ!$A:$AB,26,FALSE)</f>
        <v>#N/A</v>
      </c>
      <c r="AF66" s="118" t="e">
        <f>VLOOKUP($C66,食材マスタ!$A:$AB,28,FALSE)</f>
        <v>#N/A</v>
      </c>
    </row>
    <row r="67" spans="1:32" ht="14.25" customHeight="1" x14ac:dyDescent="0.25">
      <c r="A67" s="260"/>
      <c r="B67" s="261"/>
      <c r="C67" s="99"/>
      <c r="D67" s="100"/>
      <c r="E67" s="101" t="str">
        <f>IF(C67="","",VLOOKUP(C67,食材マスタ!$A$4:$AB$438,6,FALSE))</f>
        <v/>
      </c>
      <c r="F67" s="102"/>
      <c r="G67" s="103" t="str">
        <f>IF(C67="","",F67/((100-I67)/100))</f>
        <v/>
      </c>
      <c r="H67" s="94" t="str">
        <f t="shared" si="1"/>
        <v/>
      </c>
      <c r="I67" s="96" t="str">
        <f>IF(C67="","",VLOOKUP(C67,食材マスタ!$A$4:$AB$438,13,FALSE))</f>
        <v/>
      </c>
      <c r="J67" s="96" t="str">
        <f t="shared" si="19"/>
        <v/>
      </c>
      <c r="K67" s="104" t="str">
        <f t="shared" si="3"/>
        <v/>
      </c>
      <c r="L67" s="219" t="str">
        <f t="shared" si="20"/>
        <v/>
      </c>
      <c r="M67" s="105" t="str">
        <f t="shared" si="4"/>
        <v/>
      </c>
      <c r="N67" s="219" t="str">
        <f t="shared" si="15"/>
        <v/>
      </c>
      <c r="O67" s="105" t="str">
        <f t="shared" si="6"/>
        <v/>
      </c>
      <c r="P67" s="219" t="str">
        <f t="shared" si="13"/>
        <v/>
      </c>
      <c r="Q67" s="105" t="str">
        <f t="shared" si="8"/>
        <v/>
      </c>
      <c r="R67" s="219" t="str">
        <f t="shared" si="16"/>
        <v/>
      </c>
      <c r="S67" s="13" t="str">
        <f t="shared" si="10"/>
        <v/>
      </c>
      <c r="T67" s="223"/>
      <c r="U67" s="82"/>
      <c r="X67" s="118" t="e">
        <f>VLOOKUP($C67,食材マスタ!$A:$AB,5,FALSE)</f>
        <v>#N/A</v>
      </c>
      <c r="Y67" s="118" t="e">
        <f>VLOOKUP($C67,食材マスタ!$A:$AB,6,FALSE)</f>
        <v>#N/A</v>
      </c>
      <c r="Z67" s="118" t="e">
        <f>VLOOKUP($C67,食材マスタ!$A:$AB,13,FALSE)</f>
        <v>#N/A</v>
      </c>
      <c r="AA67" s="118" t="e">
        <f>VLOOKUP($C67,食材マスタ!$A:$AB,12,FALSE)</f>
        <v>#N/A</v>
      </c>
      <c r="AB67" s="118" t="e">
        <f>VLOOKUP($C67,食材マスタ!$A:$AB,14,FALSE)</f>
        <v>#N/A</v>
      </c>
      <c r="AC67" s="118" t="e">
        <f>VLOOKUP($C67,食材マスタ!$A:$AB,16,FALSE)</f>
        <v>#N/A</v>
      </c>
      <c r="AD67" s="118" t="e">
        <f>VLOOKUP($C67,食材マスタ!$A:$AB,19,FALSE)</f>
        <v>#N/A</v>
      </c>
      <c r="AE67" s="118" t="e">
        <f>VLOOKUP($C67,食材マスタ!$A:$AB,26,FALSE)</f>
        <v>#N/A</v>
      </c>
      <c r="AF67" s="118" t="e">
        <f>VLOOKUP($C67,食材マスタ!$A:$AB,28,FALSE)</f>
        <v>#N/A</v>
      </c>
    </row>
    <row r="68" spans="1:32" ht="14.25" customHeight="1" x14ac:dyDescent="0.25">
      <c r="A68" s="260"/>
      <c r="B68" s="261"/>
      <c r="C68" s="99"/>
      <c r="D68" s="106"/>
      <c r="E68" s="101" t="str">
        <f>IF(C68="","",VLOOKUP(C68,食材マスタ!$A$4:$AB$438,6,FALSE))</f>
        <v/>
      </c>
      <c r="F68" s="102"/>
      <c r="G68" s="103" t="str">
        <f>IF(C68="","",F68/((100-I68)/100))</f>
        <v/>
      </c>
      <c r="H68" s="94" t="str">
        <f t="shared" si="1"/>
        <v/>
      </c>
      <c r="I68" s="96" t="str">
        <f>IF(C68="","",VLOOKUP(C68,食材マスタ!$A$4:$AB$438,13,FALSE))</f>
        <v/>
      </c>
      <c r="J68" s="96" t="str">
        <f t="shared" si="19"/>
        <v/>
      </c>
      <c r="K68" s="104" t="str">
        <f t="shared" si="3"/>
        <v/>
      </c>
      <c r="L68" s="219" t="str">
        <f t="shared" si="20"/>
        <v/>
      </c>
      <c r="M68" s="105" t="str">
        <f t="shared" si="4"/>
        <v/>
      </c>
      <c r="N68" s="219" t="str">
        <f t="shared" si="15"/>
        <v/>
      </c>
      <c r="O68" s="105" t="str">
        <f t="shared" si="6"/>
        <v/>
      </c>
      <c r="P68" s="219" t="str">
        <f t="shared" si="13"/>
        <v/>
      </c>
      <c r="Q68" s="105" t="str">
        <f t="shared" si="8"/>
        <v/>
      </c>
      <c r="R68" s="219" t="str">
        <f t="shared" si="16"/>
        <v/>
      </c>
      <c r="S68" s="13" t="str">
        <f t="shared" si="10"/>
        <v/>
      </c>
      <c r="T68" s="223"/>
      <c r="U68" s="82"/>
      <c r="X68" s="118" t="e">
        <f>VLOOKUP($C68,食材マスタ!$A:$AB,5,FALSE)</f>
        <v>#N/A</v>
      </c>
      <c r="Y68" s="118" t="e">
        <f>VLOOKUP($C68,食材マスタ!$A:$AB,6,FALSE)</f>
        <v>#N/A</v>
      </c>
      <c r="Z68" s="118" t="e">
        <f>VLOOKUP($C68,食材マスタ!$A:$AB,13,FALSE)</f>
        <v>#N/A</v>
      </c>
      <c r="AA68" s="118" t="e">
        <f>VLOOKUP($C68,食材マスタ!$A:$AB,12,FALSE)</f>
        <v>#N/A</v>
      </c>
      <c r="AB68" s="118" t="e">
        <f>VLOOKUP($C68,食材マスタ!$A:$AB,14,FALSE)</f>
        <v>#N/A</v>
      </c>
      <c r="AC68" s="118" t="e">
        <f>VLOOKUP($C68,食材マスタ!$A:$AB,16,FALSE)</f>
        <v>#N/A</v>
      </c>
      <c r="AD68" s="118" t="e">
        <f>VLOOKUP($C68,食材マスタ!$A:$AB,19,FALSE)</f>
        <v>#N/A</v>
      </c>
      <c r="AE68" s="118" t="e">
        <f>VLOOKUP($C68,食材マスタ!$A:$AB,26,FALSE)</f>
        <v>#N/A</v>
      </c>
      <c r="AF68" s="118" t="e">
        <f>VLOOKUP($C68,食材マスタ!$A:$AB,28,FALSE)</f>
        <v>#N/A</v>
      </c>
    </row>
    <row r="69" spans="1:32" ht="14.25" customHeight="1" x14ac:dyDescent="0.25">
      <c r="A69" s="260"/>
      <c r="B69" s="261"/>
      <c r="C69" s="99"/>
      <c r="D69" s="100"/>
      <c r="E69" s="101" t="str">
        <f>IF(C69="","",VLOOKUP(C69,食材マスタ!$A$4:$AB$438,6,FALSE))</f>
        <v/>
      </c>
      <c r="F69" s="102"/>
      <c r="G69" s="103" t="str">
        <f>IF(C69="","",F69/((100-I69)/100))</f>
        <v/>
      </c>
      <c r="H69" s="94" t="str">
        <f t="shared" si="1"/>
        <v/>
      </c>
      <c r="I69" s="96" t="str">
        <f>IF(C69="","",VLOOKUP(C69,食材マスタ!$A$4:$AB$438,13,FALSE))</f>
        <v/>
      </c>
      <c r="J69" s="96" t="str">
        <f t="shared" si="19"/>
        <v/>
      </c>
      <c r="K69" s="104" t="str">
        <f t="shared" si="3"/>
        <v/>
      </c>
      <c r="L69" s="219" t="str">
        <f t="shared" si="20"/>
        <v/>
      </c>
      <c r="M69" s="105" t="str">
        <f t="shared" si="4"/>
        <v/>
      </c>
      <c r="N69" s="219" t="str">
        <f t="shared" si="15"/>
        <v/>
      </c>
      <c r="O69" s="105" t="str">
        <f t="shared" si="6"/>
        <v/>
      </c>
      <c r="P69" s="219" t="str">
        <f t="shared" si="13"/>
        <v/>
      </c>
      <c r="Q69" s="105" t="str">
        <f t="shared" si="8"/>
        <v/>
      </c>
      <c r="R69" s="219" t="str">
        <f t="shared" si="16"/>
        <v/>
      </c>
      <c r="S69" s="13" t="str">
        <f t="shared" si="10"/>
        <v/>
      </c>
      <c r="T69" s="223"/>
      <c r="U69" s="82"/>
      <c r="X69" s="118" t="e">
        <f>VLOOKUP($C69,食材マスタ!$A:$AB,5,FALSE)</f>
        <v>#N/A</v>
      </c>
      <c r="Y69" s="118" t="e">
        <f>VLOOKUP($C69,食材マスタ!$A:$AB,6,FALSE)</f>
        <v>#N/A</v>
      </c>
      <c r="Z69" s="118" t="e">
        <f>VLOOKUP($C69,食材マスタ!$A:$AB,13,FALSE)</f>
        <v>#N/A</v>
      </c>
      <c r="AA69" s="118" t="e">
        <f>VLOOKUP($C69,食材マスタ!$A:$AB,12,FALSE)</f>
        <v>#N/A</v>
      </c>
      <c r="AB69" s="118" t="e">
        <f>VLOOKUP($C69,食材マスタ!$A:$AB,14,FALSE)</f>
        <v>#N/A</v>
      </c>
      <c r="AC69" s="118" t="e">
        <f>VLOOKUP($C69,食材マスタ!$A:$AB,16,FALSE)</f>
        <v>#N/A</v>
      </c>
      <c r="AD69" s="118" t="e">
        <f>VLOOKUP($C69,食材マスタ!$A:$AB,19,FALSE)</f>
        <v>#N/A</v>
      </c>
      <c r="AE69" s="118" t="e">
        <f>VLOOKUP($C69,食材マスタ!$A:$AB,26,FALSE)</f>
        <v>#N/A</v>
      </c>
      <c r="AF69" s="118" t="e">
        <f>VLOOKUP($C69,食材マスタ!$A:$AB,28,FALSE)</f>
        <v>#N/A</v>
      </c>
    </row>
    <row r="70" spans="1:32" ht="14.25" customHeight="1" x14ac:dyDescent="0.25">
      <c r="A70" s="260"/>
      <c r="B70" s="261"/>
      <c r="C70" s="99"/>
      <c r="D70" s="100"/>
      <c r="E70" s="101" t="str">
        <f>IF(C70="","",VLOOKUP(C70,食材マスタ!$A$4:$AB$438,6,FALSE))</f>
        <v/>
      </c>
      <c r="F70" s="102"/>
      <c r="G70" s="103" t="str">
        <f t="shared" ref="G70:G79" si="22">IF(C70="","",F70/((100-I70)/100))</f>
        <v/>
      </c>
      <c r="H70" s="94" t="str">
        <f t="shared" si="1"/>
        <v/>
      </c>
      <c r="I70" s="96" t="str">
        <f>IF(C70="","",VLOOKUP(C70,食材マスタ!$A$4:$AB$438,13,FALSE))</f>
        <v/>
      </c>
      <c r="J70" s="96" t="str">
        <f t="shared" si="19"/>
        <v/>
      </c>
      <c r="K70" s="104" t="str">
        <f t="shared" si="3"/>
        <v/>
      </c>
      <c r="L70" s="219" t="str">
        <f t="shared" si="20"/>
        <v/>
      </c>
      <c r="M70" s="105" t="str">
        <f t="shared" si="4"/>
        <v/>
      </c>
      <c r="N70" s="219" t="str">
        <f t="shared" si="15"/>
        <v/>
      </c>
      <c r="O70" s="105" t="str">
        <f t="shared" si="6"/>
        <v/>
      </c>
      <c r="P70" s="219" t="str">
        <f t="shared" si="13"/>
        <v/>
      </c>
      <c r="Q70" s="105" t="str">
        <f t="shared" si="8"/>
        <v/>
      </c>
      <c r="R70" s="219" t="str">
        <f t="shared" si="16"/>
        <v/>
      </c>
      <c r="S70" s="13" t="str">
        <f t="shared" si="10"/>
        <v/>
      </c>
      <c r="T70" s="223"/>
      <c r="U70" s="82"/>
      <c r="X70" s="118" t="e">
        <f>VLOOKUP($C70,食材マスタ!$A:$AB,5,FALSE)</f>
        <v>#N/A</v>
      </c>
      <c r="Y70" s="118" t="e">
        <f>VLOOKUP($C70,食材マスタ!$A:$AB,6,FALSE)</f>
        <v>#N/A</v>
      </c>
      <c r="Z70" s="118" t="e">
        <f>VLOOKUP($C70,食材マスタ!$A:$AB,13,FALSE)</f>
        <v>#N/A</v>
      </c>
      <c r="AA70" s="118" t="e">
        <f>VLOOKUP($C70,食材マスタ!$A:$AB,12,FALSE)</f>
        <v>#N/A</v>
      </c>
      <c r="AB70" s="118" t="e">
        <f>VLOOKUP($C70,食材マスタ!$A:$AB,14,FALSE)</f>
        <v>#N/A</v>
      </c>
      <c r="AC70" s="118" t="e">
        <f>VLOOKUP($C70,食材マスタ!$A:$AB,16,FALSE)</f>
        <v>#N/A</v>
      </c>
      <c r="AD70" s="118" t="e">
        <f>VLOOKUP($C70,食材マスタ!$A:$AB,19,FALSE)</f>
        <v>#N/A</v>
      </c>
      <c r="AE70" s="118" t="e">
        <f>VLOOKUP($C70,食材マスタ!$A:$AB,26,FALSE)</f>
        <v>#N/A</v>
      </c>
      <c r="AF70" s="118" t="e">
        <f>VLOOKUP($C70,食材マスタ!$A:$AB,28,FALSE)</f>
        <v>#N/A</v>
      </c>
    </row>
    <row r="71" spans="1:32" ht="14.25" customHeight="1" x14ac:dyDescent="0.25">
      <c r="A71" s="260"/>
      <c r="B71" s="261"/>
      <c r="C71" s="99"/>
      <c r="D71" s="106"/>
      <c r="E71" s="101" t="str">
        <f>IF(C71="","",VLOOKUP(C71,食材マスタ!$A$4:$AB$438,6,FALSE))</f>
        <v/>
      </c>
      <c r="F71" s="102"/>
      <c r="G71" s="103" t="str">
        <f t="shared" si="22"/>
        <v/>
      </c>
      <c r="H71" s="94" t="str">
        <f t="shared" si="1"/>
        <v/>
      </c>
      <c r="I71" s="96" t="str">
        <f>IF(C71="","",VLOOKUP(C71,食材マスタ!$A$4:$AB$438,13,FALSE))</f>
        <v/>
      </c>
      <c r="J71" s="96" t="str">
        <f t="shared" si="19"/>
        <v/>
      </c>
      <c r="K71" s="104" t="str">
        <f t="shared" si="3"/>
        <v/>
      </c>
      <c r="L71" s="219" t="str">
        <f t="shared" si="20"/>
        <v/>
      </c>
      <c r="M71" s="105" t="str">
        <f t="shared" si="4"/>
        <v/>
      </c>
      <c r="N71" s="219" t="str">
        <f t="shared" si="15"/>
        <v/>
      </c>
      <c r="O71" s="105" t="str">
        <f t="shared" si="6"/>
        <v/>
      </c>
      <c r="P71" s="219" t="str">
        <f t="shared" si="13"/>
        <v/>
      </c>
      <c r="Q71" s="105" t="str">
        <f t="shared" si="8"/>
        <v/>
      </c>
      <c r="R71" s="219" t="str">
        <f t="shared" si="16"/>
        <v/>
      </c>
      <c r="S71" s="13" t="str">
        <f t="shared" si="10"/>
        <v/>
      </c>
      <c r="T71" s="223"/>
      <c r="U71" s="83"/>
      <c r="X71" s="118" t="e">
        <f>VLOOKUP($C71,食材マスタ!$A:$AB,5,FALSE)</f>
        <v>#N/A</v>
      </c>
      <c r="Y71" s="118" t="e">
        <f>VLOOKUP($C71,食材マスタ!$A:$AB,6,FALSE)</f>
        <v>#N/A</v>
      </c>
      <c r="Z71" s="118" t="e">
        <f>VLOOKUP($C71,食材マスタ!$A:$AB,13,FALSE)</f>
        <v>#N/A</v>
      </c>
      <c r="AA71" s="118" t="e">
        <f>VLOOKUP($C71,食材マスタ!$A:$AB,12,FALSE)</f>
        <v>#N/A</v>
      </c>
      <c r="AB71" s="118" t="e">
        <f>VLOOKUP($C71,食材マスタ!$A:$AB,14,FALSE)</f>
        <v>#N/A</v>
      </c>
      <c r="AC71" s="118" t="e">
        <f>VLOOKUP($C71,食材マスタ!$A:$AB,16,FALSE)</f>
        <v>#N/A</v>
      </c>
      <c r="AD71" s="118" t="e">
        <f>VLOOKUP($C71,食材マスタ!$A:$AB,19,FALSE)</f>
        <v>#N/A</v>
      </c>
      <c r="AE71" s="118" t="e">
        <f>VLOOKUP($C71,食材マスタ!$A:$AB,26,FALSE)</f>
        <v>#N/A</v>
      </c>
      <c r="AF71" s="118" t="e">
        <f>VLOOKUP($C71,食材マスタ!$A:$AB,28,FALSE)</f>
        <v>#N/A</v>
      </c>
    </row>
    <row r="72" spans="1:32" ht="14.25" customHeight="1" x14ac:dyDescent="0.25">
      <c r="A72" s="260"/>
      <c r="B72" s="261"/>
      <c r="C72" s="99"/>
      <c r="D72" s="100"/>
      <c r="E72" s="101" t="str">
        <f>IF(C72="","",VLOOKUP(C72,食材マスタ!$A$4:$AB$438,6,FALSE))</f>
        <v/>
      </c>
      <c r="F72" s="102"/>
      <c r="G72" s="103" t="str">
        <f t="shared" si="22"/>
        <v/>
      </c>
      <c r="H72" s="94" t="str">
        <f t="shared" si="1"/>
        <v/>
      </c>
      <c r="I72" s="96" t="str">
        <f>IF(C72="","",VLOOKUP(C72,食材マスタ!$A$4:$AB$438,13,FALSE))</f>
        <v/>
      </c>
      <c r="J72" s="96" t="str">
        <f t="shared" si="19"/>
        <v/>
      </c>
      <c r="K72" s="104" t="str">
        <f t="shared" si="3"/>
        <v/>
      </c>
      <c r="L72" s="219" t="str">
        <f t="shared" si="19"/>
        <v/>
      </c>
      <c r="M72" s="105" t="str">
        <f t="shared" si="4"/>
        <v/>
      </c>
      <c r="N72" s="219" t="str">
        <f t="shared" si="15"/>
        <v/>
      </c>
      <c r="O72" s="105" t="str">
        <f t="shared" si="6"/>
        <v/>
      </c>
      <c r="P72" s="219" t="str">
        <f t="shared" si="13"/>
        <v/>
      </c>
      <c r="Q72" s="105" t="str">
        <f t="shared" si="8"/>
        <v/>
      </c>
      <c r="R72" s="219" t="str">
        <f t="shared" si="16"/>
        <v/>
      </c>
      <c r="S72" s="13" t="str">
        <f t="shared" si="10"/>
        <v/>
      </c>
      <c r="T72" s="223"/>
      <c r="U72" s="83"/>
      <c r="X72" s="118" t="e">
        <f>VLOOKUP($C72,食材マスタ!$A:$AB,5,FALSE)</f>
        <v>#N/A</v>
      </c>
      <c r="Y72" s="118" t="e">
        <f>VLOOKUP($C72,食材マスタ!$A:$AB,6,FALSE)</f>
        <v>#N/A</v>
      </c>
      <c r="Z72" s="118" t="e">
        <f>VLOOKUP($C72,食材マスタ!$A:$AB,13,FALSE)</f>
        <v>#N/A</v>
      </c>
      <c r="AA72" s="118" t="e">
        <f>VLOOKUP($C72,食材マスタ!$A:$AB,12,FALSE)</f>
        <v>#N/A</v>
      </c>
      <c r="AB72" s="118" t="e">
        <f>VLOOKUP($C72,食材マスタ!$A:$AB,14,FALSE)</f>
        <v>#N/A</v>
      </c>
      <c r="AC72" s="118" t="e">
        <f>VLOOKUP($C72,食材マスタ!$A:$AB,16,FALSE)</f>
        <v>#N/A</v>
      </c>
      <c r="AD72" s="118" t="e">
        <f>VLOOKUP($C72,食材マスタ!$A:$AB,19,FALSE)</f>
        <v>#N/A</v>
      </c>
      <c r="AE72" s="118" t="e">
        <f>VLOOKUP($C72,食材マスタ!$A:$AB,26,FALSE)</f>
        <v>#N/A</v>
      </c>
      <c r="AF72" s="118" t="e">
        <f>VLOOKUP($C72,食材マスタ!$A:$AB,28,FALSE)</f>
        <v>#N/A</v>
      </c>
    </row>
    <row r="73" spans="1:32" ht="14.25" customHeight="1" x14ac:dyDescent="0.25">
      <c r="A73" s="260"/>
      <c r="B73" s="261"/>
      <c r="C73" s="99"/>
      <c r="D73" s="100"/>
      <c r="E73" s="101" t="str">
        <f>IF(C73="","",VLOOKUP(C73,食材マスタ!$A$4:$AB$438,6,FALSE))</f>
        <v/>
      </c>
      <c r="F73" s="102"/>
      <c r="G73" s="103" t="str">
        <f t="shared" si="22"/>
        <v/>
      </c>
      <c r="H73" s="94" t="str">
        <f t="shared" si="1"/>
        <v/>
      </c>
      <c r="I73" s="96" t="str">
        <f>IF(C73="","",VLOOKUP(C73,食材マスタ!$A$4:$AB$438,13,FALSE))</f>
        <v/>
      </c>
      <c r="J73" s="96" t="str">
        <f t="shared" si="19"/>
        <v/>
      </c>
      <c r="K73" s="104" t="str">
        <f t="shared" si="3"/>
        <v/>
      </c>
      <c r="L73" s="219" t="str">
        <f t="shared" si="19"/>
        <v/>
      </c>
      <c r="M73" s="105" t="str">
        <f t="shared" si="4"/>
        <v/>
      </c>
      <c r="N73" s="219" t="str">
        <f t="shared" si="15"/>
        <v/>
      </c>
      <c r="O73" s="105" t="str">
        <f t="shared" si="6"/>
        <v/>
      </c>
      <c r="P73" s="219" t="str">
        <f t="shared" si="13"/>
        <v/>
      </c>
      <c r="Q73" s="105" t="str">
        <f t="shared" si="8"/>
        <v/>
      </c>
      <c r="R73" s="219" t="str">
        <f t="shared" si="16"/>
        <v/>
      </c>
      <c r="S73" s="13" t="str">
        <f t="shared" si="10"/>
        <v/>
      </c>
      <c r="T73" s="223"/>
      <c r="U73" s="83"/>
      <c r="X73" s="118" t="e">
        <f>VLOOKUP($C73,食材マスタ!$A:$AB,5,FALSE)</f>
        <v>#N/A</v>
      </c>
      <c r="Y73" s="118" t="e">
        <f>VLOOKUP($C73,食材マスタ!$A:$AB,6,FALSE)</f>
        <v>#N/A</v>
      </c>
      <c r="Z73" s="118" t="e">
        <f>VLOOKUP($C73,食材マスタ!$A:$AB,13,FALSE)</f>
        <v>#N/A</v>
      </c>
      <c r="AA73" s="118" t="e">
        <f>VLOOKUP($C73,食材マスタ!$A:$AB,12,FALSE)</f>
        <v>#N/A</v>
      </c>
      <c r="AB73" s="118" t="e">
        <f>VLOOKUP($C73,食材マスタ!$A:$AB,14,FALSE)</f>
        <v>#N/A</v>
      </c>
      <c r="AC73" s="118" t="e">
        <f>VLOOKUP($C73,食材マスタ!$A:$AB,16,FALSE)</f>
        <v>#N/A</v>
      </c>
      <c r="AD73" s="118" t="e">
        <f>VLOOKUP($C73,食材マスタ!$A:$AB,19,FALSE)</f>
        <v>#N/A</v>
      </c>
      <c r="AE73" s="118" t="e">
        <f>VLOOKUP($C73,食材マスタ!$A:$AB,26,FALSE)</f>
        <v>#N/A</v>
      </c>
      <c r="AF73" s="118" t="e">
        <f>VLOOKUP($C73,食材マスタ!$A:$AB,28,FALSE)</f>
        <v>#N/A</v>
      </c>
    </row>
    <row r="74" spans="1:32" ht="14.25" customHeight="1" x14ac:dyDescent="0.25">
      <c r="A74" s="260"/>
      <c r="B74" s="261"/>
      <c r="C74" s="99"/>
      <c r="D74" s="100"/>
      <c r="E74" s="101" t="str">
        <f>IF(C74="","",VLOOKUP(C74,食材マスタ!$A$4:$AB$438,6,FALSE))</f>
        <v/>
      </c>
      <c r="F74" s="102"/>
      <c r="G74" s="103" t="str">
        <f t="shared" si="22"/>
        <v/>
      </c>
      <c r="H74" s="94" t="str">
        <f t="shared" si="1"/>
        <v/>
      </c>
      <c r="I74" s="96" t="str">
        <f>IF(C74="","",VLOOKUP(C74,食材マスタ!$A$4:$AB$438,13,FALSE))</f>
        <v/>
      </c>
      <c r="J74" s="96" t="str">
        <f t="shared" si="19"/>
        <v/>
      </c>
      <c r="K74" s="104" t="str">
        <f t="shared" si="3"/>
        <v/>
      </c>
      <c r="L74" s="219" t="str">
        <f t="shared" si="19"/>
        <v/>
      </c>
      <c r="M74" s="105" t="str">
        <f t="shared" si="4"/>
        <v/>
      </c>
      <c r="N74" s="219" t="str">
        <f t="shared" si="15"/>
        <v/>
      </c>
      <c r="O74" s="105" t="str">
        <f t="shared" si="6"/>
        <v/>
      </c>
      <c r="P74" s="219" t="str">
        <f t="shared" si="13"/>
        <v/>
      </c>
      <c r="Q74" s="105" t="str">
        <f t="shared" si="8"/>
        <v/>
      </c>
      <c r="R74" s="219" t="str">
        <f t="shared" si="16"/>
        <v/>
      </c>
      <c r="S74" s="13" t="str">
        <f t="shared" si="10"/>
        <v/>
      </c>
      <c r="T74" s="223"/>
      <c r="U74" s="83"/>
      <c r="X74" s="118" t="e">
        <f>VLOOKUP($C74,食材マスタ!$A:$AB,5,FALSE)</f>
        <v>#N/A</v>
      </c>
      <c r="Y74" s="118" t="e">
        <f>VLOOKUP($C74,食材マスタ!$A:$AB,6,FALSE)</f>
        <v>#N/A</v>
      </c>
      <c r="Z74" s="118" t="e">
        <f>VLOOKUP($C74,食材マスタ!$A:$AB,13,FALSE)</f>
        <v>#N/A</v>
      </c>
      <c r="AA74" s="118" t="e">
        <f>VLOOKUP($C74,食材マスタ!$A:$AB,12,FALSE)</f>
        <v>#N/A</v>
      </c>
      <c r="AB74" s="118" t="e">
        <f>VLOOKUP($C74,食材マスタ!$A:$AB,14,FALSE)</f>
        <v>#N/A</v>
      </c>
      <c r="AC74" s="118" t="e">
        <f>VLOOKUP($C74,食材マスタ!$A:$AB,16,FALSE)</f>
        <v>#N/A</v>
      </c>
      <c r="AD74" s="118" t="e">
        <f>VLOOKUP($C74,食材マスタ!$A:$AB,19,FALSE)</f>
        <v>#N/A</v>
      </c>
      <c r="AE74" s="118" t="e">
        <f>VLOOKUP($C74,食材マスタ!$A:$AB,26,FALSE)</f>
        <v>#N/A</v>
      </c>
      <c r="AF74" s="118" t="e">
        <f>VLOOKUP($C74,食材マスタ!$A:$AB,28,FALSE)</f>
        <v>#N/A</v>
      </c>
    </row>
    <row r="75" spans="1:32" ht="14.25" customHeight="1" x14ac:dyDescent="0.25">
      <c r="A75" s="260"/>
      <c r="B75" s="261"/>
      <c r="C75" s="99"/>
      <c r="D75" s="100"/>
      <c r="E75" s="101" t="str">
        <f>IF(C75="","",VLOOKUP(C75,食材マスタ!$A$4:$AB$438,6,FALSE))</f>
        <v/>
      </c>
      <c r="F75" s="102"/>
      <c r="G75" s="103" t="str">
        <f t="shared" si="22"/>
        <v/>
      </c>
      <c r="H75" s="94" t="str">
        <f t="shared" si="1"/>
        <v/>
      </c>
      <c r="I75" s="96" t="str">
        <f>IF(C75="","",VLOOKUP(C75,食材マスタ!$A$4:$AB$438,13,FALSE))</f>
        <v/>
      </c>
      <c r="J75" s="96" t="str">
        <f t="shared" ref="J75:L79" si="23">K75</f>
        <v/>
      </c>
      <c r="K75" s="104" t="str">
        <f t="shared" si="3"/>
        <v/>
      </c>
      <c r="L75" s="219" t="str">
        <f t="shared" si="23"/>
        <v/>
      </c>
      <c r="M75" s="105" t="str">
        <f t="shared" si="4"/>
        <v/>
      </c>
      <c r="N75" s="219" t="str">
        <f t="shared" si="15"/>
        <v/>
      </c>
      <c r="O75" s="105" t="str">
        <f t="shared" si="6"/>
        <v/>
      </c>
      <c r="P75" s="219" t="str">
        <f t="shared" si="13"/>
        <v/>
      </c>
      <c r="Q75" s="105" t="str">
        <f t="shared" si="8"/>
        <v/>
      </c>
      <c r="R75" s="219" t="str">
        <f t="shared" si="16"/>
        <v/>
      </c>
      <c r="S75" s="13" t="str">
        <f t="shared" si="10"/>
        <v/>
      </c>
      <c r="T75" s="223"/>
      <c r="U75" s="83"/>
      <c r="X75" s="118" t="e">
        <f>VLOOKUP($C75,食材マスタ!$A:$AB,5,FALSE)</f>
        <v>#N/A</v>
      </c>
      <c r="Y75" s="118" t="e">
        <f>VLOOKUP($C75,食材マスタ!$A:$AB,6,FALSE)</f>
        <v>#N/A</v>
      </c>
      <c r="Z75" s="118" t="e">
        <f>VLOOKUP($C75,食材マスタ!$A:$AB,13,FALSE)</f>
        <v>#N/A</v>
      </c>
      <c r="AA75" s="118" t="e">
        <f>VLOOKUP($C75,食材マスタ!$A:$AB,12,FALSE)</f>
        <v>#N/A</v>
      </c>
      <c r="AB75" s="118" t="e">
        <f>VLOOKUP($C75,食材マスタ!$A:$AB,14,FALSE)</f>
        <v>#N/A</v>
      </c>
      <c r="AC75" s="118" t="e">
        <f>VLOOKUP($C75,食材マスタ!$A:$AB,16,FALSE)</f>
        <v>#N/A</v>
      </c>
      <c r="AD75" s="118" t="e">
        <f>VLOOKUP($C75,食材マスタ!$A:$AB,19,FALSE)</f>
        <v>#N/A</v>
      </c>
      <c r="AE75" s="118" t="e">
        <f>VLOOKUP($C75,食材マスタ!$A:$AB,26,FALSE)</f>
        <v>#N/A</v>
      </c>
      <c r="AF75" s="118" t="e">
        <f>VLOOKUP($C75,食材マスタ!$A:$AB,28,FALSE)</f>
        <v>#N/A</v>
      </c>
    </row>
    <row r="76" spans="1:32" ht="14.25" customHeight="1" x14ac:dyDescent="0.25">
      <c r="A76" s="260"/>
      <c r="B76" s="261"/>
      <c r="C76" s="99"/>
      <c r="D76" s="115"/>
      <c r="E76" s="101" t="str">
        <f>IF(C76="","",VLOOKUP(C76,食材マスタ!$A$4:$AB$438,6,FALSE))</f>
        <v/>
      </c>
      <c r="F76" s="102"/>
      <c r="G76" s="103" t="str">
        <f t="shared" si="22"/>
        <v/>
      </c>
      <c r="H76" s="94" t="str">
        <f t="shared" si="1"/>
        <v/>
      </c>
      <c r="I76" s="96" t="str">
        <f>IF(C76="","",VLOOKUP(C76,食材マスタ!$A$4:$AB$438,13,FALSE))</f>
        <v/>
      </c>
      <c r="J76" s="96" t="str">
        <f t="shared" si="23"/>
        <v/>
      </c>
      <c r="K76" s="104" t="str">
        <f t="shared" si="3"/>
        <v/>
      </c>
      <c r="L76" s="219" t="str">
        <f t="shared" si="23"/>
        <v/>
      </c>
      <c r="M76" s="105" t="str">
        <f t="shared" si="4"/>
        <v/>
      </c>
      <c r="N76" s="219" t="str">
        <f t="shared" si="15"/>
        <v/>
      </c>
      <c r="O76" s="105" t="str">
        <f t="shared" si="6"/>
        <v/>
      </c>
      <c r="P76" s="219" t="str">
        <f t="shared" si="13"/>
        <v/>
      </c>
      <c r="Q76" s="105" t="str">
        <f t="shared" si="8"/>
        <v/>
      </c>
      <c r="R76" s="219" t="str">
        <f t="shared" si="16"/>
        <v/>
      </c>
      <c r="S76" s="13" t="str">
        <f t="shared" si="10"/>
        <v/>
      </c>
      <c r="T76" s="224"/>
      <c r="U76" s="86"/>
      <c r="X76" s="118" t="e">
        <f>VLOOKUP($C76,食材マスタ!$A:$AB,5,FALSE)</f>
        <v>#N/A</v>
      </c>
      <c r="Y76" s="118" t="e">
        <f>VLOOKUP($C76,食材マスタ!$A:$AB,6,FALSE)</f>
        <v>#N/A</v>
      </c>
      <c r="Z76" s="118" t="e">
        <f>VLOOKUP($C76,食材マスタ!$A:$AB,13,FALSE)</f>
        <v>#N/A</v>
      </c>
      <c r="AA76" s="118" t="e">
        <f>VLOOKUP($C76,食材マスタ!$A:$AB,12,FALSE)</f>
        <v>#N/A</v>
      </c>
      <c r="AB76" s="118" t="e">
        <f>VLOOKUP($C76,食材マスタ!$A:$AB,14,FALSE)</f>
        <v>#N/A</v>
      </c>
      <c r="AC76" s="118" t="e">
        <f>VLOOKUP($C76,食材マスタ!$A:$AB,16,FALSE)</f>
        <v>#N/A</v>
      </c>
      <c r="AD76" s="118" t="e">
        <f>VLOOKUP($C76,食材マスタ!$A:$AB,19,FALSE)</f>
        <v>#N/A</v>
      </c>
      <c r="AE76" s="118" t="e">
        <f>VLOOKUP($C76,食材マスタ!$A:$AB,26,FALSE)</f>
        <v>#N/A</v>
      </c>
      <c r="AF76" s="118" t="e">
        <f>VLOOKUP($C76,食材マスタ!$A:$AB,28,FALSE)</f>
        <v>#N/A</v>
      </c>
    </row>
    <row r="77" spans="1:32" ht="14.25" customHeight="1" x14ac:dyDescent="0.25">
      <c r="A77" s="260"/>
      <c r="B77" s="261"/>
      <c r="C77" s="114"/>
      <c r="D77" s="100"/>
      <c r="E77" s="101" t="str">
        <f>IF(C77="","",VLOOKUP(C77,食材マスタ!$A$4:$AB$438,6,FALSE))</f>
        <v/>
      </c>
      <c r="F77" s="102"/>
      <c r="G77" s="103" t="str">
        <f t="shared" si="22"/>
        <v/>
      </c>
      <c r="H77" s="94" t="str">
        <f t="shared" si="1"/>
        <v/>
      </c>
      <c r="I77" s="96" t="str">
        <f>IF(C77="","",VLOOKUP(C77,食材マスタ!$A$4:$AB$438,13,FALSE))</f>
        <v/>
      </c>
      <c r="J77" s="96" t="str">
        <f t="shared" si="23"/>
        <v/>
      </c>
      <c r="K77" s="104" t="str">
        <f t="shared" si="3"/>
        <v/>
      </c>
      <c r="L77" s="219" t="str">
        <f t="shared" si="23"/>
        <v/>
      </c>
      <c r="M77" s="105" t="str">
        <f t="shared" si="4"/>
        <v/>
      </c>
      <c r="N77" s="219" t="str">
        <f t="shared" si="15"/>
        <v/>
      </c>
      <c r="O77" s="105" t="str">
        <f t="shared" si="6"/>
        <v/>
      </c>
      <c r="P77" s="219" t="str">
        <f t="shared" si="13"/>
        <v/>
      </c>
      <c r="Q77" s="105" t="str">
        <f t="shared" si="8"/>
        <v/>
      </c>
      <c r="R77" s="219" t="str">
        <f t="shared" si="16"/>
        <v/>
      </c>
      <c r="S77" s="13" t="str">
        <f t="shared" si="10"/>
        <v/>
      </c>
      <c r="T77" s="223"/>
      <c r="U77" s="85"/>
      <c r="X77" s="118" t="e">
        <f>VLOOKUP($C77,食材マスタ!$A:$AB,5,FALSE)</f>
        <v>#N/A</v>
      </c>
      <c r="Y77" s="118" t="e">
        <f>VLOOKUP($C77,食材マスタ!$A:$AB,6,FALSE)</f>
        <v>#N/A</v>
      </c>
      <c r="Z77" s="118" t="e">
        <f>VLOOKUP($C77,食材マスタ!$A:$AB,13,FALSE)</f>
        <v>#N/A</v>
      </c>
      <c r="AA77" s="118" t="e">
        <f>VLOOKUP($C77,食材マスタ!$A:$AB,12,FALSE)</f>
        <v>#N/A</v>
      </c>
      <c r="AB77" s="118" t="e">
        <f>VLOOKUP($C77,食材マスタ!$A:$AB,14,FALSE)</f>
        <v>#N/A</v>
      </c>
      <c r="AC77" s="118" t="e">
        <f>VLOOKUP($C77,食材マスタ!$A:$AB,16,FALSE)</f>
        <v>#N/A</v>
      </c>
      <c r="AD77" s="118" t="e">
        <f>VLOOKUP($C77,食材マスタ!$A:$AB,19,FALSE)</f>
        <v>#N/A</v>
      </c>
      <c r="AE77" s="118" t="e">
        <f>VLOOKUP($C77,食材マスタ!$A:$AB,26,FALSE)</f>
        <v>#N/A</v>
      </c>
      <c r="AF77" s="118" t="e">
        <f>VLOOKUP($C77,食材マスタ!$A:$AB,28,FALSE)</f>
        <v>#N/A</v>
      </c>
    </row>
    <row r="78" spans="1:32" ht="14.25" customHeight="1" x14ac:dyDescent="0.25">
      <c r="A78" s="260"/>
      <c r="B78" s="261"/>
      <c r="C78" s="99"/>
      <c r="D78" s="115"/>
      <c r="E78" s="101" t="str">
        <f>IF(C78="","",VLOOKUP(C78,食材マスタ!$A$4:$AB$438,6,FALSE))</f>
        <v/>
      </c>
      <c r="F78" s="102"/>
      <c r="G78" s="103" t="str">
        <f t="shared" si="22"/>
        <v/>
      </c>
      <c r="H78" s="94" t="str">
        <f t="shared" si="1"/>
        <v/>
      </c>
      <c r="I78" s="96" t="str">
        <f>IF(C78="","",VLOOKUP(C78,食材マスタ!$A$4:$AB$438,13,FALSE))</f>
        <v/>
      </c>
      <c r="J78" s="96" t="str">
        <f t="shared" si="23"/>
        <v/>
      </c>
      <c r="K78" s="104" t="str">
        <f t="shared" si="3"/>
        <v/>
      </c>
      <c r="L78" s="219" t="str">
        <f t="shared" si="23"/>
        <v/>
      </c>
      <c r="M78" s="105" t="str">
        <f t="shared" si="4"/>
        <v/>
      </c>
      <c r="N78" s="219" t="str">
        <f t="shared" si="15"/>
        <v/>
      </c>
      <c r="O78" s="105" t="str">
        <f t="shared" si="6"/>
        <v/>
      </c>
      <c r="P78" s="219" t="str">
        <f t="shared" si="13"/>
        <v/>
      </c>
      <c r="Q78" s="105" t="str">
        <f t="shared" si="8"/>
        <v/>
      </c>
      <c r="R78" s="219" t="str">
        <f t="shared" si="16"/>
        <v/>
      </c>
      <c r="S78" s="13" t="str">
        <f t="shared" si="10"/>
        <v/>
      </c>
      <c r="T78" s="224"/>
      <c r="U78" s="86"/>
      <c r="X78" s="118" t="e">
        <f>VLOOKUP($C78,食材マスタ!$A:$AB,5,FALSE)</f>
        <v>#N/A</v>
      </c>
      <c r="Y78" s="118" t="e">
        <f>VLOOKUP($C78,食材マスタ!$A:$AB,6,FALSE)</f>
        <v>#N/A</v>
      </c>
      <c r="Z78" s="118" t="e">
        <f>VLOOKUP($C78,食材マスタ!$A:$AB,13,FALSE)</f>
        <v>#N/A</v>
      </c>
      <c r="AA78" s="118" t="e">
        <f>VLOOKUP($C78,食材マスタ!$A:$AB,12,FALSE)</f>
        <v>#N/A</v>
      </c>
      <c r="AB78" s="118" t="e">
        <f>VLOOKUP($C78,食材マスタ!$A:$AB,14,FALSE)</f>
        <v>#N/A</v>
      </c>
      <c r="AC78" s="118" t="e">
        <f>VLOOKUP($C78,食材マスタ!$A:$AB,16,FALSE)</f>
        <v>#N/A</v>
      </c>
      <c r="AD78" s="118" t="e">
        <f>VLOOKUP($C78,食材マスタ!$A:$AB,19,FALSE)</f>
        <v>#N/A</v>
      </c>
      <c r="AE78" s="118" t="e">
        <f>VLOOKUP($C78,食材マスタ!$A:$AB,26,FALSE)</f>
        <v>#N/A</v>
      </c>
      <c r="AF78" s="118" t="e">
        <f>VLOOKUP($C78,食材マスタ!$A:$AB,28,FALSE)</f>
        <v>#N/A</v>
      </c>
    </row>
    <row r="79" spans="1:32" ht="14.25" customHeight="1" thickBot="1" x14ac:dyDescent="0.3">
      <c r="A79" s="260"/>
      <c r="B79" s="261"/>
      <c r="C79" s="99"/>
      <c r="D79" s="100"/>
      <c r="E79" s="101" t="str">
        <f>IF(C79="","",VLOOKUP(C79,食材マスタ!$A$4:$AB$438,6,FALSE))</f>
        <v/>
      </c>
      <c r="F79" s="102"/>
      <c r="G79" s="103" t="str">
        <f t="shared" si="22"/>
        <v/>
      </c>
      <c r="H79" s="94" t="str">
        <f t="shared" si="1"/>
        <v/>
      </c>
      <c r="I79" s="96" t="str">
        <f>IF(C79="","",VLOOKUP(C79,食材マスタ!$A$4:$AB$438,13,FALSE))</f>
        <v/>
      </c>
      <c r="J79" s="96" t="str">
        <f t="shared" si="23"/>
        <v/>
      </c>
      <c r="K79" s="104" t="str">
        <f t="shared" si="3"/>
        <v/>
      </c>
      <c r="L79" s="219" t="str">
        <f t="shared" si="23"/>
        <v/>
      </c>
      <c r="M79" s="105" t="str">
        <f t="shared" si="4"/>
        <v/>
      </c>
      <c r="N79" s="219" t="str">
        <f t="shared" si="15"/>
        <v/>
      </c>
      <c r="O79" s="105" t="str">
        <f t="shared" si="6"/>
        <v/>
      </c>
      <c r="P79" s="219" t="str">
        <f t="shared" si="13"/>
        <v/>
      </c>
      <c r="Q79" s="105" t="str">
        <f t="shared" si="8"/>
        <v/>
      </c>
      <c r="R79" s="219" t="str">
        <f t="shared" si="16"/>
        <v/>
      </c>
      <c r="S79" s="13" t="str">
        <f t="shared" si="10"/>
        <v/>
      </c>
      <c r="T79" s="223"/>
      <c r="U79" s="82"/>
      <c r="X79" s="118" t="e">
        <f>VLOOKUP($C79,食材マスタ!$A:$AB,5,FALSE)</f>
        <v>#N/A</v>
      </c>
      <c r="Y79" s="118" t="e">
        <f>VLOOKUP($C79,食材マスタ!$A:$AB,6,FALSE)</f>
        <v>#N/A</v>
      </c>
      <c r="Z79" s="118" t="e">
        <f>VLOOKUP($C79,食材マスタ!$A:$AB,13,FALSE)</f>
        <v>#N/A</v>
      </c>
      <c r="AA79" s="118" t="e">
        <f>VLOOKUP($C79,食材マスタ!$A:$AB,12,FALSE)</f>
        <v>#N/A</v>
      </c>
      <c r="AB79" s="118" t="e">
        <f>VLOOKUP($C79,食材マスタ!$A:$AB,14,FALSE)</f>
        <v>#N/A</v>
      </c>
      <c r="AC79" s="118" t="e">
        <f>VLOOKUP($C79,食材マスタ!$A:$AB,16,FALSE)</f>
        <v>#N/A</v>
      </c>
      <c r="AD79" s="118" t="e">
        <f>VLOOKUP($C79,食材マスタ!$A:$AB,19,FALSE)</f>
        <v>#N/A</v>
      </c>
      <c r="AE79" s="118" t="e">
        <f>VLOOKUP($C79,食材マスタ!$A:$AB,26,FALSE)</f>
        <v>#N/A</v>
      </c>
      <c r="AF79" s="118" t="e">
        <f>VLOOKUP($C79,食材マスタ!$A:$AB,28,FALSE)</f>
        <v>#N/A</v>
      </c>
    </row>
    <row r="80" spans="1:32" s="18" customFormat="1" ht="14.25" customHeight="1" thickBot="1" x14ac:dyDescent="0.3">
      <c r="A80" s="257" t="s">
        <v>2122</v>
      </c>
      <c r="B80" s="258"/>
      <c r="C80" s="24"/>
      <c r="D80" s="25"/>
      <c r="E80" s="26"/>
      <c r="F80" s="28"/>
      <c r="G80" s="26"/>
      <c r="H80" s="27">
        <f>SUM(H8:H79)</f>
        <v>0</v>
      </c>
      <c r="I80" s="28"/>
      <c r="J80" s="29">
        <f t="shared" ref="J80:S80" si="24">SUM(J8:J79)</f>
        <v>0</v>
      </c>
      <c r="K80" s="28">
        <f t="shared" si="24"/>
        <v>0</v>
      </c>
      <c r="L80" s="28">
        <f t="shared" si="24"/>
        <v>0</v>
      </c>
      <c r="M80" s="28">
        <f t="shared" si="24"/>
        <v>0</v>
      </c>
      <c r="N80" s="28">
        <f t="shared" si="24"/>
        <v>0</v>
      </c>
      <c r="O80" s="28">
        <f t="shared" si="24"/>
        <v>0</v>
      </c>
      <c r="P80" s="28">
        <f t="shared" si="24"/>
        <v>0</v>
      </c>
      <c r="Q80" s="28">
        <f t="shared" si="24"/>
        <v>0</v>
      </c>
      <c r="R80" s="28">
        <f t="shared" si="24"/>
        <v>0</v>
      </c>
      <c r="S80" s="28">
        <f t="shared" si="24"/>
        <v>0</v>
      </c>
      <c r="T80" s="28"/>
      <c r="U80" s="30"/>
      <c r="X80" s="118" t="e">
        <f>VLOOKUP($C80,食材マスタ!$A:$AB,5,FALSE)</f>
        <v>#N/A</v>
      </c>
      <c r="Y80" s="118" t="e">
        <f>VLOOKUP($C80,食材マスタ!$A:$AB,6,FALSE)</f>
        <v>#N/A</v>
      </c>
      <c r="Z80" s="118" t="e">
        <f>VLOOKUP($C80,食材マスタ!$A:$AB,13,FALSE)</f>
        <v>#N/A</v>
      </c>
      <c r="AA80" s="118" t="e">
        <f>VLOOKUP($C80,食材マスタ!$A:$AB,12,FALSE)</f>
        <v>#N/A</v>
      </c>
      <c r="AB80" s="118" t="e">
        <f>VLOOKUP($C80,食材マスタ!$A:$AB,14,FALSE)</f>
        <v>#N/A</v>
      </c>
      <c r="AC80" s="118" t="e">
        <f>VLOOKUP($C80,食材マスタ!$A:$AB,16,FALSE)</f>
        <v>#N/A</v>
      </c>
      <c r="AD80" s="118" t="e">
        <f>VLOOKUP($C80,食材マスタ!$A:$AB,19,FALSE)</f>
        <v>#N/A</v>
      </c>
      <c r="AE80" s="118" t="e">
        <f>VLOOKUP($C80,食材マスタ!$A:$AB,26,FALSE)</f>
        <v>#N/A</v>
      </c>
      <c r="AF80" s="118" t="e">
        <f>VLOOKUP($C80,食材マスタ!$A:$AB,28,FALSE)</f>
        <v>#N/A</v>
      </c>
    </row>
  </sheetData>
  <sheetProtection selectLockedCells="1" selectUnlockedCells="1"/>
  <mergeCells count="85">
    <mergeCell ref="A8:B8"/>
    <mergeCell ref="D2:T2"/>
    <mergeCell ref="B5:C5"/>
    <mergeCell ref="E5:F5"/>
    <mergeCell ref="G5:H5"/>
    <mergeCell ref="I5:N5"/>
    <mergeCell ref="P5:R5"/>
    <mergeCell ref="T5:U5"/>
    <mergeCell ref="A6:B7"/>
    <mergeCell ref="C6:C7"/>
    <mergeCell ref="D6:D7"/>
    <mergeCell ref="E6:E7"/>
    <mergeCell ref="U6:U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80:B80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</mergeCells>
  <phoneticPr fontId="3"/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I29"/>
  <sheetViews>
    <sheetView showGridLines="0" topLeftCell="A12" zoomScale="130" zoomScaleNormal="130" workbookViewId="0">
      <selection activeCell="K21" sqref="K21"/>
    </sheetView>
  </sheetViews>
  <sheetFormatPr defaultColWidth="9" defaultRowHeight="16.5" x14ac:dyDescent="0.25"/>
  <cols>
    <col min="1" max="1" width="4.375" style="136" customWidth="1"/>
    <col min="2" max="2" width="3.875" style="136" customWidth="1"/>
    <col min="3" max="3" width="16" style="136" customWidth="1"/>
    <col min="4" max="8" width="14.375" style="136" customWidth="1"/>
    <col min="9" max="9" width="1" style="136" customWidth="1"/>
    <col min="10" max="16384" width="9" style="136"/>
  </cols>
  <sheetData>
    <row r="1" spans="1:9" ht="21" customHeight="1" x14ac:dyDescent="0.25">
      <c r="A1" s="1" t="s">
        <v>2129</v>
      </c>
      <c r="H1" s="137" t="s">
        <v>2130</v>
      </c>
    </row>
    <row r="2" spans="1:9" ht="21" customHeight="1" x14ac:dyDescent="0.25"/>
    <row r="3" spans="1:9" ht="21" customHeight="1" x14ac:dyDescent="0.3">
      <c r="A3" s="282" t="s">
        <v>2131</v>
      </c>
      <c r="B3" s="282"/>
      <c r="C3" s="282"/>
      <c r="D3" s="282"/>
      <c r="E3" s="282"/>
      <c r="F3" s="282"/>
      <c r="G3" s="282"/>
      <c r="H3" s="282"/>
      <c r="I3" s="138"/>
    </row>
    <row r="4" spans="1:9" ht="21" customHeight="1" x14ac:dyDescent="0.3">
      <c r="A4" s="282" t="s">
        <v>2132</v>
      </c>
      <c r="B4" s="282"/>
      <c r="C4" s="282"/>
      <c r="D4" s="282"/>
      <c r="E4" s="282"/>
      <c r="F4" s="282"/>
      <c r="G4" s="282"/>
      <c r="H4" s="282"/>
      <c r="I4" s="138"/>
    </row>
    <row r="5" spans="1:9" ht="18.75" customHeight="1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ht="39" customHeight="1" thickBot="1" x14ac:dyDescent="0.35">
      <c r="E6" s="140" t="s">
        <v>2083</v>
      </c>
      <c r="F6" s="290"/>
      <c r="G6" s="290"/>
      <c r="H6" s="290"/>
    </row>
    <row r="7" spans="1:9" ht="18" customHeight="1" x14ac:dyDescent="0.25">
      <c r="E7" s="292" t="s">
        <v>2133</v>
      </c>
      <c r="F7" s="292"/>
      <c r="G7" s="267"/>
      <c r="H7" s="267"/>
    </row>
    <row r="8" spans="1:9" ht="28.15" customHeight="1" thickBot="1" x14ac:dyDescent="0.35">
      <c r="E8" s="289" t="s">
        <v>2134</v>
      </c>
      <c r="F8" s="289"/>
      <c r="G8" s="290"/>
      <c r="H8" s="290"/>
    </row>
    <row r="9" spans="1:9" ht="18" customHeight="1" x14ac:dyDescent="0.25">
      <c r="E9" s="292" t="s">
        <v>2133</v>
      </c>
      <c r="F9" s="292"/>
      <c r="G9" s="267"/>
      <c r="H9" s="267"/>
    </row>
    <row r="10" spans="1:9" ht="28.15" customHeight="1" thickBot="1" x14ac:dyDescent="0.35">
      <c r="E10" s="289" t="s">
        <v>2135</v>
      </c>
      <c r="F10" s="289"/>
      <c r="G10" s="290"/>
      <c r="H10" s="290"/>
    </row>
    <row r="11" spans="1:9" ht="39" customHeight="1" thickBot="1" x14ac:dyDescent="0.35">
      <c r="E11" s="268" t="s">
        <v>2136</v>
      </c>
      <c r="F11" s="268"/>
      <c r="G11" s="291"/>
      <c r="H11" s="291"/>
    </row>
    <row r="12" spans="1:9" ht="25.5" customHeight="1" x14ac:dyDescent="0.25">
      <c r="E12" s="141"/>
      <c r="F12" s="141"/>
      <c r="G12" s="141"/>
      <c r="H12" s="141"/>
    </row>
    <row r="13" spans="1:9" ht="21" customHeight="1" thickBot="1" x14ac:dyDescent="0.3"/>
    <row r="14" spans="1:9" s="142" customFormat="1" ht="25.5" customHeight="1" thickBot="1" x14ac:dyDescent="0.2">
      <c r="B14" s="283" t="s">
        <v>2137</v>
      </c>
      <c r="C14" s="284"/>
      <c r="D14" s="285" t="s">
        <v>2138</v>
      </c>
      <c r="E14" s="285"/>
      <c r="F14" s="285"/>
      <c r="G14" s="285"/>
      <c r="H14" s="284"/>
    </row>
    <row r="15" spans="1:9" s="142" customFormat="1" ht="25.5" customHeight="1" x14ac:dyDescent="0.15">
      <c r="B15" s="286" t="s">
        <v>2139</v>
      </c>
      <c r="C15" s="287"/>
      <c r="D15" s="143" t="s">
        <v>16</v>
      </c>
      <c r="E15" s="144" t="s">
        <v>18</v>
      </c>
      <c r="F15" s="144" t="s">
        <v>21</v>
      </c>
      <c r="G15" s="144" t="s">
        <v>2140</v>
      </c>
      <c r="H15" s="145" t="s">
        <v>2095</v>
      </c>
    </row>
    <row r="16" spans="1:9" s="142" customFormat="1" ht="25.5" customHeight="1" thickBot="1" x14ac:dyDescent="0.2">
      <c r="B16" s="272"/>
      <c r="C16" s="273"/>
      <c r="D16" s="146" t="s">
        <v>2141</v>
      </c>
      <c r="E16" s="147" t="s">
        <v>2142</v>
      </c>
      <c r="F16" s="147" t="s">
        <v>2142</v>
      </c>
      <c r="G16" s="147" t="s">
        <v>2142</v>
      </c>
      <c r="H16" s="148" t="s">
        <v>2142</v>
      </c>
    </row>
    <row r="17" spans="1:8" s="142" customFormat="1" ht="35.1" customHeight="1" x14ac:dyDescent="0.15">
      <c r="B17" s="288" t="s">
        <v>2143</v>
      </c>
      <c r="C17" s="275"/>
      <c r="D17" s="149">
        <f>+'治療食朝(様式4-1朝)'!J80</f>
        <v>0</v>
      </c>
      <c r="E17" s="150">
        <f>+'治療食朝(様式4-1朝)'!L80</f>
        <v>0</v>
      </c>
      <c r="F17" s="150">
        <f>+'治療食朝(様式4-1朝)'!N80</f>
        <v>0</v>
      </c>
      <c r="G17" s="150">
        <f>+'治療食朝(様式4-1朝)'!P80</f>
        <v>0</v>
      </c>
      <c r="H17" s="151">
        <f>+'治療食朝(様式4-1朝)'!R80</f>
        <v>0</v>
      </c>
    </row>
    <row r="18" spans="1:8" s="142" customFormat="1" ht="35.1" customHeight="1" x14ac:dyDescent="0.15">
      <c r="B18" s="269" t="s">
        <v>2144</v>
      </c>
      <c r="C18" s="270"/>
      <c r="D18" s="152">
        <f>+'治療食朝(様式4-1昼)'!J80</f>
        <v>0</v>
      </c>
      <c r="E18" s="153">
        <f>+'治療食朝(様式4-1昼)'!L80</f>
        <v>0</v>
      </c>
      <c r="F18" s="153">
        <f>+'治療食朝(様式4-1昼)'!N80</f>
        <v>0</v>
      </c>
      <c r="G18" s="153">
        <f>+'治療食朝(様式4-1昼)'!P80</f>
        <v>0</v>
      </c>
      <c r="H18" s="154">
        <f>+'治療食朝(様式4-1昼)'!R80</f>
        <v>0</v>
      </c>
    </row>
    <row r="19" spans="1:8" s="142" customFormat="1" ht="35.1" customHeight="1" x14ac:dyDescent="0.15">
      <c r="B19" s="269" t="s">
        <v>2145</v>
      </c>
      <c r="C19" s="270"/>
      <c r="D19" s="152">
        <f>+'治療食朝(様式4-1夕)'!J80</f>
        <v>0</v>
      </c>
      <c r="E19" s="153">
        <f>+'治療食朝(様式4-1夕)'!L80</f>
        <v>0</v>
      </c>
      <c r="F19" s="153">
        <f>+'治療食朝(様式4-1夕)'!N80</f>
        <v>0</v>
      </c>
      <c r="G19" s="153">
        <f>+'治療食朝(様式4-1夕)'!P80</f>
        <v>0</v>
      </c>
      <c r="H19" s="154">
        <f>+'治療食朝(様式4-1夕)'!R80</f>
        <v>0</v>
      </c>
    </row>
    <row r="20" spans="1:8" s="142" customFormat="1" ht="35.1" customHeight="1" thickBot="1" x14ac:dyDescent="0.2">
      <c r="B20" s="276" t="s">
        <v>2146</v>
      </c>
      <c r="C20" s="277"/>
      <c r="D20" s="155">
        <f t="shared" ref="D20:H20" si="0">SUM(D17:D19)</f>
        <v>0</v>
      </c>
      <c r="E20" s="156">
        <f t="shared" si="0"/>
        <v>0</v>
      </c>
      <c r="F20" s="156">
        <f t="shared" si="0"/>
        <v>0</v>
      </c>
      <c r="G20" s="156">
        <f t="shared" si="0"/>
        <v>0</v>
      </c>
      <c r="H20" s="157">
        <f t="shared" si="0"/>
        <v>0</v>
      </c>
    </row>
    <row r="21" spans="1:8" s="142" customFormat="1" ht="35.1" customHeight="1" x14ac:dyDescent="0.15">
      <c r="B21" s="269" t="s">
        <v>2147</v>
      </c>
      <c r="C21" s="270"/>
      <c r="D21" s="158"/>
      <c r="E21" s="159"/>
      <c r="F21" s="160" t="str">
        <f>IF(E20=0,"",(E20*4/D20*100))</f>
        <v/>
      </c>
      <c r="G21" s="159" t="s">
        <v>2148</v>
      </c>
      <c r="H21" s="161"/>
    </row>
    <row r="22" spans="1:8" s="142" customFormat="1" ht="35.1" customHeight="1" x14ac:dyDescent="0.15">
      <c r="B22" s="269" t="s">
        <v>2149</v>
      </c>
      <c r="C22" s="270"/>
      <c r="D22" s="152"/>
      <c r="E22" s="162"/>
      <c r="F22" s="163" t="str">
        <f>IF(F20=0,"",(F20*9/D20*100))</f>
        <v/>
      </c>
      <c r="G22" s="162" t="s">
        <v>2148</v>
      </c>
      <c r="H22" s="164"/>
    </row>
    <row r="23" spans="1:8" s="142" customFormat="1" ht="35.1" customHeight="1" thickBot="1" x14ac:dyDescent="0.2">
      <c r="B23" s="269" t="s">
        <v>2150</v>
      </c>
      <c r="C23" s="270"/>
      <c r="D23" s="165"/>
      <c r="E23" s="166"/>
      <c r="F23" s="167" t="str">
        <f>IF(G20=0,"",(100-F21-F22))</f>
        <v/>
      </c>
      <c r="G23" s="166" t="s">
        <v>2148</v>
      </c>
      <c r="H23" s="168"/>
    </row>
    <row r="24" spans="1:8" s="142" customFormat="1" ht="40.5" customHeight="1" x14ac:dyDescent="0.15">
      <c r="B24" s="274" t="s">
        <v>2151</v>
      </c>
      <c r="C24" s="275"/>
      <c r="D24" s="158"/>
      <c r="E24" s="159"/>
      <c r="F24" s="133"/>
      <c r="G24" s="159" t="s">
        <v>2152</v>
      </c>
      <c r="H24" s="161"/>
    </row>
    <row r="25" spans="1:8" s="142" customFormat="1" ht="40.5" customHeight="1" x14ac:dyDescent="0.15">
      <c r="B25" s="278" t="s">
        <v>2153</v>
      </c>
      <c r="C25" s="279"/>
      <c r="D25" s="152"/>
      <c r="E25" s="162"/>
      <c r="F25" s="134"/>
      <c r="G25" s="162" t="s">
        <v>2152</v>
      </c>
      <c r="H25" s="164"/>
    </row>
    <row r="26" spans="1:8" s="142" customFormat="1" ht="40.5" customHeight="1" thickBot="1" x14ac:dyDescent="0.2">
      <c r="B26" s="280" t="s">
        <v>2154</v>
      </c>
      <c r="C26" s="281"/>
      <c r="D26" s="169"/>
      <c r="E26" s="170"/>
      <c r="F26" s="135"/>
      <c r="G26" s="170" t="s">
        <v>2152</v>
      </c>
      <c r="H26" s="171"/>
    </row>
    <row r="27" spans="1:8" s="142" customFormat="1" ht="35.1" customHeight="1" thickTop="1" thickBot="1" x14ac:dyDescent="0.2">
      <c r="B27" s="272" t="s">
        <v>2155</v>
      </c>
      <c r="C27" s="273"/>
      <c r="D27" s="172"/>
      <c r="E27" s="173"/>
      <c r="F27" s="173">
        <f>SUM(F24:F26)</f>
        <v>0</v>
      </c>
      <c r="G27" s="173" t="s">
        <v>2152</v>
      </c>
      <c r="H27" s="174"/>
    </row>
    <row r="28" spans="1:8" ht="25.5" customHeight="1" x14ac:dyDescent="0.25">
      <c r="A28" s="271"/>
      <c r="B28" s="271"/>
      <c r="C28" s="271"/>
      <c r="D28" s="271"/>
      <c r="E28" s="271"/>
      <c r="F28" s="271"/>
      <c r="G28" s="271"/>
      <c r="H28" s="271"/>
    </row>
    <row r="29" spans="1:8" ht="11.25" customHeight="1" x14ac:dyDescent="0.25"/>
  </sheetData>
  <sheetProtection sheet="1" objects="1" scenarios="1"/>
  <mergeCells count="28">
    <mergeCell ref="A3:H3"/>
    <mergeCell ref="A4:H4"/>
    <mergeCell ref="B18:C18"/>
    <mergeCell ref="B14:C14"/>
    <mergeCell ref="D14:H14"/>
    <mergeCell ref="B15:C16"/>
    <mergeCell ref="B17:C17"/>
    <mergeCell ref="E8:F8"/>
    <mergeCell ref="E10:F10"/>
    <mergeCell ref="G8:H8"/>
    <mergeCell ref="G10:H10"/>
    <mergeCell ref="G11:H11"/>
    <mergeCell ref="F6:H6"/>
    <mergeCell ref="E7:F7"/>
    <mergeCell ref="G7:H7"/>
    <mergeCell ref="E9:F9"/>
    <mergeCell ref="A28:H28"/>
    <mergeCell ref="B27:C27"/>
    <mergeCell ref="B24:C24"/>
    <mergeCell ref="B20:C20"/>
    <mergeCell ref="B21:C21"/>
    <mergeCell ref="B25:C25"/>
    <mergeCell ref="B26:C26"/>
    <mergeCell ref="G9:H9"/>
    <mergeCell ref="E11:F11"/>
    <mergeCell ref="B19:C19"/>
    <mergeCell ref="B22:C22"/>
    <mergeCell ref="B23:C23"/>
  </mergeCells>
  <phoneticPr fontId="3"/>
  <conditionalFormatting sqref="F24:F26">
    <cfRule type="expression" dxfId="18" priority="1">
      <formula>$F24&lt;&gt;""</formula>
    </cfRule>
  </conditionalFormatting>
  <conditionalFormatting sqref="F6:H6">
    <cfRule type="expression" dxfId="17" priority="3">
      <formula>$F$6&lt;&gt;""</formula>
    </cfRule>
  </conditionalFormatting>
  <conditionalFormatting sqref="G7:H11">
    <cfRule type="expression" dxfId="16" priority="2">
      <formula>$G7&lt;&gt;""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F115"/>
  <sheetViews>
    <sheetView zoomScale="145" zoomScaleNormal="145" workbookViewId="0">
      <pane xSplit="6" ySplit="7" topLeftCell="G107" activePane="bottomRight" state="frozen"/>
      <selection pane="topRight" activeCell="G1" sqref="G1"/>
      <selection pane="bottomLeft" activeCell="A8" sqref="A8"/>
      <selection pane="bottomRight" activeCell="L120" sqref="L120"/>
    </sheetView>
  </sheetViews>
  <sheetFormatPr defaultColWidth="9" defaultRowHeight="15.75" x14ac:dyDescent="0.25"/>
  <cols>
    <col min="1" max="2" width="9.375" style="1" customWidth="1"/>
    <col min="3" max="3" width="8.375" style="2" customWidth="1"/>
    <col min="4" max="4" width="7.625" style="3" customWidth="1"/>
    <col min="5" max="5" width="17.875" style="1" customWidth="1"/>
    <col min="6" max="6" width="8.25" style="1" customWidth="1"/>
    <col min="7" max="10" width="7.625" style="1" customWidth="1"/>
    <col min="11" max="11" width="7.625" style="1" hidden="1" customWidth="1"/>
    <col min="12" max="12" width="7.625" style="1" customWidth="1"/>
    <col min="13" max="13" width="7.625" style="1" hidden="1" customWidth="1"/>
    <col min="14" max="14" width="7.625" style="1" customWidth="1"/>
    <col min="15" max="15" width="7.625" style="1" hidden="1" customWidth="1"/>
    <col min="16" max="16" width="7.625" style="1" customWidth="1"/>
    <col min="17" max="17" width="7.625" style="1" hidden="1" customWidth="1"/>
    <col min="18" max="18" width="7.625" style="1" customWidth="1"/>
    <col min="19" max="19" width="5.875" style="1" hidden="1" customWidth="1"/>
    <col min="20" max="20" width="11.875" style="1" customWidth="1"/>
    <col min="21" max="21" width="24.625" style="1" customWidth="1"/>
    <col min="22" max="22" width="1.37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116" t="s">
        <v>2079</v>
      </c>
      <c r="U1" s="4" t="s">
        <v>2156</v>
      </c>
    </row>
    <row r="2" spans="1:32" ht="22.5" customHeight="1" x14ac:dyDescent="0.25">
      <c r="B2" s="63"/>
      <c r="D2" s="259" t="s">
        <v>2157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88" t="s">
        <v>2082</v>
      </c>
      <c r="B5" s="255"/>
      <c r="C5" s="255"/>
      <c r="D5" s="218" t="s">
        <v>2083</v>
      </c>
      <c r="E5" s="255"/>
      <c r="F5" s="255"/>
      <c r="G5" s="246" t="s">
        <v>2084</v>
      </c>
      <c r="H5" s="246"/>
      <c r="I5" s="237"/>
      <c r="J5" s="237"/>
      <c r="K5" s="237"/>
      <c r="L5" s="237"/>
      <c r="M5" s="237"/>
      <c r="N5" s="237"/>
      <c r="P5" s="246" t="s">
        <v>2085</v>
      </c>
      <c r="Q5" s="246"/>
      <c r="R5" s="246"/>
      <c r="S5" s="117"/>
      <c r="T5" s="237"/>
      <c r="U5" s="237"/>
      <c r="V5" s="6"/>
    </row>
    <row r="6" spans="1:32" ht="18.75" customHeight="1" x14ac:dyDescent="0.25">
      <c r="A6" s="247" t="s">
        <v>2086</v>
      </c>
      <c r="B6" s="248"/>
      <c r="C6" s="240" t="s">
        <v>2087</v>
      </c>
      <c r="D6" s="242" t="s">
        <v>2088</v>
      </c>
      <c r="E6" s="244" t="s">
        <v>2089</v>
      </c>
      <c r="F6" s="81" t="s">
        <v>2090</v>
      </c>
      <c r="G6" s="81" t="s">
        <v>2091</v>
      </c>
      <c r="H6" s="81" t="s">
        <v>2092</v>
      </c>
      <c r="I6" s="81" t="s">
        <v>2093</v>
      </c>
      <c r="J6" s="81" t="s">
        <v>16</v>
      </c>
      <c r="K6" s="81" t="s">
        <v>16</v>
      </c>
      <c r="L6" s="81" t="s">
        <v>18</v>
      </c>
      <c r="M6" s="81" t="s">
        <v>18</v>
      </c>
      <c r="N6" s="81" t="s">
        <v>2094</v>
      </c>
      <c r="O6" s="81" t="s">
        <v>2094</v>
      </c>
      <c r="P6" s="81" t="s">
        <v>26</v>
      </c>
      <c r="Q6" s="81" t="s">
        <v>26</v>
      </c>
      <c r="R6" s="81" t="s">
        <v>2095</v>
      </c>
      <c r="S6" s="7" t="s">
        <v>2096</v>
      </c>
      <c r="T6" s="7" t="s">
        <v>2097</v>
      </c>
      <c r="U6" s="238" t="s">
        <v>2098</v>
      </c>
      <c r="V6" s="8"/>
    </row>
    <row r="7" spans="1:32" ht="18.75" customHeight="1" thickBot="1" x14ac:dyDescent="0.3">
      <c r="A7" s="249"/>
      <c r="B7" s="250"/>
      <c r="C7" s="241"/>
      <c r="D7" s="243"/>
      <c r="E7" s="245"/>
      <c r="F7" s="9" t="s">
        <v>2099</v>
      </c>
      <c r="G7" s="9" t="s">
        <v>2099</v>
      </c>
      <c r="H7" s="9" t="s">
        <v>2100</v>
      </c>
      <c r="I7" s="9" t="s">
        <v>2101</v>
      </c>
      <c r="J7" s="9" t="s">
        <v>2102</v>
      </c>
      <c r="K7" s="9" t="s">
        <v>2102</v>
      </c>
      <c r="L7" s="9" t="s">
        <v>2099</v>
      </c>
      <c r="M7" s="9" t="s">
        <v>2099</v>
      </c>
      <c r="N7" s="9" t="s">
        <v>2099</v>
      </c>
      <c r="O7" s="9" t="s">
        <v>2099</v>
      </c>
      <c r="P7" s="9" t="s">
        <v>2099</v>
      </c>
      <c r="Q7" s="9" t="s">
        <v>2099</v>
      </c>
      <c r="R7" s="9" t="s">
        <v>2099</v>
      </c>
      <c r="S7" s="9" t="s">
        <v>2099</v>
      </c>
      <c r="T7" s="9" t="s">
        <v>2103</v>
      </c>
      <c r="U7" s="239"/>
      <c r="X7" s="118" t="s">
        <v>2104</v>
      </c>
      <c r="Y7" s="118" t="s">
        <v>2105</v>
      </c>
      <c r="Z7" s="119" t="s">
        <v>2106</v>
      </c>
      <c r="AA7" s="118" t="s">
        <v>2107</v>
      </c>
      <c r="AB7" s="119" t="s">
        <v>2124</v>
      </c>
      <c r="AC7" s="119" t="s">
        <v>2109</v>
      </c>
      <c r="AD7" s="119" t="s">
        <v>2110</v>
      </c>
      <c r="AE7" s="119" t="s">
        <v>2111</v>
      </c>
      <c r="AF7" s="119" t="s">
        <v>2112</v>
      </c>
    </row>
    <row r="8" spans="1:32" ht="14.25" customHeight="1" x14ac:dyDescent="0.25">
      <c r="A8" s="264"/>
      <c r="B8" s="265"/>
      <c r="C8" s="89"/>
      <c r="D8" s="90"/>
      <c r="E8" s="91" t="str">
        <f>IF(C8="","",VLOOKUP(C8,食材マスタ!$A$4:$AB$438,6,FALSE))</f>
        <v/>
      </c>
      <c r="F8" s="92"/>
      <c r="G8" s="93" t="str">
        <f t="shared" ref="G8:G97" si="0">IF(C8="","",F8/((100-I8)/100))</f>
        <v/>
      </c>
      <c r="H8" s="94" t="str">
        <f t="shared" ref="H8:H114" si="1">IF(C8="","",ROUND(G8*AA8,1))</f>
        <v/>
      </c>
      <c r="I8" s="95" t="str">
        <f>IF(C8="","",VLOOKUP(C8,食材マスタ!$A$4:$AB$438,13,FALSE))</f>
        <v/>
      </c>
      <c r="J8" s="96" t="str">
        <f t="shared" ref="J8:L15" si="2">K8</f>
        <v/>
      </c>
      <c r="K8" s="97" t="str">
        <f t="shared" ref="K8:K114" si="3">IF(C8="","",ROUND((F8*AB8)/100,0))</f>
        <v/>
      </c>
      <c r="L8" s="219" t="str">
        <f t="shared" si="2"/>
        <v/>
      </c>
      <c r="M8" s="98" t="str">
        <f t="shared" ref="M8:M114" si="4">IF(C8="","",ROUND((F8*AC8)/100,1))</f>
        <v/>
      </c>
      <c r="N8" s="219" t="str">
        <f t="shared" ref="N8:N15" si="5">O8</f>
        <v/>
      </c>
      <c r="O8" s="98" t="str">
        <f t="shared" ref="O8:O114" si="6">IF(C8="","",ROUND((F8*AD8)/100,1))</f>
        <v/>
      </c>
      <c r="P8" s="219" t="str">
        <f t="shared" ref="P8:P15" si="7">Q8</f>
        <v/>
      </c>
      <c r="Q8" s="98" t="str">
        <f t="shared" ref="Q8:Q114" si="8">IF(C8="","",ROUND((F8*AE8)/100,1))</f>
        <v/>
      </c>
      <c r="R8" s="219" t="str">
        <f t="shared" ref="R8:R15" si="9">S8</f>
        <v/>
      </c>
      <c r="S8" s="10" t="str">
        <f t="shared" ref="S8:S114" si="10">IF(C8="","",ROUND((F8*AF8)/100,1))</f>
        <v/>
      </c>
      <c r="T8" s="222"/>
      <c r="U8" s="87"/>
      <c r="X8" s="118" t="e">
        <f>VLOOKUP($C8,食材マスタ!$A:$AB,5,FALSE)</f>
        <v>#N/A</v>
      </c>
      <c r="Y8" s="118" t="e">
        <f>VLOOKUP($C8,食材マスタ!$A:$AB,6,FALSE)</f>
        <v>#N/A</v>
      </c>
      <c r="Z8" s="118" t="e">
        <f>VLOOKUP($C8,食材マスタ!$A:$AB,13,FALSE)</f>
        <v>#N/A</v>
      </c>
      <c r="AA8" s="118" t="e">
        <f>VLOOKUP($C8,食材マスタ!$A:$AB,12,FALSE)</f>
        <v>#N/A</v>
      </c>
      <c r="AB8" s="118" t="e">
        <f>VLOOKUP($C8,食材マスタ!$A:$AB,14,FALSE)</f>
        <v>#N/A</v>
      </c>
      <c r="AC8" s="118" t="e">
        <f>VLOOKUP($C8,食材マスタ!$A:$AB,16,FALSE)</f>
        <v>#N/A</v>
      </c>
      <c r="AD8" s="118" t="e">
        <f>VLOOKUP($C8,食材マスタ!$A:$AB,19,FALSE)</f>
        <v>#N/A</v>
      </c>
      <c r="AE8" s="118" t="e">
        <f>VLOOKUP($C8,食材マスタ!$A:$AB,26,FALSE)</f>
        <v>#N/A</v>
      </c>
      <c r="AF8" s="118" t="e">
        <f>VLOOKUP($C8,食材マスタ!$A:$AB,28,FALSE)</f>
        <v>#N/A</v>
      </c>
    </row>
    <row r="9" spans="1:32" ht="14.25" customHeight="1" x14ac:dyDescent="0.25">
      <c r="A9" s="260"/>
      <c r="B9" s="261"/>
      <c r="C9" s="99"/>
      <c r="D9" s="100"/>
      <c r="E9" s="101" t="str">
        <f>IF(C9="","",VLOOKUP(C9,食材マスタ!$A$4:$AB$438,6,FALSE))</f>
        <v/>
      </c>
      <c r="F9" s="102"/>
      <c r="G9" s="103" t="str">
        <f t="shared" si="0"/>
        <v/>
      </c>
      <c r="H9" s="94" t="str">
        <f t="shared" si="1"/>
        <v/>
      </c>
      <c r="I9" s="96" t="str">
        <f>IF(C9="","",VLOOKUP(C9,食材マスタ!$A$4:$AB$438,13,FALSE))</f>
        <v/>
      </c>
      <c r="J9" s="96" t="str">
        <f t="shared" si="2"/>
        <v/>
      </c>
      <c r="K9" s="104" t="str">
        <f t="shared" si="3"/>
        <v/>
      </c>
      <c r="L9" s="219" t="str">
        <f t="shared" si="2"/>
        <v/>
      </c>
      <c r="M9" s="105" t="str">
        <f t="shared" si="4"/>
        <v/>
      </c>
      <c r="N9" s="219" t="str">
        <f t="shared" si="5"/>
        <v/>
      </c>
      <c r="O9" s="105" t="str">
        <f t="shared" si="6"/>
        <v/>
      </c>
      <c r="P9" s="219" t="str">
        <f t="shared" si="7"/>
        <v/>
      </c>
      <c r="Q9" s="105" t="str">
        <f t="shared" si="8"/>
        <v/>
      </c>
      <c r="R9" s="219" t="str">
        <f t="shared" si="9"/>
        <v/>
      </c>
      <c r="S9" s="13" t="str">
        <f t="shared" si="10"/>
        <v/>
      </c>
      <c r="T9" s="223"/>
      <c r="U9" s="82"/>
      <c r="X9" s="118" t="e">
        <f>VLOOKUP($C9,食材マスタ!$A:$AB,5,FALSE)</f>
        <v>#N/A</v>
      </c>
      <c r="Y9" s="118" t="e">
        <f>VLOOKUP($C9,食材マスタ!$A:$AB,6,FALSE)</f>
        <v>#N/A</v>
      </c>
      <c r="Z9" s="118" t="e">
        <f>VLOOKUP($C9,食材マスタ!$A:$AB,13,FALSE)</f>
        <v>#N/A</v>
      </c>
      <c r="AA9" s="118" t="e">
        <f>VLOOKUP($C9,食材マスタ!$A:$AB,12,FALSE)</f>
        <v>#N/A</v>
      </c>
      <c r="AB9" s="118" t="e">
        <f>VLOOKUP($C9,食材マスタ!$A:$AB,14,FALSE)</f>
        <v>#N/A</v>
      </c>
      <c r="AC9" s="118" t="e">
        <f>VLOOKUP($C9,食材マスタ!$A:$AB,16,FALSE)</f>
        <v>#N/A</v>
      </c>
      <c r="AD9" s="118" t="e">
        <f>VLOOKUP($C9,食材マスタ!$A:$AB,19,FALSE)</f>
        <v>#N/A</v>
      </c>
      <c r="AE9" s="118" t="e">
        <f>VLOOKUP($C9,食材マスタ!$A:$AB,26,FALSE)</f>
        <v>#N/A</v>
      </c>
      <c r="AF9" s="118" t="e">
        <f>VLOOKUP($C9,食材マスタ!$A:$AB,28,FALSE)</f>
        <v>#N/A</v>
      </c>
    </row>
    <row r="10" spans="1:32" ht="14.25" customHeight="1" x14ac:dyDescent="0.25">
      <c r="A10" s="260"/>
      <c r="B10" s="261"/>
      <c r="C10" s="99"/>
      <c r="D10" s="100"/>
      <c r="E10" s="101" t="str">
        <f>IF(C10="","",VLOOKUP(C10,食材マスタ!$A$4:$AB$438,6,FALSE))</f>
        <v/>
      </c>
      <c r="F10" s="102"/>
      <c r="G10" s="103" t="str">
        <f t="shared" si="0"/>
        <v/>
      </c>
      <c r="H10" s="94" t="str">
        <f t="shared" si="1"/>
        <v/>
      </c>
      <c r="I10" s="96" t="str">
        <f>IF(C10="","",VLOOKUP(C10,食材マスタ!$A$4:$AB$438,13,FALSE))</f>
        <v/>
      </c>
      <c r="J10" s="96" t="str">
        <f t="shared" si="2"/>
        <v/>
      </c>
      <c r="K10" s="104" t="str">
        <f t="shared" si="3"/>
        <v/>
      </c>
      <c r="L10" s="219" t="str">
        <f t="shared" si="2"/>
        <v/>
      </c>
      <c r="M10" s="105" t="str">
        <f t="shared" si="4"/>
        <v/>
      </c>
      <c r="N10" s="219" t="str">
        <f t="shared" si="5"/>
        <v/>
      </c>
      <c r="O10" s="105" t="str">
        <f t="shared" si="6"/>
        <v/>
      </c>
      <c r="P10" s="219" t="str">
        <f t="shared" si="7"/>
        <v/>
      </c>
      <c r="Q10" s="105" t="str">
        <f t="shared" si="8"/>
        <v/>
      </c>
      <c r="R10" s="219" t="str">
        <f t="shared" si="9"/>
        <v/>
      </c>
      <c r="S10" s="13" t="str">
        <f t="shared" si="10"/>
        <v/>
      </c>
      <c r="T10" s="223"/>
      <c r="U10" s="82"/>
      <c r="X10" s="118" t="e">
        <f>VLOOKUP($C10,食材マスタ!$A:$AB,5,FALSE)</f>
        <v>#N/A</v>
      </c>
      <c r="Y10" s="118" t="e">
        <f>VLOOKUP($C10,食材マスタ!$A:$AB,6,FALSE)</f>
        <v>#N/A</v>
      </c>
      <c r="Z10" s="118" t="e">
        <f>VLOOKUP($C10,食材マスタ!$A:$AB,13,FALSE)</f>
        <v>#N/A</v>
      </c>
      <c r="AA10" s="118" t="e">
        <f>VLOOKUP($C10,食材マスタ!$A:$AB,12,FALSE)</f>
        <v>#N/A</v>
      </c>
      <c r="AB10" s="118" t="e">
        <f>VLOOKUP($C10,食材マスタ!$A:$AB,14,FALSE)</f>
        <v>#N/A</v>
      </c>
      <c r="AC10" s="118" t="e">
        <f>VLOOKUP($C10,食材マスタ!$A:$AB,16,FALSE)</f>
        <v>#N/A</v>
      </c>
      <c r="AD10" s="118" t="e">
        <f>VLOOKUP($C10,食材マスタ!$A:$AB,19,FALSE)</f>
        <v>#N/A</v>
      </c>
      <c r="AE10" s="118" t="e">
        <f>VLOOKUP($C10,食材マスタ!$A:$AB,26,FALSE)</f>
        <v>#N/A</v>
      </c>
      <c r="AF10" s="118" t="e">
        <f>VLOOKUP($C10,食材マスタ!$A:$AB,28,FALSE)</f>
        <v>#N/A</v>
      </c>
    </row>
    <row r="11" spans="1:32" ht="14.25" customHeight="1" x14ac:dyDescent="0.25">
      <c r="A11" s="260"/>
      <c r="B11" s="261"/>
      <c r="C11" s="99"/>
      <c r="D11" s="100"/>
      <c r="E11" s="101" t="str">
        <f>IF(C11="","",VLOOKUP(C11,食材マスタ!$A$4:$AB$438,6,FALSE))</f>
        <v/>
      </c>
      <c r="F11" s="102"/>
      <c r="G11" s="103" t="str">
        <f t="shared" si="0"/>
        <v/>
      </c>
      <c r="H11" s="94" t="str">
        <f t="shared" si="1"/>
        <v/>
      </c>
      <c r="I11" s="96" t="str">
        <f>IF(C11="","",VLOOKUP(C11,食材マスタ!$A$4:$AB$438,13,FALSE))</f>
        <v/>
      </c>
      <c r="J11" s="96" t="str">
        <f t="shared" si="2"/>
        <v/>
      </c>
      <c r="K11" s="104" t="str">
        <f t="shared" si="3"/>
        <v/>
      </c>
      <c r="L11" s="219" t="str">
        <f t="shared" si="2"/>
        <v/>
      </c>
      <c r="M11" s="105" t="str">
        <f t="shared" si="4"/>
        <v/>
      </c>
      <c r="N11" s="219" t="str">
        <f t="shared" si="5"/>
        <v/>
      </c>
      <c r="O11" s="105" t="str">
        <f t="shared" si="6"/>
        <v/>
      </c>
      <c r="P11" s="219" t="str">
        <f t="shared" si="7"/>
        <v/>
      </c>
      <c r="Q11" s="105" t="str">
        <f t="shared" si="8"/>
        <v/>
      </c>
      <c r="R11" s="219" t="str">
        <f t="shared" si="9"/>
        <v/>
      </c>
      <c r="S11" s="13" t="str">
        <f t="shared" si="10"/>
        <v/>
      </c>
      <c r="T11" s="223"/>
      <c r="U11" s="82"/>
      <c r="X11" s="118" t="e">
        <f>VLOOKUP($C11,食材マスタ!$A:$AB,5,FALSE)</f>
        <v>#N/A</v>
      </c>
      <c r="Y11" s="118" t="e">
        <f>VLOOKUP($C11,食材マスタ!$A:$AB,6,FALSE)</f>
        <v>#N/A</v>
      </c>
      <c r="Z11" s="118" t="e">
        <f>VLOOKUP($C11,食材マスタ!$A:$AB,13,FALSE)</f>
        <v>#N/A</v>
      </c>
      <c r="AA11" s="118" t="e">
        <f>VLOOKUP($C11,食材マスタ!$A:$AB,12,FALSE)</f>
        <v>#N/A</v>
      </c>
      <c r="AB11" s="118" t="e">
        <f>VLOOKUP($C11,食材マスタ!$A:$AB,14,FALSE)</f>
        <v>#N/A</v>
      </c>
      <c r="AC11" s="118" t="e">
        <f>VLOOKUP($C11,食材マスタ!$A:$AB,16,FALSE)</f>
        <v>#N/A</v>
      </c>
      <c r="AD11" s="118" t="e">
        <f>VLOOKUP($C11,食材マスタ!$A:$AB,19,FALSE)</f>
        <v>#N/A</v>
      </c>
      <c r="AE11" s="118" t="e">
        <f>VLOOKUP($C11,食材マスタ!$A:$AB,26,FALSE)</f>
        <v>#N/A</v>
      </c>
      <c r="AF11" s="118" t="e">
        <f>VLOOKUP($C11,食材マスタ!$A:$AB,28,FALSE)</f>
        <v>#N/A</v>
      </c>
    </row>
    <row r="12" spans="1:32" ht="14.25" customHeight="1" x14ac:dyDescent="0.25">
      <c r="A12" s="260"/>
      <c r="B12" s="261"/>
      <c r="C12" s="99"/>
      <c r="D12" s="100"/>
      <c r="E12" s="101" t="str">
        <f>IF(C12="","",VLOOKUP(C12,食材マスタ!$A$4:$AB$438,6,FALSE))</f>
        <v/>
      </c>
      <c r="F12" s="102"/>
      <c r="G12" s="103" t="str">
        <f t="shared" si="0"/>
        <v/>
      </c>
      <c r="H12" s="94" t="str">
        <f t="shared" si="1"/>
        <v/>
      </c>
      <c r="I12" s="96" t="str">
        <f>IF(C12="","",VLOOKUP(C12,食材マスタ!$A$4:$AB$438,13,FALSE))</f>
        <v/>
      </c>
      <c r="J12" s="96" t="str">
        <f t="shared" si="2"/>
        <v/>
      </c>
      <c r="K12" s="104" t="str">
        <f t="shared" si="3"/>
        <v/>
      </c>
      <c r="L12" s="219" t="str">
        <f t="shared" si="2"/>
        <v/>
      </c>
      <c r="M12" s="105" t="str">
        <f t="shared" si="4"/>
        <v/>
      </c>
      <c r="N12" s="219" t="str">
        <f t="shared" si="5"/>
        <v/>
      </c>
      <c r="O12" s="105" t="str">
        <f t="shared" si="6"/>
        <v/>
      </c>
      <c r="P12" s="219" t="str">
        <f t="shared" si="7"/>
        <v/>
      </c>
      <c r="Q12" s="105" t="str">
        <f t="shared" si="8"/>
        <v/>
      </c>
      <c r="R12" s="219" t="str">
        <f t="shared" si="9"/>
        <v/>
      </c>
      <c r="S12" s="13" t="str">
        <f t="shared" si="10"/>
        <v/>
      </c>
      <c r="T12" s="223"/>
      <c r="U12" s="82"/>
      <c r="X12" s="118" t="e">
        <f>VLOOKUP($C12,食材マスタ!$A:$AB,5,FALSE)</f>
        <v>#N/A</v>
      </c>
      <c r="Y12" s="118" t="e">
        <f>VLOOKUP($C12,食材マスタ!$A:$AB,6,FALSE)</f>
        <v>#N/A</v>
      </c>
      <c r="Z12" s="118" t="e">
        <f>VLOOKUP($C12,食材マスタ!$A:$AB,13,FALSE)</f>
        <v>#N/A</v>
      </c>
      <c r="AA12" s="118" t="e">
        <f>VLOOKUP($C12,食材マスタ!$A:$AB,12,FALSE)</f>
        <v>#N/A</v>
      </c>
      <c r="AB12" s="118" t="e">
        <f>VLOOKUP($C12,食材マスタ!$A:$AB,14,FALSE)</f>
        <v>#N/A</v>
      </c>
      <c r="AC12" s="118" t="e">
        <f>VLOOKUP($C12,食材マスタ!$A:$AB,16,FALSE)</f>
        <v>#N/A</v>
      </c>
      <c r="AD12" s="118" t="e">
        <f>VLOOKUP($C12,食材マスタ!$A:$AB,19,FALSE)</f>
        <v>#N/A</v>
      </c>
      <c r="AE12" s="118" t="e">
        <f>VLOOKUP($C12,食材マスタ!$A:$AB,26,FALSE)</f>
        <v>#N/A</v>
      </c>
      <c r="AF12" s="118" t="e">
        <f>VLOOKUP($C12,食材マスタ!$A:$AB,28,FALSE)</f>
        <v>#N/A</v>
      </c>
    </row>
    <row r="13" spans="1:32" ht="14.25" customHeight="1" x14ac:dyDescent="0.25">
      <c r="A13" s="260"/>
      <c r="B13" s="261"/>
      <c r="C13" s="99"/>
      <c r="D13" s="100"/>
      <c r="E13" s="101" t="str">
        <f>IF(C13="","",VLOOKUP(C13,食材マスタ!$A$4:$AB$438,6,FALSE))</f>
        <v/>
      </c>
      <c r="F13" s="102"/>
      <c r="G13" s="103" t="str">
        <f t="shared" si="0"/>
        <v/>
      </c>
      <c r="H13" s="94" t="str">
        <f t="shared" si="1"/>
        <v/>
      </c>
      <c r="I13" s="96" t="str">
        <f>IF(C13="","",VLOOKUP(C13,食材マスタ!$A$4:$AB$438,13,FALSE))</f>
        <v/>
      </c>
      <c r="J13" s="96" t="str">
        <f t="shared" si="2"/>
        <v/>
      </c>
      <c r="K13" s="104" t="str">
        <f t="shared" si="3"/>
        <v/>
      </c>
      <c r="L13" s="219" t="str">
        <f t="shared" si="2"/>
        <v/>
      </c>
      <c r="M13" s="105" t="str">
        <f t="shared" si="4"/>
        <v/>
      </c>
      <c r="N13" s="219" t="str">
        <f t="shared" si="5"/>
        <v/>
      </c>
      <c r="O13" s="105" t="str">
        <f t="shared" si="6"/>
        <v/>
      </c>
      <c r="P13" s="219" t="str">
        <f t="shared" si="7"/>
        <v/>
      </c>
      <c r="Q13" s="105" t="str">
        <f t="shared" si="8"/>
        <v/>
      </c>
      <c r="R13" s="219" t="str">
        <f t="shared" si="9"/>
        <v/>
      </c>
      <c r="S13" s="13" t="str">
        <f t="shared" si="10"/>
        <v/>
      </c>
      <c r="T13" s="223"/>
      <c r="U13" s="82"/>
      <c r="X13" s="118" t="e">
        <f>VLOOKUP($C13,食材マスタ!$A:$AB,5,FALSE)</f>
        <v>#N/A</v>
      </c>
      <c r="Y13" s="118" t="e">
        <f>VLOOKUP($C13,食材マスタ!$A:$AB,6,FALSE)</f>
        <v>#N/A</v>
      </c>
      <c r="Z13" s="118" t="e">
        <f>VLOOKUP($C13,食材マスタ!$A:$AB,13,FALSE)</f>
        <v>#N/A</v>
      </c>
      <c r="AA13" s="118" t="e">
        <f>VLOOKUP($C13,食材マスタ!$A:$AB,12,FALSE)</f>
        <v>#N/A</v>
      </c>
      <c r="AB13" s="118" t="e">
        <f>VLOOKUP($C13,食材マスタ!$A:$AB,14,FALSE)</f>
        <v>#N/A</v>
      </c>
      <c r="AC13" s="118" t="e">
        <f>VLOOKUP($C13,食材マスタ!$A:$AB,16,FALSE)</f>
        <v>#N/A</v>
      </c>
      <c r="AD13" s="118" t="e">
        <f>VLOOKUP($C13,食材マスタ!$A:$AB,19,FALSE)</f>
        <v>#N/A</v>
      </c>
      <c r="AE13" s="118" t="e">
        <f>VLOOKUP($C13,食材マスタ!$A:$AB,26,FALSE)</f>
        <v>#N/A</v>
      </c>
      <c r="AF13" s="118" t="e">
        <f>VLOOKUP($C13,食材マスタ!$A:$AB,28,FALSE)</f>
        <v>#N/A</v>
      </c>
    </row>
    <row r="14" spans="1:32" ht="14.25" customHeight="1" x14ac:dyDescent="0.25">
      <c r="A14" s="260"/>
      <c r="B14" s="261"/>
      <c r="C14" s="99"/>
      <c r="D14" s="100"/>
      <c r="E14" s="101" t="str">
        <f>IF(C14="","",VLOOKUP(C14,食材マスタ!$A$4:$AB$438,6,FALSE))</f>
        <v/>
      </c>
      <c r="F14" s="102"/>
      <c r="G14" s="103" t="str">
        <f t="shared" si="0"/>
        <v/>
      </c>
      <c r="H14" s="94" t="str">
        <f t="shared" si="1"/>
        <v/>
      </c>
      <c r="I14" s="96" t="str">
        <f>IF(C14="","",VLOOKUP(C14,食材マスタ!$A$4:$AB$438,13,FALSE))</f>
        <v/>
      </c>
      <c r="J14" s="96" t="str">
        <f t="shared" si="2"/>
        <v/>
      </c>
      <c r="K14" s="104" t="str">
        <f t="shared" si="3"/>
        <v/>
      </c>
      <c r="L14" s="219" t="str">
        <f t="shared" si="2"/>
        <v/>
      </c>
      <c r="M14" s="105" t="str">
        <f t="shared" si="4"/>
        <v/>
      </c>
      <c r="N14" s="219" t="str">
        <f t="shared" si="5"/>
        <v/>
      </c>
      <c r="O14" s="105" t="str">
        <f t="shared" si="6"/>
        <v/>
      </c>
      <c r="P14" s="219" t="str">
        <f t="shared" si="7"/>
        <v/>
      </c>
      <c r="Q14" s="105" t="str">
        <f t="shared" si="8"/>
        <v/>
      </c>
      <c r="R14" s="219" t="str">
        <f t="shared" si="9"/>
        <v/>
      </c>
      <c r="S14" s="13" t="str">
        <f t="shared" si="10"/>
        <v/>
      </c>
      <c r="T14" s="223"/>
      <c r="U14" s="82"/>
      <c r="X14" s="118" t="e">
        <f>VLOOKUP($C14,食材マスタ!$A:$AB,5,FALSE)</f>
        <v>#N/A</v>
      </c>
      <c r="Y14" s="118" t="e">
        <f>VLOOKUP($C14,食材マスタ!$A:$AB,6,FALSE)</f>
        <v>#N/A</v>
      </c>
      <c r="Z14" s="118" t="e">
        <f>VLOOKUP($C14,食材マスタ!$A:$AB,13,FALSE)</f>
        <v>#N/A</v>
      </c>
      <c r="AA14" s="118" t="e">
        <f>VLOOKUP($C14,食材マスタ!$A:$AB,12,FALSE)</f>
        <v>#N/A</v>
      </c>
      <c r="AB14" s="118" t="e">
        <f>VLOOKUP($C14,食材マスタ!$A:$AB,14,FALSE)</f>
        <v>#N/A</v>
      </c>
      <c r="AC14" s="118" t="e">
        <f>VLOOKUP($C14,食材マスタ!$A:$AB,16,FALSE)</f>
        <v>#N/A</v>
      </c>
      <c r="AD14" s="118" t="e">
        <f>VLOOKUP($C14,食材マスタ!$A:$AB,19,FALSE)</f>
        <v>#N/A</v>
      </c>
      <c r="AE14" s="118" t="e">
        <f>VLOOKUP($C14,食材マスタ!$A:$AB,26,FALSE)</f>
        <v>#N/A</v>
      </c>
      <c r="AF14" s="118" t="e">
        <f>VLOOKUP($C14,食材マスタ!$A:$AB,28,FALSE)</f>
        <v>#N/A</v>
      </c>
    </row>
    <row r="15" spans="1:32" ht="14.25" customHeight="1" x14ac:dyDescent="0.25">
      <c r="A15" s="260"/>
      <c r="B15" s="261"/>
      <c r="C15" s="99"/>
      <c r="D15" s="100"/>
      <c r="E15" s="101" t="str">
        <f>IF(C15="","",VLOOKUP(C15,食材マスタ!$A$4:$AB$438,6,FALSE))</f>
        <v/>
      </c>
      <c r="F15" s="102"/>
      <c r="G15" s="103" t="str">
        <f t="shared" si="0"/>
        <v/>
      </c>
      <c r="H15" s="94" t="str">
        <f t="shared" si="1"/>
        <v/>
      </c>
      <c r="I15" s="96" t="str">
        <f>IF(C15="","",VLOOKUP(C15,食材マスタ!$A$4:$AB$438,13,FALSE))</f>
        <v/>
      </c>
      <c r="J15" s="96" t="str">
        <f t="shared" si="2"/>
        <v/>
      </c>
      <c r="K15" s="104" t="str">
        <f t="shared" si="3"/>
        <v/>
      </c>
      <c r="L15" s="219" t="str">
        <f t="shared" si="2"/>
        <v/>
      </c>
      <c r="M15" s="105" t="str">
        <f t="shared" si="4"/>
        <v/>
      </c>
      <c r="N15" s="219" t="str">
        <f t="shared" si="5"/>
        <v/>
      </c>
      <c r="O15" s="105" t="str">
        <f t="shared" si="6"/>
        <v/>
      </c>
      <c r="P15" s="219" t="str">
        <f t="shared" si="7"/>
        <v/>
      </c>
      <c r="Q15" s="105" t="str">
        <f t="shared" si="8"/>
        <v/>
      </c>
      <c r="R15" s="219" t="str">
        <f t="shared" si="9"/>
        <v/>
      </c>
      <c r="S15" s="13" t="str">
        <f t="shared" si="10"/>
        <v/>
      </c>
      <c r="T15" s="223"/>
      <c r="U15" s="82"/>
      <c r="X15" s="118" t="e">
        <f>VLOOKUP($C15,食材マスタ!$A:$AB,5,FALSE)</f>
        <v>#N/A</v>
      </c>
      <c r="Y15" s="118" t="e">
        <f>VLOOKUP($C15,食材マスタ!$A:$AB,6,FALSE)</f>
        <v>#N/A</v>
      </c>
      <c r="Z15" s="118" t="e">
        <f>VLOOKUP($C15,食材マスタ!$A:$AB,13,FALSE)</f>
        <v>#N/A</v>
      </c>
      <c r="AA15" s="118" t="e">
        <f>VLOOKUP($C15,食材マスタ!$A:$AB,12,FALSE)</f>
        <v>#N/A</v>
      </c>
      <c r="AB15" s="118" t="e">
        <f>VLOOKUP($C15,食材マスタ!$A:$AB,14,FALSE)</f>
        <v>#N/A</v>
      </c>
      <c r="AC15" s="118" t="e">
        <f>VLOOKUP($C15,食材マスタ!$A:$AB,16,FALSE)</f>
        <v>#N/A</v>
      </c>
      <c r="AD15" s="118" t="e">
        <f>VLOOKUP($C15,食材マスタ!$A:$AB,19,FALSE)</f>
        <v>#N/A</v>
      </c>
      <c r="AE15" s="118" t="e">
        <f>VLOOKUP($C15,食材マスタ!$A:$AB,26,FALSE)</f>
        <v>#N/A</v>
      </c>
      <c r="AF15" s="118" t="e">
        <f>VLOOKUP($C15,食材マスタ!$A:$AB,28,FALSE)</f>
        <v>#N/A</v>
      </c>
    </row>
    <row r="16" spans="1:32" ht="14.25" customHeight="1" x14ac:dyDescent="0.25">
      <c r="A16" s="260"/>
      <c r="B16" s="261"/>
      <c r="C16" s="99"/>
      <c r="D16" s="100"/>
      <c r="E16" s="101" t="str">
        <f>IF(C16="","",VLOOKUP(C16,食材マスタ!$A$4:$AB$438,6,FALSE))</f>
        <v/>
      </c>
      <c r="F16" s="102"/>
      <c r="G16" s="103" t="str">
        <f t="shared" si="0"/>
        <v/>
      </c>
      <c r="H16" s="94" t="str">
        <f t="shared" si="1"/>
        <v/>
      </c>
      <c r="I16" s="96" t="str">
        <f>IF(C16="","",VLOOKUP(C16,食材マスタ!$A$4:$AB$438,13,FALSE))</f>
        <v/>
      </c>
      <c r="J16" s="96" t="str">
        <f>K16</f>
        <v/>
      </c>
      <c r="K16" s="104" t="str">
        <f t="shared" si="3"/>
        <v/>
      </c>
      <c r="L16" s="219" t="str">
        <f>M16</f>
        <v/>
      </c>
      <c r="M16" s="105" t="str">
        <f t="shared" si="4"/>
        <v/>
      </c>
      <c r="N16" s="219" t="str">
        <f>O16</f>
        <v/>
      </c>
      <c r="O16" s="105" t="str">
        <f t="shared" si="6"/>
        <v/>
      </c>
      <c r="P16" s="219" t="str">
        <f>Q16</f>
        <v/>
      </c>
      <c r="Q16" s="105" t="str">
        <f t="shared" si="8"/>
        <v/>
      </c>
      <c r="R16" s="219" t="str">
        <f>S16</f>
        <v/>
      </c>
      <c r="S16" s="13" t="str">
        <f t="shared" si="10"/>
        <v/>
      </c>
      <c r="T16" s="223"/>
      <c r="U16" s="82"/>
      <c r="X16" s="118" t="e">
        <f>VLOOKUP($C16,食材マスタ!$A:$AB,5,FALSE)</f>
        <v>#N/A</v>
      </c>
      <c r="Y16" s="118" t="e">
        <f>VLOOKUP($C16,食材マスタ!$A:$AB,6,FALSE)</f>
        <v>#N/A</v>
      </c>
      <c r="Z16" s="118" t="e">
        <f>VLOOKUP($C16,食材マスタ!$A:$AB,13,FALSE)</f>
        <v>#N/A</v>
      </c>
      <c r="AA16" s="118" t="e">
        <f>VLOOKUP($C16,食材マスタ!$A:$AB,12,FALSE)</f>
        <v>#N/A</v>
      </c>
      <c r="AB16" s="118" t="e">
        <f>VLOOKUP($C16,食材マスタ!$A:$AB,14,FALSE)</f>
        <v>#N/A</v>
      </c>
      <c r="AC16" s="118" t="e">
        <f>VLOOKUP($C16,食材マスタ!$A:$AB,16,FALSE)</f>
        <v>#N/A</v>
      </c>
      <c r="AD16" s="118" t="e">
        <f>VLOOKUP($C16,食材マスタ!$A:$AB,19,FALSE)</f>
        <v>#N/A</v>
      </c>
      <c r="AE16" s="118" t="e">
        <f>VLOOKUP($C16,食材マスタ!$A:$AB,26,FALSE)</f>
        <v>#N/A</v>
      </c>
      <c r="AF16" s="118" t="e">
        <f>VLOOKUP($C16,食材マスタ!$A:$AB,28,FALSE)</f>
        <v>#N/A</v>
      </c>
    </row>
    <row r="17" spans="1:32" ht="14.25" customHeight="1" x14ac:dyDescent="0.25">
      <c r="A17" s="260"/>
      <c r="B17" s="261"/>
      <c r="C17" s="99"/>
      <c r="D17" s="100"/>
      <c r="E17" s="101" t="str">
        <f>IF(C17="","",VLOOKUP(C17,食材マスタ!$A$4:$AB$438,6,FALSE))</f>
        <v/>
      </c>
      <c r="F17" s="102"/>
      <c r="G17" s="103" t="str">
        <f t="shared" si="0"/>
        <v/>
      </c>
      <c r="H17" s="94" t="str">
        <f t="shared" si="1"/>
        <v/>
      </c>
      <c r="I17" s="96" t="str">
        <f>IF(C17="","",VLOOKUP(C17,食材マスタ!$A$4:$AB$438,13,FALSE))</f>
        <v/>
      </c>
      <c r="J17" s="96" t="str">
        <f t="shared" ref="J17:L64" si="11">K17</f>
        <v/>
      </c>
      <c r="K17" s="104" t="str">
        <f t="shared" si="3"/>
        <v/>
      </c>
      <c r="L17" s="219" t="str">
        <f t="shared" si="11"/>
        <v/>
      </c>
      <c r="M17" s="105" t="str">
        <f t="shared" si="4"/>
        <v/>
      </c>
      <c r="N17" s="219" t="str">
        <f t="shared" ref="N17:N24" si="12">O17</f>
        <v/>
      </c>
      <c r="O17" s="105" t="str">
        <f t="shared" si="6"/>
        <v/>
      </c>
      <c r="P17" s="219" t="str">
        <f t="shared" ref="P17:P114" si="13">Q17</f>
        <v/>
      </c>
      <c r="Q17" s="105" t="str">
        <f t="shared" si="8"/>
        <v/>
      </c>
      <c r="R17" s="219" t="str">
        <f t="shared" ref="R17:R24" si="14">S17</f>
        <v/>
      </c>
      <c r="S17" s="13" t="str">
        <f t="shared" si="10"/>
        <v/>
      </c>
      <c r="T17" s="223"/>
      <c r="U17" s="82"/>
      <c r="X17" s="118" t="e">
        <f>VLOOKUP($C17,食材マスタ!$A:$AB,5,FALSE)</f>
        <v>#N/A</v>
      </c>
      <c r="Y17" s="118" t="e">
        <f>VLOOKUP($C17,食材マスタ!$A:$AB,6,FALSE)</f>
        <v>#N/A</v>
      </c>
      <c r="Z17" s="118" t="e">
        <f>VLOOKUP($C17,食材マスタ!$A:$AB,13,FALSE)</f>
        <v>#N/A</v>
      </c>
      <c r="AA17" s="118" t="e">
        <f>VLOOKUP($C17,食材マスタ!$A:$AB,12,FALSE)</f>
        <v>#N/A</v>
      </c>
      <c r="AB17" s="118" t="e">
        <f>VLOOKUP($C17,食材マスタ!$A:$AB,14,FALSE)</f>
        <v>#N/A</v>
      </c>
      <c r="AC17" s="118" t="e">
        <f>VLOOKUP($C17,食材マスタ!$A:$AB,16,FALSE)</f>
        <v>#N/A</v>
      </c>
      <c r="AD17" s="118" t="e">
        <f>VLOOKUP($C17,食材マスタ!$A:$AB,19,FALSE)</f>
        <v>#N/A</v>
      </c>
      <c r="AE17" s="118" t="e">
        <f>VLOOKUP($C17,食材マスタ!$A:$AB,26,FALSE)</f>
        <v>#N/A</v>
      </c>
      <c r="AF17" s="118" t="e">
        <f>VLOOKUP($C17,食材マスタ!$A:$AB,28,FALSE)</f>
        <v>#N/A</v>
      </c>
    </row>
    <row r="18" spans="1:32" ht="14.25" customHeight="1" x14ac:dyDescent="0.25">
      <c r="A18" s="260"/>
      <c r="B18" s="261"/>
      <c r="C18" s="99"/>
      <c r="D18" s="100"/>
      <c r="E18" s="101" t="str">
        <f>IF(C18="","",VLOOKUP(C18,食材マスタ!$A$4:$AB$438,6,FALSE))</f>
        <v/>
      </c>
      <c r="F18" s="102"/>
      <c r="G18" s="103" t="str">
        <f t="shared" si="0"/>
        <v/>
      </c>
      <c r="H18" s="94" t="str">
        <f t="shared" si="1"/>
        <v/>
      </c>
      <c r="I18" s="96" t="str">
        <f>IF(C18="","",VLOOKUP(C18,食材マスタ!$A$4:$AB$438,13,FALSE))</f>
        <v/>
      </c>
      <c r="J18" s="96" t="str">
        <f t="shared" si="11"/>
        <v/>
      </c>
      <c r="K18" s="104" t="str">
        <f t="shared" si="3"/>
        <v/>
      </c>
      <c r="L18" s="219" t="str">
        <f t="shared" si="11"/>
        <v/>
      </c>
      <c r="M18" s="105" t="str">
        <f t="shared" si="4"/>
        <v/>
      </c>
      <c r="N18" s="219" t="str">
        <f t="shared" si="12"/>
        <v/>
      </c>
      <c r="O18" s="105" t="str">
        <f t="shared" si="6"/>
        <v/>
      </c>
      <c r="P18" s="219" t="str">
        <f t="shared" si="13"/>
        <v/>
      </c>
      <c r="Q18" s="105" t="str">
        <f t="shared" si="8"/>
        <v/>
      </c>
      <c r="R18" s="219" t="str">
        <f t="shared" si="14"/>
        <v/>
      </c>
      <c r="S18" s="13" t="str">
        <f t="shared" si="10"/>
        <v/>
      </c>
      <c r="T18" s="223"/>
      <c r="U18" s="82"/>
      <c r="X18" s="118" t="e">
        <f>VLOOKUP($C18,食材マスタ!$A:$AB,5,FALSE)</f>
        <v>#N/A</v>
      </c>
      <c r="Y18" s="118" t="e">
        <f>VLOOKUP($C18,食材マスタ!$A:$AB,6,FALSE)</f>
        <v>#N/A</v>
      </c>
      <c r="Z18" s="118" t="e">
        <f>VLOOKUP($C18,食材マスタ!$A:$AB,13,FALSE)</f>
        <v>#N/A</v>
      </c>
      <c r="AA18" s="118" t="e">
        <f>VLOOKUP($C18,食材マスタ!$A:$AB,12,FALSE)</f>
        <v>#N/A</v>
      </c>
      <c r="AB18" s="118" t="e">
        <f>VLOOKUP($C18,食材マスタ!$A:$AB,14,FALSE)</f>
        <v>#N/A</v>
      </c>
      <c r="AC18" s="118" t="e">
        <f>VLOOKUP($C18,食材マスタ!$A:$AB,16,FALSE)</f>
        <v>#N/A</v>
      </c>
      <c r="AD18" s="118" t="e">
        <f>VLOOKUP($C18,食材マスタ!$A:$AB,19,FALSE)</f>
        <v>#N/A</v>
      </c>
      <c r="AE18" s="118" t="e">
        <f>VLOOKUP($C18,食材マスタ!$A:$AB,26,FALSE)</f>
        <v>#N/A</v>
      </c>
      <c r="AF18" s="118" t="e">
        <f>VLOOKUP($C18,食材マスタ!$A:$AB,28,FALSE)</f>
        <v>#N/A</v>
      </c>
    </row>
    <row r="19" spans="1:32" ht="14.25" customHeight="1" x14ac:dyDescent="0.25">
      <c r="A19" s="260"/>
      <c r="B19" s="261"/>
      <c r="C19" s="99"/>
      <c r="D19" s="100"/>
      <c r="E19" s="101" t="str">
        <f>IF(C19="","",VLOOKUP(C19,食材マスタ!$A$4:$AB$438,6,FALSE))</f>
        <v/>
      </c>
      <c r="F19" s="102"/>
      <c r="G19" s="103" t="str">
        <f t="shared" si="0"/>
        <v/>
      </c>
      <c r="H19" s="94" t="str">
        <f t="shared" si="1"/>
        <v/>
      </c>
      <c r="I19" s="96" t="str">
        <f>IF(C19="","",VLOOKUP(C19,食材マスタ!$A$4:$AB$438,13,FALSE))</f>
        <v/>
      </c>
      <c r="J19" s="96" t="str">
        <f t="shared" si="11"/>
        <v/>
      </c>
      <c r="K19" s="104" t="str">
        <f t="shared" si="3"/>
        <v/>
      </c>
      <c r="L19" s="219" t="str">
        <f t="shared" si="11"/>
        <v/>
      </c>
      <c r="M19" s="105" t="str">
        <f t="shared" si="4"/>
        <v/>
      </c>
      <c r="N19" s="219" t="str">
        <f t="shared" si="12"/>
        <v/>
      </c>
      <c r="O19" s="105" t="str">
        <f t="shared" si="6"/>
        <v/>
      </c>
      <c r="P19" s="219" t="str">
        <f t="shared" si="13"/>
        <v/>
      </c>
      <c r="Q19" s="105" t="str">
        <f t="shared" si="8"/>
        <v/>
      </c>
      <c r="R19" s="219" t="str">
        <f t="shared" si="14"/>
        <v/>
      </c>
      <c r="S19" s="13" t="str">
        <f t="shared" si="10"/>
        <v/>
      </c>
      <c r="T19" s="223"/>
      <c r="U19" s="82"/>
      <c r="X19" s="118" t="e">
        <f>VLOOKUP($C19,食材マスタ!$A:$AB,5,FALSE)</f>
        <v>#N/A</v>
      </c>
      <c r="Y19" s="118" t="e">
        <f>VLOOKUP($C19,食材マスタ!$A:$AB,6,FALSE)</f>
        <v>#N/A</v>
      </c>
      <c r="Z19" s="118" t="e">
        <f>VLOOKUP($C19,食材マスタ!$A:$AB,13,FALSE)</f>
        <v>#N/A</v>
      </c>
      <c r="AA19" s="118" t="e">
        <f>VLOOKUP($C19,食材マスタ!$A:$AB,12,FALSE)</f>
        <v>#N/A</v>
      </c>
      <c r="AB19" s="118" t="e">
        <f>VLOOKUP($C19,食材マスタ!$A:$AB,14,FALSE)</f>
        <v>#N/A</v>
      </c>
      <c r="AC19" s="118" t="e">
        <f>VLOOKUP($C19,食材マスタ!$A:$AB,16,FALSE)</f>
        <v>#N/A</v>
      </c>
      <c r="AD19" s="118" t="e">
        <f>VLOOKUP($C19,食材マスタ!$A:$AB,19,FALSE)</f>
        <v>#N/A</v>
      </c>
      <c r="AE19" s="118" t="e">
        <f>VLOOKUP($C19,食材マスタ!$A:$AB,26,FALSE)</f>
        <v>#N/A</v>
      </c>
      <c r="AF19" s="118" t="e">
        <f>VLOOKUP($C19,食材マスタ!$A:$AB,28,FALSE)</f>
        <v>#N/A</v>
      </c>
    </row>
    <row r="20" spans="1:32" ht="14.25" customHeight="1" x14ac:dyDescent="0.25">
      <c r="A20" s="260"/>
      <c r="B20" s="261"/>
      <c r="C20" s="99"/>
      <c r="D20" s="100"/>
      <c r="E20" s="101" t="str">
        <f>IF(C20="","",VLOOKUP(C20,食材マスタ!$A$4:$AB$438,6,FALSE))</f>
        <v/>
      </c>
      <c r="F20" s="102"/>
      <c r="G20" s="103" t="str">
        <f t="shared" si="0"/>
        <v/>
      </c>
      <c r="H20" s="94" t="str">
        <f t="shared" si="1"/>
        <v/>
      </c>
      <c r="I20" s="96" t="str">
        <f>IF(C20="","",VLOOKUP(C20,食材マスタ!$A$4:$AB$438,13,FALSE))</f>
        <v/>
      </c>
      <c r="J20" s="96" t="str">
        <f t="shared" si="11"/>
        <v/>
      </c>
      <c r="K20" s="104" t="str">
        <f t="shared" si="3"/>
        <v/>
      </c>
      <c r="L20" s="219" t="str">
        <f t="shared" si="11"/>
        <v/>
      </c>
      <c r="M20" s="105" t="str">
        <f t="shared" si="4"/>
        <v/>
      </c>
      <c r="N20" s="219" t="str">
        <f t="shared" si="12"/>
        <v/>
      </c>
      <c r="O20" s="105" t="str">
        <f t="shared" si="6"/>
        <v/>
      </c>
      <c r="P20" s="219" t="str">
        <f t="shared" si="13"/>
        <v/>
      </c>
      <c r="Q20" s="105" t="str">
        <f t="shared" si="8"/>
        <v/>
      </c>
      <c r="R20" s="219" t="str">
        <f t="shared" si="14"/>
        <v/>
      </c>
      <c r="S20" s="13" t="str">
        <f t="shared" si="10"/>
        <v/>
      </c>
      <c r="T20" s="223"/>
      <c r="U20" s="83"/>
      <c r="X20" s="118" t="e">
        <f>VLOOKUP($C20,食材マスタ!$A:$AB,5,FALSE)</f>
        <v>#N/A</v>
      </c>
      <c r="Y20" s="118" t="e">
        <f>VLOOKUP($C20,食材マスタ!$A:$AB,6,FALSE)</f>
        <v>#N/A</v>
      </c>
      <c r="Z20" s="118" t="e">
        <f>VLOOKUP($C20,食材マスタ!$A:$AB,13,FALSE)</f>
        <v>#N/A</v>
      </c>
      <c r="AA20" s="118" t="e">
        <f>VLOOKUP($C20,食材マスタ!$A:$AB,12,FALSE)</f>
        <v>#N/A</v>
      </c>
      <c r="AB20" s="118" t="e">
        <f>VLOOKUP($C20,食材マスタ!$A:$AB,14,FALSE)</f>
        <v>#N/A</v>
      </c>
      <c r="AC20" s="118" t="e">
        <f>VLOOKUP($C20,食材マスタ!$A:$AB,16,FALSE)</f>
        <v>#N/A</v>
      </c>
      <c r="AD20" s="118" t="e">
        <f>VLOOKUP($C20,食材マスタ!$A:$AB,19,FALSE)</f>
        <v>#N/A</v>
      </c>
      <c r="AE20" s="118" t="e">
        <f>VLOOKUP($C20,食材マスタ!$A:$AB,26,FALSE)</f>
        <v>#N/A</v>
      </c>
      <c r="AF20" s="118" t="e">
        <f>VLOOKUP($C20,食材マスタ!$A:$AB,28,FALSE)</f>
        <v>#N/A</v>
      </c>
    </row>
    <row r="21" spans="1:32" ht="14.25" customHeight="1" x14ac:dyDescent="0.25">
      <c r="A21" s="260"/>
      <c r="B21" s="261"/>
      <c r="C21" s="99"/>
      <c r="D21" s="100"/>
      <c r="E21" s="101" t="str">
        <f>IF(C21="","",VLOOKUP(C21,食材マスタ!$A$4:$AB$438,6,FALSE))</f>
        <v/>
      </c>
      <c r="F21" s="102"/>
      <c r="G21" s="103" t="str">
        <f t="shared" si="0"/>
        <v/>
      </c>
      <c r="H21" s="94" t="str">
        <f t="shared" si="1"/>
        <v/>
      </c>
      <c r="I21" s="96" t="str">
        <f>IF(C21="","",VLOOKUP(C21,食材マスタ!$A$4:$AB$438,13,FALSE))</f>
        <v/>
      </c>
      <c r="J21" s="96" t="str">
        <f t="shared" si="11"/>
        <v/>
      </c>
      <c r="K21" s="104" t="str">
        <f t="shared" si="3"/>
        <v/>
      </c>
      <c r="L21" s="219" t="str">
        <f t="shared" si="11"/>
        <v/>
      </c>
      <c r="M21" s="105" t="str">
        <f t="shared" si="4"/>
        <v/>
      </c>
      <c r="N21" s="219" t="str">
        <f t="shared" si="12"/>
        <v/>
      </c>
      <c r="O21" s="105" t="str">
        <f t="shared" si="6"/>
        <v/>
      </c>
      <c r="P21" s="219" t="str">
        <f t="shared" si="13"/>
        <v/>
      </c>
      <c r="Q21" s="105" t="str">
        <f t="shared" si="8"/>
        <v/>
      </c>
      <c r="R21" s="219" t="str">
        <f t="shared" si="14"/>
        <v/>
      </c>
      <c r="S21" s="13" t="str">
        <f t="shared" si="10"/>
        <v/>
      </c>
      <c r="T21" s="223"/>
      <c r="U21" s="83"/>
      <c r="X21" s="118" t="e">
        <f>VLOOKUP($C21,食材マスタ!$A:$AB,5,FALSE)</f>
        <v>#N/A</v>
      </c>
      <c r="Y21" s="118" t="e">
        <f>VLOOKUP($C21,食材マスタ!$A:$AB,6,FALSE)</f>
        <v>#N/A</v>
      </c>
      <c r="Z21" s="118" t="e">
        <f>VLOOKUP($C21,食材マスタ!$A:$AB,13,FALSE)</f>
        <v>#N/A</v>
      </c>
      <c r="AA21" s="118" t="e">
        <f>VLOOKUP($C21,食材マスタ!$A:$AB,12,FALSE)</f>
        <v>#N/A</v>
      </c>
      <c r="AB21" s="118" t="e">
        <f>VLOOKUP($C21,食材マスタ!$A:$AB,14,FALSE)</f>
        <v>#N/A</v>
      </c>
      <c r="AC21" s="118" t="e">
        <f>VLOOKUP($C21,食材マスタ!$A:$AB,16,FALSE)</f>
        <v>#N/A</v>
      </c>
      <c r="AD21" s="118" t="e">
        <f>VLOOKUP($C21,食材マスタ!$A:$AB,19,FALSE)</f>
        <v>#N/A</v>
      </c>
      <c r="AE21" s="118" t="e">
        <f>VLOOKUP($C21,食材マスタ!$A:$AB,26,FALSE)</f>
        <v>#N/A</v>
      </c>
      <c r="AF21" s="118" t="e">
        <f>VLOOKUP($C21,食材マスタ!$A:$AB,28,FALSE)</f>
        <v>#N/A</v>
      </c>
    </row>
    <row r="22" spans="1:32" ht="14.25" customHeight="1" x14ac:dyDescent="0.25">
      <c r="A22" s="260"/>
      <c r="B22" s="261"/>
      <c r="C22" s="99"/>
      <c r="D22" s="100"/>
      <c r="E22" s="101" t="str">
        <f>IF(C22="","",VLOOKUP(C22,食材マスタ!$A$4:$AB$438,6,FALSE))</f>
        <v/>
      </c>
      <c r="F22" s="102"/>
      <c r="G22" s="103" t="str">
        <f t="shared" si="0"/>
        <v/>
      </c>
      <c r="H22" s="94" t="str">
        <f t="shared" si="1"/>
        <v/>
      </c>
      <c r="I22" s="96" t="str">
        <f>IF(C22="","",VLOOKUP(C22,食材マスタ!$A$4:$AB$438,13,FALSE))</f>
        <v/>
      </c>
      <c r="J22" s="96" t="str">
        <f t="shared" si="11"/>
        <v/>
      </c>
      <c r="K22" s="104" t="str">
        <f t="shared" si="3"/>
        <v/>
      </c>
      <c r="L22" s="219" t="str">
        <f t="shared" si="11"/>
        <v/>
      </c>
      <c r="M22" s="105" t="str">
        <f t="shared" si="4"/>
        <v/>
      </c>
      <c r="N22" s="219" t="str">
        <f t="shared" si="12"/>
        <v/>
      </c>
      <c r="O22" s="105" t="str">
        <f t="shared" si="6"/>
        <v/>
      </c>
      <c r="P22" s="219" t="str">
        <f t="shared" si="13"/>
        <v/>
      </c>
      <c r="Q22" s="105" t="str">
        <f t="shared" si="8"/>
        <v/>
      </c>
      <c r="R22" s="219" t="str">
        <f t="shared" si="14"/>
        <v/>
      </c>
      <c r="S22" s="13" t="str">
        <f t="shared" si="10"/>
        <v/>
      </c>
      <c r="T22" s="223"/>
      <c r="U22" s="83"/>
      <c r="X22" s="118" t="e">
        <f>VLOOKUP($C22,食材マスタ!$A:$AB,5,FALSE)</f>
        <v>#N/A</v>
      </c>
      <c r="Y22" s="118" t="e">
        <f>VLOOKUP($C22,食材マスタ!$A:$AB,6,FALSE)</f>
        <v>#N/A</v>
      </c>
      <c r="Z22" s="118" t="e">
        <f>VLOOKUP($C22,食材マスタ!$A:$AB,13,FALSE)</f>
        <v>#N/A</v>
      </c>
      <c r="AA22" s="118" t="e">
        <f>VLOOKUP($C22,食材マスタ!$A:$AB,12,FALSE)</f>
        <v>#N/A</v>
      </c>
      <c r="AB22" s="118" t="e">
        <f>VLOOKUP($C22,食材マスタ!$A:$AB,14,FALSE)</f>
        <v>#N/A</v>
      </c>
      <c r="AC22" s="118" t="e">
        <f>VLOOKUP($C22,食材マスタ!$A:$AB,16,FALSE)</f>
        <v>#N/A</v>
      </c>
      <c r="AD22" s="118" t="e">
        <f>VLOOKUP($C22,食材マスタ!$A:$AB,19,FALSE)</f>
        <v>#N/A</v>
      </c>
      <c r="AE22" s="118" t="e">
        <f>VLOOKUP($C22,食材マスタ!$A:$AB,26,FALSE)</f>
        <v>#N/A</v>
      </c>
      <c r="AF22" s="118" t="e">
        <f>VLOOKUP($C22,食材マスタ!$A:$AB,28,FALSE)</f>
        <v>#N/A</v>
      </c>
    </row>
    <row r="23" spans="1:32" ht="14.25" customHeight="1" x14ac:dyDescent="0.25">
      <c r="A23" s="260"/>
      <c r="B23" s="261"/>
      <c r="C23" s="99"/>
      <c r="D23" s="100"/>
      <c r="E23" s="101" t="str">
        <f>IF(C23="","",VLOOKUP(C23,食材マスタ!$A$4:$AB$438,6,FALSE))</f>
        <v/>
      </c>
      <c r="F23" s="102"/>
      <c r="G23" s="103" t="str">
        <f t="shared" si="0"/>
        <v/>
      </c>
      <c r="H23" s="94" t="str">
        <f t="shared" si="1"/>
        <v/>
      </c>
      <c r="I23" s="96" t="str">
        <f>IF(C23="","",VLOOKUP(C23,食材マスタ!$A$4:$AB$438,13,FALSE))</f>
        <v/>
      </c>
      <c r="J23" s="96" t="str">
        <f t="shared" si="11"/>
        <v/>
      </c>
      <c r="K23" s="104" t="str">
        <f t="shared" si="3"/>
        <v/>
      </c>
      <c r="L23" s="219" t="str">
        <f t="shared" si="11"/>
        <v/>
      </c>
      <c r="M23" s="105" t="str">
        <f t="shared" si="4"/>
        <v/>
      </c>
      <c r="N23" s="219" t="str">
        <f t="shared" si="12"/>
        <v/>
      </c>
      <c r="O23" s="105" t="str">
        <f t="shared" si="6"/>
        <v/>
      </c>
      <c r="P23" s="219" t="str">
        <f t="shared" si="13"/>
        <v/>
      </c>
      <c r="Q23" s="105" t="str">
        <f t="shared" si="8"/>
        <v/>
      </c>
      <c r="R23" s="219" t="str">
        <f t="shared" si="14"/>
        <v/>
      </c>
      <c r="S23" s="13" t="str">
        <f t="shared" si="10"/>
        <v/>
      </c>
      <c r="T23" s="223"/>
      <c r="U23" s="84"/>
      <c r="X23" s="118" t="e">
        <f>VLOOKUP($C23,食材マスタ!$A:$AB,5,FALSE)</f>
        <v>#N/A</v>
      </c>
      <c r="Y23" s="118" t="e">
        <f>VLOOKUP($C23,食材マスタ!$A:$AB,6,FALSE)</f>
        <v>#N/A</v>
      </c>
      <c r="Z23" s="118" t="e">
        <f>VLOOKUP($C23,食材マスタ!$A:$AB,13,FALSE)</f>
        <v>#N/A</v>
      </c>
      <c r="AA23" s="118" t="e">
        <f>VLOOKUP($C23,食材マスタ!$A:$AB,12,FALSE)</f>
        <v>#N/A</v>
      </c>
      <c r="AB23" s="118" t="e">
        <f>VLOOKUP($C23,食材マスタ!$A:$AB,14,FALSE)</f>
        <v>#N/A</v>
      </c>
      <c r="AC23" s="118" t="e">
        <f>VLOOKUP($C23,食材マスタ!$A:$AB,16,FALSE)</f>
        <v>#N/A</v>
      </c>
      <c r="AD23" s="118" t="e">
        <f>VLOOKUP($C23,食材マスタ!$A:$AB,19,FALSE)</f>
        <v>#N/A</v>
      </c>
      <c r="AE23" s="118" t="e">
        <f>VLOOKUP($C23,食材マスタ!$A:$AB,26,FALSE)</f>
        <v>#N/A</v>
      </c>
      <c r="AF23" s="118" t="e">
        <f>VLOOKUP($C23,食材マスタ!$A:$AB,28,FALSE)</f>
        <v>#N/A</v>
      </c>
    </row>
    <row r="24" spans="1:32" ht="14.25" customHeight="1" x14ac:dyDescent="0.25">
      <c r="A24" s="260"/>
      <c r="B24" s="261"/>
      <c r="C24" s="99"/>
      <c r="D24" s="100"/>
      <c r="E24" s="101" t="str">
        <f>IF(C24="","",VLOOKUP(C24,食材マスタ!$A$4:$AB$438,6,FALSE))</f>
        <v/>
      </c>
      <c r="F24" s="102"/>
      <c r="G24" s="103" t="str">
        <f t="shared" si="0"/>
        <v/>
      </c>
      <c r="H24" s="94" t="str">
        <f t="shared" si="1"/>
        <v/>
      </c>
      <c r="I24" s="96" t="str">
        <f>IF(C24="","",VLOOKUP(C24,食材マスタ!$A$4:$AB$438,13,FALSE))</f>
        <v/>
      </c>
      <c r="J24" s="96" t="str">
        <f t="shared" si="11"/>
        <v/>
      </c>
      <c r="K24" s="104" t="str">
        <f t="shared" si="3"/>
        <v/>
      </c>
      <c r="L24" s="219" t="str">
        <f t="shared" si="11"/>
        <v/>
      </c>
      <c r="M24" s="105" t="str">
        <f t="shared" si="4"/>
        <v/>
      </c>
      <c r="N24" s="219" t="str">
        <f t="shared" si="12"/>
        <v/>
      </c>
      <c r="O24" s="105" t="str">
        <f t="shared" si="6"/>
        <v/>
      </c>
      <c r="P24" s="219" t="str">
        <f t="shared" si="13"/>
        <v/>
      </c>
      <c r="Q24" s="105" t="str">
        <f t="shared" si="8"/>
        <v/>
      </c>
      <c r="R24" s="219" t="str">
        <f t="shared" si="14"/>
        <v/>
      </c>
      <c r="S24" s="13" t="str">
        <f t="shared" si="10"/>
        <v/>
      </c>
      <c r="T24" s="223"/>
      <c r="U24" s="82"/>
      <c r="X24" s="118" t="e">
        <f>VLOOKUP($C24,食材マスタ!$A:$AB,5,FALSE)</f>
        <v>#N/A</v>
      </c>
      <c r="Y24" s="118" t="e">
        <f>VLOOKUP($C24,食材マスタ!$A:$AB,6,FALSE)</f>
        <v>#N/A</v>
      </c>
      <c r="Z24" s="118" t="e">
        <f>VLOOKUP($C24,食材マスタ!$A:$AB,13,FALSE)</f>
        <v>#N/A</v>
      </c>
      <c r="AA24" s="118" t="e">
        <f>VLOOKUP($C24,食材マスタ!$A:$AB,12,FALSE)</f>
        <v>#N/A</v>
      </c>
      <c r="AB24" s="118" t="e">
        <f>VLOOKUP($C24,食材マスタ!$A:$AB,14,FALSE)</f>
        <v>#N/A</v>
      </c>
      <c r="AC24" s="118" t="e">
        <f>VLOOKUP($C24,食材マスタ!$A:$AB,16,FALSE)</f>
        <v>#N/A</v>
      </c>
      <c r="AD24" s="118" t="e">
        <f>VLOOKUP($C24,食材マスタ!$A:$AB,19,FALSE)</f>
        <v>#N/A</v>
      </c>
      <c r="AE24" s="118" t="e">
        <f>VLOOKUP($C24,食材マスタ!$A:$AB,26,FALSE)</f>
        <v>#N/A</v>
      </c>
      <c r="AF24" s="118" t="e">
        <f>VLOOKUP($C24,食材マスタ!$A:$AB,28,FALSE)</f>
        <v>#N/A</v>
      </c>
    </row>
    <row r="25" spans="1:32" ht="14.25" customHeight="1" x14ac:dyDescent="0.25">
      <c r="A25" s="260"/>
      <c r="B25" s="261"/>
      <c r="C25" s="99"/>
      <c r="D25" s="100"/>
      <c r="E25" s="101" t="str">
        <f>IF(C25="","",VLOOKUP(C25,食材マスタ!$A$4:$AB$438,6,FALSE))</f>
        <v/>
      </c>
      <c r="F25" s="102"/>
      <c r="G25" s="103" t="str">
        <f t="shared" si="0"/>
        <v/>
      </c>
      <c r="H25" s="94" t="str">
        <f t="shared" si="1"/>
        <v/>
      </c>
      <c r="I25" s="96" t="str">
        <f>IF(C25="","",VLOOKUP(C25,食材マスタ!$A$4:$AB$438,13,FALSE))</f>
        <v/>
      </c>
      <c r="J25" s="96" t="str">
        <f t="shared" si="11"/>
        <v/>
      </c>
      <c r="K25" s="104" t="str">
        <f t="shared" si="3"/>
        <v/>
      </c>
      <c r="L25" s="219" t="str">
        <f>M25</f>
        <v/>
      </c>
      <c r="M25" s="105" t="str">
        <f t="shared" si="4"/>
        <v/>
      </c>
      <c r="N25" s="219" t="str">
        <f>O25</f>
        <v/>
      </c>
      <c r="O25" s="105" t="str">
        <f t="shared" si="6"/>
        <v/>
      </c>
      <c r="P25" s="219" t="str">
        <f t="shared" si="13"/>
        <v/>
      </c>
      <c r="Q25" s="105" t="str">
        <f t="shared" si="8"/>
        <v/>
      </c>
      <c r="R25" s="219" t="str">
        <f>S25</f>
        <v/>
      </c>
      <c r="S25" s="13" t="str">
        <f t="shared" si="10"/>
        <v/>
      </c>
      <c r="T25" s="223"/>
      <c r="U25" s="82"/>
      <c r="X25" s="118" t="e">
        <f>VLOOKUP($C25,食材マスタ!$A:$AB,5,FALSE)</f>
        <v>#N/A</v>
      </c>
      <c r="Y25" s="118" t="e">
        <f>VLOOKUP($C25,食材マスタ!$A:$AB,6,FALSE)</f>
        <v>#N/A</v>
      </c>
      <c r="Z25" s="118" t="e">
        <f>VLOOKUP($C25,食材マスタ!$A:$AB,13,FALSE)</f>
        <v>#N/A</v>
      </c>
      <c r="AA25" s="118" t="e">
        <f>VLOOKUP($C25,食材マスタ!$A:$AB,12,FALSE)</f>
        <v>#N/A</v>
      </c>
      <c r="AB25" s="118" t="e">
        <f>VLOOKUP($C25,食材マスタ!$A:$AB,14,FALSE)</f>
        <v>#N/A</v>
      </c>
      <c r="AC25" s="118" t="e">
        <f>VLOOKUP($C25,食材マスタ!$A:$AB,16,FALSE)</f>
        <v>#N/A</v>
      </c>
      <c r="AD25" s="118" t="e">
        <f>VLOOKUP($C25,食材マスタ!$A:$AB,19,FALSE)</f>
        <v>#N/A</v>
      </c>
      <c r="AE25" s="118" t="e">
        <f>VLOOKUP($C25,食材マスタ!$A:$AB,26,FALSE)</f>
        <v>#N/A</v>
      </c>
      <c r="AF25" s="118" t="e">
        <f>VLOOKUP($C25,食材マスタ!$A:$AB,28,FALSE)</f>
        <v>#N/A</v>
      </c>
    </row>
    <row r="26" spans="1:32" ht="14.25" customHeight="1" x14ac:dyDescent="0.25">
      <c r="A26" s="260"/>
      <c r="B26" s="261"/>
      <c r="C26" s="99"/>
      <c r="D26" s="100"/>
      <c r="E26" s="101" t="str">
        <f>IF(C26="","",VLOOKUP(C26,食材マスタ!$A$4:$AB$438,6,FALSE))</f>
        <v/>
      </c>
      <c r="F26" s="102"/>
      <c r="G26" s="103" t="str">
        <f t="shared" si="0"/>
        <v/>
      </c>
      <c r="H26" s="94" t="str">
        <f t="shared" si="1"/>
        <v/>
      </c>
      <c r="I26" s="96" t="str">
        <f>IF(C26="","",VLOOKUP(C26,食材マスタ!$A$4:$AB$438,13,FALSE))</f>
        <v/>
      </c>
      <c r="J26" s="96" t="str">
        <f t="shared" si="11"/>
        <v/>
      </c>
      <c r="K26" s="104" t="str">
        <f t="shared" si="3"/>
        <v/>
      </c>
      <c r="L26" s="219" t="str">
        <f t="shared" si="11"/>
        <v/>
      </c>
      <c r="M26" s="105" t="str">
        <f t="shared" si="4"/>
        <v/>
      </c>
      <c r="N26" s="219" t="str">
        <f t="shared" ref="N26:N114" si="15">O26</f>
        <v/>
      </c>
      <c r="O26" s="105" t="str">
        <f t="shared" si="6"/>
        <v/>
      </c>
      <c r="P26" s="219" t="str">
        <f t="shared" si="13"/>
        <v/>
      </c>
      <c r="Q26" s="105" t="str">
        <f t="shared" si="8"/>
        <v/>
      </c>
      <c r="R26" s="219" t="str">
        <f t="shared" ref="R26:R114" si="16">S26</f>
        <v/>
      </c>
      <c r="S26" s="13" t="str">
        <f t="shared" si="10"/>
        <v/>
      </c>
      <c r="T26" s="223"/>
      <c r="U26" s="82"/>
      <c r="X26" s="118" t="e">
        <f>VLOOKUP($C26,食材マスタ!$A:$AB,5,FALSE)</f>
        <v>#N/A</v>
      </c>
      <c r="Y26" s="118" t="e">
        <f>VLOOKUP($C26,食材マスタ!$A:$AB,6,FALSE)</f>
        <v>#N/A</v>
      </c>
      <c r="Z26" s="118" t="e">
        <f>VLOOKUP($C26,食材マスタ!$A:$AB,13,FALSE)</f>
        <v>#N/A</v>
      </c>
      <c r="AA26" s="118" t="e">
        <f>VLOOKUP($C26,食材マスタ!$A:$AB,12,FALSE)</f>
        <v>#N/A</v>
      </c>
      <c r="AB26" s="118" t="e">
        <f>VLOOKUP($C26,食材マスタ!$A:$AB,14,FALSE)</f>
        <v>#N/A</v>
      </c>
      <c r="AC26" s="118" t="e">
        <f>VLOOKUP($C26,食材マスタ!$A:$AB,16,FALSE)</f>
        <v>#N/A</v>
      </c>
      <c r="AD26" s="118" t="e">
        <f>VLOOKUP($C26,食材マスタ!$A:$AB,19,FALSE)</f>
        <v>#N/A</v>
      </c>
      <c r="AE26" s="118" t="e">
        <f>VLOOKUP($C26,食材マスタ!$A:$AB,26,FALSE)</f>
        <v>#N/A</v>
      </c>
      <c r="AF26" s="118" t="e">
        <f>VLOOKUP($C26,食材マスタ!$A:$AB,28,FALSE)</f>
        <v>#N/A</v>
      </c>
    </row>
    <row r="27" spans="1:32" ht="14.25" customHeight="1" x14ac:dyDescent="0.25">
      <c r="A27" s="260"/>
      <c r="B27" s="261"/>
      <c r="C27" s="99"/>
      <c r="D27" s="100"/>
      <c r="E27" s="101" t="str">
        <f>IF(C27="","",VLOOKUP(C27,食材マスタ!$A$4:$AB$438,6,FALSE))</f>
        <v/>
      </c>
      <c r="F27" s="102"/>
      <c r="G27" s="103" t="str">
        <f t="shared" si="0"/>
        <v/>
      </c>
      <c r="H27" s="94" t="str">
        <f t="shared" si="1"/>
        <v/>
      </c>
      <c r="I27" s="96" t="str">
        <f>IF(C27="","",VLOOKUP(C27,食材マスタ!$A$4:$AB$438,13,FALSE))</f>
        <v/>
      </c>
      <c r="J27" s="96" t="str">
        <f t="shared" si="11"/>
        <v/>
      </c>
      <c r="K27" s="104" t="str">
        <f t="shared" si="3"/>
        <v/>
      </c>
      <c r="L27" s="219" t="str">
        <f t="shared" si="11"/>
        <v/>
      </c>
      <c r="M27" s="105" t="str">
        <f t="shared" si="4"/>
        <v/>
      </c>
      <c r="N27" s="219" t="str">
        <f t="shared" si="15"/>
        <v/>
      </c>
      <c r="O27" s="105" t="str">
        <f t="shared" si="6"/>
        <v/>
      </c>
      <c r="P27" s="219" t="str">
        <f t="shared" si="13"/>
        <v/>
      </c>
      <c r="Q27" s="105" t="str">
        <f t="shared" si="8"/>
        <v/>
      </c>
      <c r="R27" s="219" t="str">
        <f t="shared" si="16"/>
        <v/>
      </c>
      <c r="S27" s="13" t="str">
        <f t="shared" si="10"/>
        <v/>
      </c>
      <c r="T27" s="223"/>
      <c r="U27" s="82"/>
      <c r="X27" s="118" t="e">
        <f>VLOOKUP($C27,食材マスタ!$A:$AB,5,FALSE)</f>
        <v>#N/A</v>
      </c>
      <c r="Y27" s="118" t="e">
        <f>VLOOKUP($C27,食材マスタ!$A:$AB,6,FALSE)</f>
        <v>#N/A</v>
      </c>
      <c r="Z27" s="118" t="e">
        <f>VLOOKUP($C27,食材マスタ!$A:$AB,13,FALSE)</f>
        <v>#N/A</v>
      </c>
      <c r="AA27" s="118" t="e">
        <f>VLOOKUP($C27,食材マスタ!$A:$AB,12,FALSE)</f>
        <v>#N/A</v>
      </c>
      <c r="AB27" s="118" t="e">
        <f>VLOOKUP($C27,食材マスタ!$A:$AB,14,FALSE)</f>
        <v>#N/A</v>
      </c>
      <c r="AC27" s="118" t="e">
        <f>VLOOKUP($C27,食材マスタ!$A:$AB,16,FALSE)</f>
        <v>#N/A</v>
      </c>
      <c r="AD27" s="118" t="e">
        <f>VLOOKUP($C27,食材マスタ!$A:$AB,19,FALSE)</f>
        <v>#N/A</v>
      </c>
      <c r="AE27" s="118" t="e">
        <f>VLOOKUP($C27,食材マスタ!$A:$AB,26,FALSE)</f>
        <v>#N/A</v>
      </c>
      <c r="AF27" s="118" t="e">
        <f>VLOOKUP($C27,食材マスタ!$A:$AB,28,FALSE)</f>
        <v>#N/A</v>
      </c>
    </row>
    <row r="28" spans="1:32" ht="14.25" customHeight="1" x14ac:dyDescent="0.25">
      <c r="A28" s="260"/>
      <c r="B28" s="261"/>
      <c r="C28" s="99"/>
      <c r="D28" s="100"/>
      <c r="E28" s="101" t="str">
        <f>IF(C28="","",VLOOKUP(C28,食材マスタ!$A$4:$AB$438,6,FALSE))</f>
        <v/>
      </c>
      <c r="F28" s="102"/>
      <c r="G28" s="103" t="str">
        <f t="shared" si="0"/>
        <v/>
      </c>
      <c r="H28" s="94" t="str">
        <f t="shared" si="1"/>
        <v/>
      </c>
      <c r="I28" s="96" t="str">
        <f>IF(C28="","",VLOOKUP(C28,食材マスタ!$A$4:$AB$438,13,FALSE))</f>
        <v/>
      </c>
      <c r="J28" s="96" t="str">
        <f t="shared" si="11"/>
        <v/>
      </c>
      <c r="K28" s="104" t="str">
        <f t="shared" si="3"/>
        <v/>
      </c>
      <c r="L28" s="219" t="str">
        <f t="shared" si="11"/>
        <v/>
      </c>
      <c r="M28" s="105" t="str">
        <f t="shared" si="4"/>
        <v/>
      </c>
      <c r="N28" s="219" t="str">
        <f t="shared" si="15"/>
        <v/>
      </c>
      <c r="O28" s="105" t="str">
        <f t="shared" si="6"/>
        <v/>
      </c>
      <c r="P28" s="219" t="str">
        <f t="shared" si="13"/>
        <v/>
      </c>
      <c r="Q28" s="105" t="str">
        <f t="shared" si="8"/>
        <v/>
      </c>
      <c r="R28" s="219" t="str">
        <f t="shared" si="16"/>
        <v/>
      </c>
      <c r="S28" s="13" t="str">
        <f t="shared" si="10"/>
        <v/>
      </c>
      <c r="T28" s="223"/>
      <c r="U28" s="82"/>
      <c r="X28" s="118" t="e">
        <f>VLOOKUP($C28,食材マスタ!$A:$AB,5,FALSE)</f>
        <v>#N/A</v>
      </c>
      <c r="Y28" s="118" t="e">
        <f>VLOOKUP($C28,食材マスタ!$A:$AB,6,FALSE)</f>
        <v>#N/A</v>
      </c>
      <c r="Z28" s="118" t="e">
        <f>VLOOKUP($C28,食材マスタ!$A:$AB,13,FALSE)</f>
        <v>#N/A</v>
      </c>
      <c r="AA28" s="118" t="e">
        <f>VLOOKUP($C28,食材マスタ!$A:$AB,12,FALSE)</f>
        <v>#N/A</v>
      </c>
      <c r="AB28" s="118" t="e">
        <f>VLOOKUP($C28,食材マスタ!$A:$AB,14,FALSE)</f>
        <v>#N/A</v>
      </c>
      <c r="AC28" s="118" t="e">
        <f>VLOOKUP($C28,食材マスタ!$A:$AB,16,FALSE)</f>
        <v>#N/A</v>
      </c>
      <c r="AD28" s="118" t="e">
        <f>VLOOKUP($C28,食材マスタ!$A:$AB,19,FALSE)</f>
        <v>#N/A</v>
      </c>
      <c r="AE28" s="118" t="e">
        <f>VLOOKUP($C28,食材マスタ!$A:$AB,26,FALSE)</f>
        <v>#N/A</v>
      </c>
      <c r="AF28" s="118" t="e">
        <f>VLOOKUP($C28,食材マスタ!$A:$AB,28,FALSE)</f>
        <v>#N/A</v>
      </c>
    </row>
    <row r="29" spans="1:32" ht="14.25" customHeight="1" x14ac:dyDescent="0.25">
      <c r="A29" s="260"/>
      <c r="B29" s="261"/>
      <c r="C29" s="99"/>
      <c r="D29" s="100"/>
      <c r="E29" s="101" t="str">
        <f>IF(C29="","",VLOOKUP(C29,食材マスタ!$A$4:$AB$438,6,FALSE))</f>
        <v/>
      </c>
      <c r="F29" s="102"/>
      <c r="G29" s="103" t="str">
        <f t="shared" si="0"/>
        <v/>
      </c>
      <c r="H29" s="94" t="str">
        <f t="shared" si="1"/>
        <v/>
      </c>
      <c r="I29" s="96" t="str">
        <f>IF(C29="","",VLOOKUP(C29,食材マスタ!$A$4:$AB$438,13,FALSE))</f>
        <v/>
      </c>
      <c r="J29" s="96" t="str">
        <f t="shared" si="11"/>
        <v/>
      </c>
      <c r="K29" s="104" t="str">
        <f t="shared" si="3"/>
        <v/>
      </c>
      <c r="L29" s="219" t="str">
        <f t="shared" si="11"/>
        <v/>
      </c>
      <c r="M29" s="105" t="str">
        <f t="shared" si="4"/>
        <v/>
      </c>
      <c r="N29" s="219" t="str">
        <f t="shared" si="15"/>
        <v/>
      </c>
      <c r="O29" s="105" t="str">
        <f t="shared" si="6"/>
        <v/>
      </c>
      <c r="P29" s="219" t="str">
        <f t="shared" si="13"/>
        <v/>
      </c>
      <c r="Q29" s="105" t="str">
        <f t="shared" si="8"/>
        <v/>
      </c>
      <c r="R29" s="219" t="str">
        <f t="shared" si="16"/>
        <v/>
      </c>
      <c r="S29" s="13" t="str">
        <f t="shared" si="10"/>
        <v/>
      </c>
      <c r="T29" s="223"/>
      <c r="U29" s="82"/>
      <c r="X29" s="118" t="e">
        <f>VLOOKUP($C29,食材マスタ!$A:$AB,5,FALSE)</f>
        <v>#N/A</v>
      </c>
      <c r="Y29" s="118" t="e">
        <f>VLOOKUP($C29,食材マスタ!$A:$AB,6,FALSE)</f>
        <v>#N/A</v>
      </c>
      <c r="Z29" s="118" t="e">
        <f>VLOOKUP($C29,食材マスタ!$A:$AB,13,FALSE)</f>
        <v>#N/A</v>
      </c>
      <c r="AA29" s="118" t="e">
        <f>VLOOKUP($C29,食材マスタ!$A:$AB,12,FALSE)</f>
        <v>#N/A</v>
      </c>
      <c r="AB29" s="118" t="e">
        <f>VLOOKUP($C29,食材マスタ!$A:$AB,14,FALSE)</f>
        <v>#N/A</v>
      </c>
      <c r="AC29" s="118" t="e">
        <f>VLOOKUP($C29,食材マスタ!$A:$AB,16,FALSE)</f>
        <v>#N/A</v>
      </c>
      <c r="AD29" s="118" t="e">
        <f>VLOOKUP($C29,食材マスタ!$A:$AB,19,FALSE)</f>
        <v>#N/A</v>
      </c>
      <c r="AE29" s="118" t="e">
        <f>VLOOKUP($C29,食材マスタ!$A:$AB,26,FALSE)</f>
        <v>#N/A</v>
      </c>
      <c r="AF29" s="118" t="e">
        <f>VLOOKUP($C29,食材マスタ!$A:$AB,28,FALSE)</f>
        <v>#N/A</v>
      </c>
    </row>
    <row r="30" spans="1:32" ht="14.25" customHeight="1" x14ac:dyDescent="0.25">
      <c r="A30" s="260"/>
      <c r="B30" s="261"/>
      <c r="C30" s="99"/>
      <c r="D30" s="100"/>
      <c r="E30" s="101" t="str">
        <f>IF(C30="","",VLOOKUP(C30,食材マスタ!$A$4:$AB$438,6,FALSE))</f>
        <v/>
      </c>
      <c r="F30" s="102"/>
      <c r="G30" s="103" t="str">
        <f t="shared" si="0"/>
        <v/>
      </c>
      <c r="H30" s="94" t="str">
        <f t="shared" si="1"/>
        <v/>
      </c>
      <c r="I30" s="96" t="str">
        <f>IF(C30="","",VLOOKUP(C30,食材マスタ!$A$4:$AB$438,13,FALSE))</f>
        <v/>
      </c>
      <c r="J30" s="96" t="str">
        <f t="shared" si="11"/>
        <v/>
      </c>
      <c r="K30" s="104" t="str">
        <f t="shared" si="3"/>
        <v/>
      </c>
      <c r="L30" s="219" t="str">
        <f t="shared" si="11"/>
        <v/>
      </c>
      <c r="M30" s="105" t="str">
        <f t="shared" si="4"/>
        <v/>
      </c>
      <c r="N30" s="219" t="str">
        <f t="shared" si="15"/>
        <v/>
      </c>
      <c r="O30" s="105" t="str">
        <f t="shared" si="6"/>
        <v/>
      </c>
      <c r="P30" s="219" t="str">
        <f t="shared" si="13"/>
        <v/>
      </c>
      <c r="Q30" s="105" t="str">
        <f t="shared" si="8"/>
        <v/>
      </c>
      <c r="R30" s="219" t="str">
        <f t="shared" si="16"/>
        <v/>
      </c>
      <c r="S30" s="13" t="str">
        <f t="shared" si="10"/>
        <v/>
      </c>
      <c r="T30" s="223"/>
      <c r="U30" s="82"/>
      <c r="X30" s="118" t="e">
        <f>VLOOKUP($C30,食材マスタ!$A:$AB,5,FALSE)</f>
        <v>#N/A</v>
      </c>
      <c r="Y30" s="118" t="e">
        <f>VLOOKUP($C30,食材マスタ!$A:$AB,6,FALSE)</f>
        <v>#N/A</v>
      </c>
      <c r="Z30" s="118" t="e">
        <f>VLOOKUP($C30,食材マスタ!$A:$AB,13,FALSE)</f>
        <v>#N/A</v>
      </c>
      <c r="AA30" s="118" t="e">
        <f>VLOOKUP($C30,食材マスタ!$A:$AB,12,FALSE)</f>
        <v>#N/A</v>
      </c>
      <c r="AB30" s="118" t="e">
        <f>VLOOKUP($C30,食材マスタ!$A:$AB,14,FALSE)</f>
        <v>#N/A</v>
      </c>
      <c r="AC30" s="118" t="e">
        <f>VLOOKUP($C30,食材マスタ!$A:$AB,16,FALSE)</f>
        <v>#N/A</v>
      </c>
      <c r="AD30" s="118" t="e">
        <f>VLOOKUP($C30,食材マスタ!$A:$AB,19,FALSE)</f>
        <v>#N/A</v>
      </c>
      <c r="AE30" s="118" t="e">
        <f>VLOOKUP($C30,食材マスタ!$A:$AB,26,FALSE)</f>
        <v>#N/A</v>
      </c>
      <c r="AF30" s="118" t="e">
        <f>VLOOKUP($C30,食材マスタ!$A:$AB,28,FALSE)</f>
        <v>#N/A</v>
      </c>
    </row>
    <row r="31" spans="1:32" ht="14.25" customHeight="1" x14ac:dyDescent="0.25">
      <c r="A31" s="260"/>
      <c r="B31" s="261"/>
      <c r="C31" s="99"/>
      <c r="D31" s="100"/>
      <c r="E31" s="101" t="str">
        <f>IF(C31="","",VLOOKUP(C31,食材マスタ!$A$4:$AB$438,6,FALSE))</f>
        <v/>
      </c>
      <c r="F31" s="102"/>
      <c r="G31" s="103" t="str">
        <f t="shared" si="0"/>
        <v/>
      </c>
      <c r="H31" s="94" t="str">
        <f t="shared" si="1"/>
        <v/>
      </c>
      <c r="I31" s="96" t="str">
        <f>IF(C31="","",VLOOKUP(C31,食材マスタ!$A$4:$AB$438,13,FALSE))</f>
        <v/>
      </c>
      <c r="J31" s="96" t="str">
        <f t="shared" si="11"/>
        <v/>
      </c>
      <c r="K31" s="104" t="str">
        <f t="shared" si="3"/>
        <v/>
      </c>
      <c r="L31" s="219" t="str">
        <f t="shared" si="11"/>
        <v/>
      </c>
      <c r="M31" s="105" t="str">
        <f t="shared" si="4"/>
        <v/>
      </c>
      <c r="N31" s="219" t="str">
        <f t="shared" si="15"/>
        <v/>
      </c>
      <c r="O31" s="105" t="str">
        <f t="shared" si="6"/>
        <v/>
      </c>
      <c r="P31" s="219" t="str">
        <f t="shared" si="13"/>
        <v/>
      </c>
      <c r="Q31" s="105" t="str">
        <f t="shared" si="8"/>
        <v/>
      </c>
      <c r="R31" s="219" t="str">
        <f t="shared" si="16"/>
        <v/>
      </c>
      <c r="S31" s="13" t="str">
        <f t="shared" si="10"/>
        <v/>
      </c>
      <c r="T31" s="223"/>
      <c r="U31" s="82"/>
      <c r="X31" s="118" t="e">
        <f>VLOOKUP($C31,食材マスタ!$A:$AB,5,FALSE)</f>
        <v>#N/A</v>
      </c>
      <c r="Y31" s="118" t="e">
        <f>VLOOKUP($C31,食材マスタ!$A:$AB,6,FALSE)</f>
        <v>#N/A</v>
      </c>
      <c r="Z31" s="118" t="e">
        <f>VLOOKUP($C31,食材マスタ!$A:$AB,13,FALSE)</f>
        <v>#N/A</v>
      </c>
      <c r="AA31" s="118" t="e">
        <f>VLOOKUP($C31,食材マスタ!$A:$AB,12,FALSE)</f>
        <v>#N/A</v>
      </c>
      <c r="AB31" s="118" t="e">
        <f>VLOOKUP($C31,食材マスタ!$A:$AB,14,FALSE)</f>
        <v>#N/A</v>
      </c>
      <c r="AC31" s="118" t="e">
        <f>VLOOKUP($C31,食材マスタ!$A:$AB,16,FALSE)</f>
        <v>#N/A</v>
      </c>
      <c r="AD31" s="118" t="e">
        <f>VLOOKUP($C31,食材マスタ!$A:$AB,19,FALSE)</f>
        <v>#N/A</v>
      </c>
      <c r="AE31" s="118" t="e">
        <f>VLOOKUP($C31,食材マスタ!$A:$AB,26,FALSE)</f>
        <v>#N/A</v>
      </c>
      <c r="AF31" s="118" t="e">
        <f>VLOOKUP($C31,食材マスタ!$A:$AB,28,FALSE)</f>
        <v>#N/A</v>
      </c>
    </row>
    <row r="32" spans="1:32" ht="14.25" customHeight="1" x14ac:dyDescent="0.25">
      <c r="A32" s="260"/>
      <c r="B32" s="261"/>
      <c r="C32" s="99"/>
      <c r="D32" s="100"/>
      <c r="E32" s="101" t="str">
        <f>IF(C32="","",VLOOKUP(C32,食材マスタ!$A$4:$AB$438,6,FALSE))</f>
        <v/>
      </c>
      <c r="F32" s="102"/>
      <c r="G32" s="103" t="str">
        <f t="shared" si="0"/>
        <v/>
      </c>
      <c r="H32" s="94" t="str">
        <f t="shared" si="1"/>
        <v/>
      </c>
      <c r="I32" s="96" t="str">
        <f>IF(C32="","",VLOOKUP(C32,食材マスタ!$A$4:$AB$438,13,FALSE))</f>
        <v/>
      </c>
      <c r="J32" s="96" t="str">
        <f t="shared" si="11"/>
        <v/>
      </c>
      <c r="K32" s="104" t="str">
        <f t="shared" si="3"/>
        <v/>
      </c>
      <c r="L32" s="219" t="str">
        <f t="shared" si="11"/>
        <v/>
      </c>
      <c r="M32" s="105" t="str">
        <f t="shared" si="4"/>
        <v/>
      </c>
      <c r="N32" s="219" t="str">
        <f t="shared" si="15"/>
        <v/>
      </c>
      <c r="O32" s="105" t="str">
        <f t="shared" si="6"/>
        <v/>
      </c>
      <c r="P32" s="219" t="str">
        <f t="shared" si="13"/>
        <v/>
      </c>
      <c r="Q32" s="105" t="str">
        <f t="shared" si="8"/>
        <v/>
      </c>
      <c r="R32" s="219" t="str">
        <f t="shared" si="16"/>
        <v/>
      </c>
      <c r="S32" s="13" t="str">
        <f t="shared" si="10"/>
        <v/>
      </c>
      <c r="T32" s="223"/>
      <c r="U32" s="82"/>
      <c r="X32" s="118" t="e">
        <f>VLOOKUP($C32,食材マスタ!$A:$AB,5,FALSE)</f>
        <v>#N/A</v>
      </c>
      <c r="Y32" s="118" t="e">
        <f>VLOOKUP($C32,食材マスタ!$A:$AB,6,FALSE)</f>
        <v>#N/A</v>
      </c>
      <c r="Z32" s="118" t="e">
        <f>VLOOKUP($C32,食材マスタ!$A:$AB,13,FALSE)</f>
        <v>#N/A</v>
      </c>
      <c r="AA32" s="118" t="e">
        <f>VLOOKUP($C32,食材マスタ!$A:$AB,12,FALSE)</f>
        <v>#N/A</v>
      </c>
      <c r="AB32" s="118" t="e">
        <f>VLOOKUP($C32,食材マスタ!$A:$AB,14,FALSE)</f>
        <v>#N/A</v>
      </c>
      <c r="AC32" s="118" t="e">
        <f>VLOOKUP($C32,食材マスタ!$A:$AB,16,FALSE)</f>
        <v>#N/A</v>
      </c>
      <c r="AD32" s="118" t="e">
        <f>VLOOKUP($C32,食材マスタ!$A:$AB,19,FALSE)</f>
        <v>#N/A</v>
      </c>
      <c r="AE32" s="118" t="e">
        <f>VLOOKUP($C32,食材マスタ!$A:$AB,26,FALSE)</f>
        <v>#N/A</v>
      </c>
      <c r="AF32" s="118" t="e">
        <f>VLOOKUP($C32,食材マスタ!$A:$AB,28,FALSE)</f>
        <v>#N/A</v>
      </c>
    </row>
    <row r="33" spans="1:32" ht="14.25" customHeight="1" x14ac:dyDescent="0.25">
      <c r="A33" s="260"/>
      <c r="B33" s="261"/>
      <c r="C33" s="99"/>
      <c r="D33" s="100"/>
      <c r="E33" s="101" t="str">
        <f>IF(C33="","",VLOOKUP(C33,食材マスタ!$A$4:$AB$438,6,FALSE))</f>
        <v/>
      </c>
      <c r="F33" s="102"/>
      <c r="G33" s="103" t="str">
        <f>IF(C33="","",F33/((100-I33)/100))</f>
        <v/>
      </c>
      <c r="H33" s="94" t="str">
        <f t="shared" si="1"/>
        <v/>
      </c>
      <c r="I33" s="96" t="str">
        <f>IF(C33="","",VLOOKUP(C33,食材マスタ!$A$4:$AB$438,13,FALSE))</f>
        <v/>
      </c>
      <c r="J33" s="96" t="str">
        <f t="shared" si="11"/>
        <v/>
      </c>
      <c r="K33" s="104" t="str">
        <f t="shared" si="3"/>
        <v/>
      </c>
      <c r="L33" s="219" t="str">
        <f t="shared" si="11"/>
        <v/>
      </c>
      <c r="M33" s="105" t="str">
        <f t="shared" si="4"/>
        <v/>
      </c>
      <c r="N33" s="219" t="str">
        <f t="shared" si="15"/>
        <v/>
      </c>
      <c r="O33" s="105" t="str">
        <f t="shared" si="6"/>
        <v/>
      </c>
      <c r="P33" s="219" t="str">
        <f t="shared" si="13"/>
        <v/>
      </c>
      <c r="Q33" s="105" t="str">
        <f t="shared" si="8"/>
        <v/>
      </c>
      <c r="R33" s="219" t="str">
        <f t="shared" si="16"/>
        <v/>
      </c>
      <c r="S33" s="13" t="str">
        <f t="shared" si="10"/>
        <v/>
      </c>
      <c r="T33" s="223"/>
      <c r="U33" s="82"/>
      <c r="X33" s="118" t="e">
        <f>VLOOKUP($C33,食材マスタ!$A:$AB,5,FALSE)</f>
        <v>#N/A</v>
      </c>
      <c r="Y33" s="118" t="e">
        <f>VLOOKUP($C33,食材マスタ!$A:$AB,6,FALSE)</f>
        <v>#N/A</v>
      </c>
      <c r="Z33" s="118" t="e">
        <f>VLOOKUP($C33,食材マスタ!$A:$AB,13,FALSE)</f>
        <v>#N/A</v>
      </c>
      <c r="AA33" s="118" t="e">
        <f>VLOOKUP($C33,食材マスタ!$A:$AB,12,FALSE)</f>
        <v>#N/A</v>
      </c>
      <c r="AB33" s="118" t="e">
        <f>VLOOKUP($C33,食材マスタ!$A:$AB,14,FALSE)</f>
        <v>#N/A</v>
      </c>
      <c r="AC33" s="118" t="e">
        <f>VLOOKUP($C33,食材マスタ!$A:$AB,16,FALSE)</f>
        <v>#N/A</v>
      </c>
      <c r="AD33" s="118" t="e">
        <f>VLOOKUP($C33,食材マスタ!$A:$AB,19,FALSE)</f>
        <v>#N/A</v>
      </c>
      <c r="AE33" s="118" t="e">
        <f>VLOOKUP($C33,食材マスタ!$A:$AB,26,FALSE)</f>
        <v>#N/A</v>
      </c>
      <c r="AF33" s="118" t="e">
        <f>VLOOKUP($C33,食材マスタ!$A:$AB,28,FALSE)</f>
        <v>#N/A</v>
      </c>
    </row>
    <row r="34" spans="1:32" ht="14.25" customHeight="1" x14ac:dyDescent="0.25">
      <c r="A34" s="260"/>
      <c r="B34" s="261"/>
      <c r="C34" s="99"/>
      <c r="D34" s="106"/>
      <c r="E34" s="101" t="str">
        <f>IF(C34="","",VLOOKUP(C34,食材マスタ!$A$4:$AB$438,6,FALSE))</f>
        <v/>
      </c>
      <c r="F34" s="102"/>
      <c r="G34" s="103" t="str">
        <f>IF(C34="","",F34/((100-I34)/100))</f>
        <v/>
      </c>
      <c r="H34" s="94" t="str">
        <f t="shared" si="1"/>
        <v/>
      </c>
      <c r="I34" s="96" t="str">
        <f>IF(C34="","",VLOOKUP(C34,食材マスタ!$A$4:$AB$438,13,FALSE))</f>
        <v/>
      </c>
      <c r="J34" s="96" t="str">
        <f t="shared" si="11"/>
        <v/>
      </c>
      <c r="K34" s="104" t="str">
        <f t="shared" si="3"/>
        <v/>
      </c>
      <c r="L34" s="219" t="str">
        <f t="shared" si="11"/>
        <v/>
      </c>
      <c r="M34" s="105" t="str">
        <f t="shared" si="4"/>
        <v/>
      </c>
      <c r="N34" s="219" t="str">
        <f t="shared" si="15"/>
        <v/>
      </c>
      <c r="O34" s="105" t="str">
        <f t="shared" si="6"/>
        <v/>
      </c>
      <c r="P34" s="219" t="str">
        <f t="shared" si="13"/>
        <v/>
      </c>
      <c r="Q34" s="105" t="str">
        <f t="shared" si="8"/>
        <v/>
      </c>
      <c r="R34" s="219" t="str">
        <f t="shared" si="16"/>
        <v/>
      </c>
      <c r="S34" s="13" t="str">
        <f t="shared" si="10"/>
        <v/>
      </c>
      <c r="T34" s="223"/>
      <c r="U34" s="82"/>
      <c r="X34" s="118" t="e">
        <f>VLOOKUP($C34,食材マスタ!$A:$AB,5,FALSE)</f>
        <v>#N/A</v>
      </c>
      <c r="Y34" s="118" t="e">
        <f>VLOOKUP($C34,食材マスタ!$A:$AB,6,FALSE)</f>
        <v>#N/A</v>
      </c>
      <c r="Z34" s="118" t="e">
        <f>VLOOKUP($C34,食材マスタ!$A:$AB,13,FALSE)</f>
        <v>#N/A</v>
      </c>
      <c r="AA34" s="118" t="e">
        <f>VLOOKUP($C34,食材マスタ!$A:$AB,12,FALSE)</f>
        <v>#N/A</v>
      </c>
      <c r="AB34" s="118" t="e">
        <f>VLOOKUP($C34,食材マスタ!$A:$AB,14,FALSE)</f>
        <v>#N/A</v>
      </c>
      <c r="AC34" s="118" t="e">
        <f>VLOOKUP($C34,食材マスタ!$A:$AB,16,FALSE)</f>
        <v>#N/A</v>
      </c>
      <c r="AD34" s="118" t="e">
        <f>VLOOKUP($C34,食材マスタ!$A:$AB,19,FALSE)</f>
        <v>#N/A</v>
      </c>
      <c r="AE34" s="118" t="e">
        <f>VLOOKUP($C34,食材マスタ!$A:$AB,26,FALSE)</f>
        <v>#N/A</v>
      </c>
      <c r="AF34" s="118" t="e">
        <f>VLOOKUP($C34,食材マスタ!$A:$AB,28,FALSE)</f>
        <v>#N/A</v>
      </c>
    </row>
    <row r="35" spans="1:32" ht="14.25" customHeight="1" x14ac:dyDescent="0.25">
      <c r="A35" s="260"/>
      <c r="B35" s="261"/>
      <c r="C35" s="99"/>
      <c r="D35" s="100"/>
      <c r="E35" s="101" t="str">
        <f>IF(C35="","",VLOOKUP(C35,食材マスタ!$A$4:$AB$438,6,FALSE))</f>
        <v/>
      </c>
      <c r="F35" s="102"/>
      <c r="G35" s="103" t="str">
        <f>IF(C35="","",F35/((100-I35)/100))</f>
        <v/>
      </c>
      <c r="H35" s="94" t="str">
        <f t="shared" si="1"/>
        <v/>
      </c>
      <c r="I35" s="96" t="str">
        <f>IF(C35="","",VLOOKUP(C35,食材マスタ!$A$4:$AB$438,13,FALSE))</f>
        <v/>
      </c>
      <c r="J35" s="96" t="str">
        <f t="shared" si="11"/>
        <v/>
      </c>
      <c r="K35" s="104" t="str">
        <f t="shared" si="3"/>
        <v/>
      </c>
      <c r="L35" s="219" t="str">
        <f t="shared" si="11"/>
        <v/>
      </c>
      <c r="M35" s="105" t="str">
        <f t="shared" si="4"/>
        <v/>
      </c>
      <c r="N35" s="219" t="str">
        <f t="shared" si="15"/>
        <v/>
      </c>
      <c r="O35" s="105" t="str">
        <f t="shared" si="6"/>
        <v/>
      </c>
      <c r="P35" s="219" t="str">
        <f t="shared" si="13"/>
        <v/>
      </c>
      <c r="Q35" s="105" t="str">
        <f t="shared" si="8"/>
        <v/>
      </c>
      <c r="R35" s="219" t="str">
        <f t="shared" si="16"/>
        <v/>
      </c>
      <c r="S35" s="13" t="str">
        <f t="shared" si="10"/>
        <v/>
      </c>
      <c r="T35" s="223"/>
      <c r="U35" s="82"/>
      <c r="X35" s="118" t="e">
        <f>VLOOKUP($C35,食材マスタ!$A:$AB,5,FALSE)</f>
        <v>#N/A</v>
      </c>
      <c r="Y35" s="118" t="e">
        <f>VLOOKUP($C35,食材マスタ!$A:$AB,6,FALSE)</f>
        <v>#N/A</v>
      </c>
      <c r="Z35" s="118" t="e">
        <f>VLOOKUP($C35,食材マスタ!$A:$AB,13,FALSE)</f>
        <v>#N/A</v>
      </c>
      <c r="AA35" s="118" t="e">
        <f>VLOOKUP($C35,食材マスタ!$A:$AB,12,FALSE)</f>
        <v>#N/A</v>
      </c>
      <c r="AB35" s="118" t="e">
        <f>VLOOKUP($C35,食材マスタ!$A:$AB,14,FALSE)</f>
        <v>#N/A</v>
      </c>
      <c r="AC35" s="118" t="e">
        <f>VLOOKUP($C35,食材マスタ!$A:$AB,16,FALSE)</f>
        <v>#N/A</v>
      </c>
      <c r="AD35" s="118" t="e">
        <f>VLOOKUP($C35,食材マスタ!$A:$AB,19,FALSE)</f>
        <v>#N/A</v>
      </c>
      <c r="AE35" s="118" t="e">
        <f>VLOOKUP($C35,食材マスタ!$A:$AB,26,FALSE)</f>
        <v>#N/A</v>
      </c>
      <c r="AF35" s="118" t="e">
        <f>VLOOKUP($C35,食材マスタ!$A:$AB,28,FALSE)</f>
        <v>#N/A</v>
      </c>
    </row>
    <row r="36" spans="1:32" ht="14.25" customHeight="1" x14ac:dyDescent="0.25">
      <c r="A36" s="260"/>
      <c r="B36" s="261"/>
      <c r="C36" s="99"/>
      <c r="D36" s="100"/>
      <c r="E36" s="101" t="str">
        <f>IF(C36="","",VLOOKUP(C36,食材マスタ!$A$4:$AB$438,6,FALSE))</f>
        <v/>
      </c>
      <c r="F36" s="102"/>
      <c r="G36" s="103" t="str">
        <f t="shared" ref="G36:G42" si="17">IF(C36="","",F36/((100-I36)/100))</f>
        <v/>
      </c>
      <c r="H36" s="94" t="str">
        <f t="shared" si="1"/>
        <v/>
      </c>
      <c r="I36" s="96" t="str">
        <f>IF(C36="","",VLOOKUP(C36,食材マスタ!$A$4:$AB$438,13,FALSE))</f>
        <v/>
      </c>
      <c r="J36" s="96" t="str">
        <f t="shared" si="11"/>
        <v/>
      </c>
      <c r="K36" s="104" t="str">
        <f t="shared" si="3"/>
        <v/>
      </c>
      <c r="L36" s="219" t="str">
        <f t="shared" si="11"/>
        <v/>
      </c>
      <c r="M36" s="105" t="str">
        <f t="shared" si="4"/>
        <v/>
      </c>
      <c r="N36" s="219" t="str">
        <f t="shared" si="15"/>
        <v/>
      </c>
      <c r="O36" s="105" t="str">
        <f t="shared" si="6"/>
        <v/>
      </c>
      <c r="P36" s="219" t="str">
        <f t="shared" si="13"/>
        <v/>
      </c>
      <c r="Q36" s="105" t="str">
        <f t="shared" si="8"/>
        <v/>
      </c>
      <c r="R36" s="219" t="str">
        <f t="shared" si="16"/>
        <v/>
      </c>
      <c r="S36" s="13" t="str">
        <f t="shared" si="10"/>
        <v/>
      </c>
      <c r="T36" s="223"/>
      <c r="U36" s="82"/>
      <c r="X36" s="118" t="e">
        <f>VLOOKUP($C36,食材マスタ!$A:$AB,5,FALSE)</f>
        <v>#N/A</v>
      </c>
      <c r="Y36" s="118" t="e">
        <f>VLOOKUP($C36,食材マスタ!$A:$AB,6,FALSE)</f>
        <v>#N/A</v>
      </c>
      <c r="Z36" s="118" t="e">
        <f>VLOOKUP($C36,食材マスタ!$A:$AB,13,FALSE)</f>
        <v>#N/A</v>
      </c>
      <c r="AA36" s="118" t="e">
        <f>VLOOKUP($C36,食材マスタ!$A:$AB,12,FALSE)</f>
        <v>#N/A</v>
      </c>
      <c r="AB36" s="118" t="e">
        <f>VLOOKUP($C36,食材マスタ!$A:$AB,14,FALSE)</f>
        <v>#N/A</v>
      </c>
      <c r="AC36" s="118" t="e">
        <f>VLOOKUP($C36,食材マスタ!$A:$AB,16,FALSE)</f>
        <v>#N/A</v>
      </c>
      <c r="AD36" s="118" t="e">
        <f>VLOOKUP($C36,食材マスタ!$A:$AB,19,FALSE)</f>
        <v>#N/A</v>
      </c>
      <c r="AE36" s="118" t="e">
        <f>VLOOKUP($C36,食材マスタ!$A:$AB,26,FALSE)</f>
        <v>#N/A</v>
      </c>
      <c r="AF36" s="118" t="e">
        <f>VLOOKUP($C36,食材マスタ!$A:$AB,28,FALSE)</f>
        <v>#N/A</v>
      </c>
    </row>
    <row r="37" spans="1:32" ht="14.25" customHeight="1" x14ac:dyDescent="0.25">
      <c r="A37" s="260"/>
      <c r="B37" s="261"/>
      <c r="C37" s="99"/>
      <c r="D37" s="106"/>
      <c r="E37" s="101" t="str">
        <f>IF(C37="","",VLOOKUP(C37,食材マスタ!$A$4:$AB$438,6,FALSE))</f>
        <v/>
      </c>
      <c r="F37" s="102"/>
      <c r="G37" s="103" t="str">
        <f t="shared" si="17"/>
        <v/>
      </c>
      <c r="H37" s="94" t="str">
        <f t="shared" si="1"/>
        <v/>
      </c>
      <c r="I37" s="96" t="str">
        <f>IF(C37="","",VLOOKUP(C37,食材マスタ!$A$4:$AB$438,13,FALSE))</f>
        <v/>
      </c>
      <c r="J37" s="96" t="str">
        <f t="shared" si="11"/>
        <v/>
      </c>
      <c r="K37" s="104" t="str">
        <f t="shared" si="3"/>
        <v/>
      </c>
      <c r="L37" s="219" t="str">
        <f t="shared" si="11"/>
        <v/>
      </c>
      <c r="M37" s="105" t="str">
        <f t="shared" si="4"/>
        <v/>
      </c>
      <c r="N37" s="219" t="str">
        <f t="shared" si="15"/>
        <v/>
      </c>
      <c r="O37" s="105" t="str">
        <f t="shared" si="6"/>
        <v/>
      </c>
      <c r="P37" s="219" t="str">
        <f t="shared" si="13"/>
        <v/>
      </c>
      <c r="Q37" s="105" t="str">
        <f t="shared" si="8"/>
        <v/>
      </c>
      <c r="R37" s="219" t="str">
        <f t="shared" si="16"/>
        <v/>
      </c>
      <c r="S37" s="13" t="str">
        <f t="shared" si="10"/>
        <v/>
      </c>
      <c r="T37" s="223"/>
      <c r="U37" s="83"/>
      <c r="X37" s="118" t="e">
        <f>VLOOKUP($C37,食材マスタ!$A:$AB,5,FALSE)</f>
        <v>#N/A</v>
      </c>
      <c r="Y37" s="118" t="e">
        <f>VLOOKUP($C37,食材マスタ!$A:$AB,6,FALSE)</f>
        <v>#N/A</v>
      </c>
      <c r="Z37" s="118" t="e">
        <f>VLOOKUP($C37,食材マスタ!$A:$AB,13,FALSE)</f>
        <v>#N/A</v>
      </c>
      <c r="AA37" s="118" t="e">
        <f>VLOOKUP($C37,食材マスタ!$A:$AB,12,FALSE)</f>
        <v>#N/A</v>
      </c>
      <c r="AB37" s="118" t="e">
        <f>VLOOKUP($C37,食材マスタ!$A:$AB,14,FALSE)</f>
        <v>#N/A</v>
      </c>
      <c r="AC37" s="118" t="e">
        <f>VLOOKUP($C37,食材マスタ!$A:$AB,16,FALSE)</f>
        <v>#N/A</v>
      </c>
      <c r="AD37" s="118" t="e">
        <f>VLOOKUP($C37,食材マスタ!$A:$AB,19,FALSE)</f>
        <v>#N/A</v>
      </c>
      <c r="AE37" s="118" t="e">
        <f>VLOOKUP($C37,食材マスタ!$A:$AB,26,FALSE)</f>
        <v>#N/A</v>
      </c>
      <c r="AF37" s="118" t="e">
        <f>VLOOKUP($C37,食材マスタ!$A:$AB,28,FALSE)</f>
        <v>#N/A</v>
      </c>
    </row>
    <row r="38" spans="1:32" ht="14.25" customHeight="1" x14ac:dyDescent="0.25">
      <c r="A38" s="260"/>
      <c r="B38" s="261"/>
      <c r="C38" s="99"/>
      <c r="D38" s="100"/>
      <c r="E38" s="101" t="str">
        <f>IF(C38="","",VLOOKUP(C38,食材マスタ!$A$4:$AB$438,6,FALSE))</f>
        <v/>
      </c>
      <c r="F38" s="102"/>
      <c r="G38" s="103" t="str">
        <f t="shared" si="17"/>
        <v/>
      </c>
      <c r="H38" s="94" t="str">
        <f t="shared" si="1"/>
        <v/>
      </c>
      <c r="I38" s="96" t="str">
        <f>IF(C38="","",VLOOKUP(C38,食材マスタ!$A$4:$AB$438,13,FALSE))</f>
        <v/>
      </c>
      <c r="J38" s="96" t="str">
        <f t="shared" si="11"/>
        <v/>
      </c>
      <c r="K38" s="104" t="str">
        <f t="shared" si="3"/>
        <v/>
      </c>
      <c r="L38" s="219" t="str">
        <f t="shared" si="11"/>
        <v/>
      </c>
      <c r="M38" s="105" t="str">
        <f t="shared" si="4"/>
        <v/>
      </c>
      <c r="N38" s="219" t="str">
        <f t="shared" si="15"/>
        <v/>
      </c>
      <c r="O38" s="105" t="str">
        <f t="shared" si="6"/>
        <v/>
      </c>
      <c r="P38" s="219" t="str">
        <f t="shared" si="13"/>
        <v/>
      </c>
      <c r="Q38" s="105" t="str">
        <f t="shared" si="8"/>
        <v/>
      </c>
      <c r="R38" s="219" t="str">
        <f t="shared" si="16"/>
        <v/>
      </c>
      <c r="S38" s="13" t="str">
        <f t="shared" si="10"/>
        <v/>
      </c>
      <c r="T38" s="223"/>
      <c r="U38" s="83"/>
      <c r="X38" s="118" t="e">
        <f>VLOOKUP($C38,食材マスタ!$A:$AB,5,FALSE)</f>
        <v>#N/A</v>
      </c>
      <c r="Y38" s="118" t="e">
        <f>VLOOKUP($C38,食材マスタ!$A:$AB,6,FALSE)</f>
        <v>#N/A</v>
      </c>
      <c r="Z38" s="118" t="e">
        <f>VLOOKUP($C38,食材マスタ!$A:$AB,13,FALSE)</f>
        <v>#N/A</v>
      </c>
      <c r="AA38" s="118" t="e">
        <f>VLOOKUP($C38,食材マスタ!$A:$AB,12,FALSE)</f>
        <v>#N/A</v>
      </c>
      <c r="AB38" s="118" t="e">
        <f>VLOOKUP($C38,食材マスタ!$A:$AB,14,FALSE)</f>
        <v>#N/A</v>
      </c>
      <c r="AC38" s="118" t="e">
        <f>VLOOKUP($C38,食材マスタ!$A:$AB,16,FALSE)</f>
        <v>#N/A</v>
      </c>
      <c r="AD38" s="118" t="e">
        <f>VLOOKUP($C38,食材マスタ!$A:$AB,19,FALSE)</f>
        <v>#N/A</v>
      </c>
      <c r="AE38" s="118" t="e">
        <f>VLOOKUP($C38,食材マスタ!$A:$AB,26,FALSE)</f>
        <v>#N/A</v>
      </c>
      <c r="AF38" s="118" t="e">
        <f>VLOOKUP($C38,食材マスタ!$A:$AB,28,FALSE)</f>
        <v>#N/A</v>
      </c>
    </row>
    <row r="39" spans="1:32" ht="14.25" customHeight="1" x14ac:dyDescent="0.25">
      <c r="A39" s="260"/>
      <c r="B39" s="261"/>
      <c r="C39" s="99"/>
      <c r="D39" s="100"/>
      <c r="E39" s="101" t="str">
        <f>IF(C39="","",VLOOKUP(C39,食材マスタ!$A$4:$AB$438,6,FALSE))</f>
        <v/>
      </c>
      <c r="F39" s="102"/>
      <c r="G39" s="103" t="str">
        <f t="shared" si="17"/>
        <v/>
      </c>
      <c r="H39" s="94" t="str">
        <f t="shared" si="1"/>
        <v/>
      </c>
      <c r="I39" s="96" t="str">
        <f>IF(C39="","",VLOOKUP(C39,食材マスタ!$A$4:$AB$438,13,FALSE))</f>
        <v/>
      </c>
      <c r="J39" s="96" t="str">
        <f t="shared" si="11"/>
        <v/>
      </c>
      <c r="K39" s="104" t="str">
        <f t="shared" si="3"/>
        <v/>
      </c>
      <c r="L39" s="219" t="str">
        <f t="shared" si="11"/>
        <v/>
      </c>
      <c r="M39" s="105" t="str">
        <f t="shared" si="4"/>
        <v/>
      </c>
      <c r="N39" s="219" t="str">
        <f t="shared" si="15"/>
        <v/>
      </c>
      <c r="O39" s="105" t="str">
        <f t="shared" si="6"/>
        <v/>
      </c>
      <c r="P39" s="219" t="str">
        <f t="shared" si="13"/>
        <v/>
      </c>
      <c r="Q39" s="105" t="str">
        <f t="shared" si="8"/>
        <v/>
      </c>
      <c r="R39" s="219" t="str">
        <f t="shared" si="16"/>
        <v/>
      </c>
      <c r="S39" s="13" t="str">
        <f t="shared" si="10"/>
        <v/>
      </c>
      <c r="T39" s="223"/>
      <c r="U39" s="83"/>
      <c r="X39" s="118" t="e">
        <f>VLOOKUP($C39,食材マスタ!$A:$AB,5,FALSE)</f>
        <v>#N/A</v>
      </c>
      <c r="Y39" s="118" t="e">
        <f>VLOOKUP($C39,食材マスタ!$A:$AB,6,FALSE)</f>
        <v>#N/A</v>
      </c>
      <c r="Z39" s="118" t="e">
        <f>VLOOKUP($C39,食材マスタ!$A:$AB,13,FALSE)</f>
        <v>#N/A</v>
      </c>
      <c r="AA39" s="118" t="e">
        <f>VLOOKUP($C39,食材マスタ!$A:$AB,12,FALSE)</f>
        <v>#N/A</v>
      </c>
      <c r="AB39" s="118" t="e">
        <f>VLOOKUP($C39,食材マスタ!$A:$AB,14,FALSE)</f>
        <v>#N/A</v>
      </c>
      <c r="AC39" s="118" t="e">
        <f>VLOOKUP($C39,食材マスタ!$A:$AB,16,FALSE)</f>
        <v>#N/A</v>
      </c>
      <c r="AD39" s="118" t="e">
        <f>VLOOKUP($C39,食材マスタ!$A:$AB,19,FALSE)</f>
        <v>#N/A</v>
      </c>
      <c r="AE39" s="118" t="e">
        <f>VLOOKUP($C39,食材マスタ!$A:$AB,26,FALSE)</f>
        <v>#N/A</v>
      </c>
      <c r="AF39" s="118" t="e">
        <f>VLOOKUP($C39,食材マスタ!$A:$AB,28,FALSE)</f>
        <v>#N/A</v>
      </c>
    </row>
    <row r="40" spans="1:32" ht="14.25" customHeight="1" x14ac:dyDescent="0.25">
      <c r="A40" s="260"/>
      <c r="B40" s="261"/>
      <c r="C40" s="99"/>
      <c r="D40" s="100"/>
      <c r="E40" s="101" t="str">
        <f>IF(C40="","",VLOOKUP(C40,食材マスタ!$A$4:$AB$438,6,FALSE))</f>
        <v/>
      </c>
      <c r="F40" s="102"/>
      <c r="G40" s="103" t="str">
        <f t="shared" si="17"/>
        <v/>
      </c>
      <c r="H40" s="94" t="str">
        <f t="shared" si="1"/>
        <v/>
      </c>
      <c r="I40" s="96" t="str">
        <f>IF(C40="","",VLOOKUP(C40,食材マスタ!$A$4:$AB$438,13,FALSE))</f>
        <v/>
      </c>
      <c r="J40" s="96" t="str">
        <f t="shared" si="11"/>
        <v/>
      </c>
      <c r="K40" s="104" t="str">
        <f t="shared" si="3"/>
        <v/>
      </c>
      <c r="L40" s="219" t="str">
        <f t="shared" si="11"/>
        <v/>
      </c>
      <c r="M40" s="105" t="str">
        <f t="shared" si="4"/>
        <v/>
      </c>
      <c r="N40" s="219" t="str">
        <f t="shared" si="15"/>
        <v/>
      </c>
      <c r="O40" s="105" t="str">
        <f t="shared" si="6"/>
        <v/>
      </c>
      <c r="P40" s="219" t="str">
        <f t="shared" si="13"/>
        <v/>
      </c>
      <c r="Q40" s="105" t="str">
        <f t="shared" si="8"/>
        <v/>
      </c>
      <c r="R40" s="219" t="str">
        <f t="shared" si="16"/>
        <v/>
      </c>
      <c r="S40" s="13" t="str">
        <f t="shared" si="10"/>
        <v/>
      </c>
      <c r="T40" s="223"/>
      <c r="U40" s="83"/>
      <c r="X40" s="118" t="e">
        <f>VLOOKUP($C40,食材マスタ!$A:$AB,5,FALSE)</f>
        <v>#N/A</v>
      </c>
      <c r="Y40" s="118" t="e">
        <f>VLOOKUP($C40,食材マスタ!$A:$AB,6,FALSE)</f>
        <v>#N/A</v>
      </c>
      <c r="Z40" s="118" t="e">
        <f>VLOOKUP($C40,食材マスタ!$A:$AB,13,FALSE)</f>
        <v>#N/A</v>
      </c>
      <c r="AA40" s="118" t="e">
        <f>VLOOKUP($C40,食材マスタ!$A:$AB,12,FALSE)</f>
        <v>#N/A</v>
      </c>
      <c r="AB40" s="118" t="e">
        <f>VLOOKUP($C40,食材マスタ!$A:$AB,14,FALSE)</f>
        <v>#N/A</v>
      </c>
      <c r="AC40" s="118" t="e">
        <f>VLOOKUP($C40,食材マスタ!$A:$AB,16,FALSE)</f>
        <v>#N/A</v>
      </c>
      <c r="AD40" s="118" t="e">
        <f>VLOOKUP($C40,食材マスタ!$A:$AB,19,FALSE)</f>
        <v>#N/A</v>
      </c>
      <c r="AE40" s="118" t="e">
        <f>VLOOKUP($C40,食材マスタ!$A:$AB,26,FALSE)</f>
        <v>#N/A</v>
      </c>
      <c r="AF40" s="118" t="e">
        <f>VLOOKUP($C40,食材マスタ!$A:$AB,28,FALSE)</f>
        <v>#N/A</v>
      </c>
    </row>
    <row r="41" spans="1:32" ht="14.25" customHeight="1" x14ac:dyDescent="0.25">
      <c r="A41" s="260"/>
      <c r="B41" s="261"/>
      <c r="C41" s="99"/>
      <c r="D41" s="100"/>
      <c r="E41" s="101" t="str">
        <f>IF(C41="","",VLOOKUP(C41,食材マスタ!$A$4:$AB$438,6,FALSE))</f>
        <v/>
      </c>
      <c r="F41" s="102"/>
      <c r="G41" s="103" t="str">
        <f t="shared" si="17"/>
        <v/>
      </c>
      <c r="H41" s="94" t="str">
        <f t="shared" si="1"/>
        <v/>
      </c>
      <c r="I41" s="96" t="str">
        <f>IF(C41="","",VLOOKUP(C41,食材マスタ!$A$4:$AB$438,13,FALSE))</f>
        <v/>
      </c>
      <c r="J41" s="96" t="str">
        <f t="shared" si="11"/>
        <v/>
      </c>
      <c r="K41" s="104" t="str">
        <f t="shared" si="3"/>
        <v/>
      </c>
      <c r="L41" s="219" t="str">
        <f t="shared" si="11"/>
        <v/>
      </c>
      <c r="M41" s="105" t="str">
        <f t="shared" si="4"/>
        <v/>
      </c>
      <c r="N41" s="219" t="str">
        <f t="shared" si="15"/>
        <v/>
      </c>
      <c r="O41" s="105" t="str">
        <f t="shared" si="6"/>
        <v/>
      </c>
      <c r="P41" s="219" t="str">
        <f t="shared" si="13"/>
        <v/>
      </c>
      <c r="Q41" s="105" t="str">
        <f t="shared" si="8"/>
        <v/>
      </c>
      <c r="R41" s="219" t="str">
        <f t="shared" si="16"/>
        <v/>
      </c>
      <c r="S41" s="13" t="str">
        <f t="shared" si="10"/>
        <v/>
      </c>
      <c r="T41" s="223"/>
      <c r="U41" s="83"/>
      <c r="X41" s="118" t="e">
        <f>VLOOKUP($C41,食材マスタ!$A:$AB,5,FALSE)</f>
        <v>#N/A</v>
      </c>
      <c r="Y41" s="118" t="e">
        <f>VLOOKUP($C41,食材マスタ!$A:$AB,6,FALSE)</f>
        <v>#N/A</v>
      </c>
      <c r="Z41" s="118" t="e">
        <f>VLOOKUP($C41,食材マスタ!$A:$AB,13,FALSE)</f>
        <v>#N/A</v>
      </c>
      <c r="AA41" s="118" t="e">
        <f>VLOOKUP($C41,食材マスタ!$A:$AB,12,FALSE)</f>
        <v>#N/A</v>
      </c>
      <c r="AB41" s="118" t="e">
        <f>VLOOKUP($C41,食材マスタ!$A:$AB,14,FALSE)</f>
        <v>#N/A</v>
      </c>
      <c r="AC41" s="118" t="e">
        <f>VLOOKUP($C41,食材マスタ!$A:$AB,16,FALSE)</f>
        <v>#N/A</v>
      </c>
      <c r="AD41" s="118" t="e">
        <f>VLOOKUP($C41,食材マスタ!$A:$AB,19,FALSE)</f>
        <v>#N/A</v>
      </c>
      <c r="AE41" s="118" t="e">
        <f>VLOOKUP($C41,食材マスタ!$A:$AB,26,FALSE)</f>
        <v>#N/A</v>
      </c>
      <c r="AF41" s="118" t="e">
        <f>VLOOKUP($C41,食材マスタ!$A:$AB,28,FALSE)</f>
        <v>#N/A</v>
      </c>
    </row>
    <row r="42" spans="1:32" ht="14.25" customHeight="1" x14ac:dyDescent="0.25">
      <c r="A42" s="260"/>
      <c r="B42" s="261"/>
      <c r="C42" s="99"/>
      <c r="D42" s="115"/>
      <c r="E42" s="101" t="str">
        <f>IF(C42="","",VLOOKUP(C42,食材マスタ!$A$4:$AB$438,6,FALSE))</f>
        <v/>
      </c>
      <c r="F42" s="102"/>
      <c r="G42" s="103" t="str">
        <f t="shared" si="17"/>
        <v/>
      </c>
      <c r="H42" s="94" t="str">
        <f t="shared" si="1"/>
        <v/>
      </c>
      <c r="I42" s="96" t="str">
        <f>IF(C42="","",VLOOKUP(C42,食材マスタ!$A$4:$AB$438,13,FALSE))</f>
        <v/>
      </c>
      <c r="J42" s="96" t="str">
        <f t="shared" si="11"/>
        <v/>
      </c>
      <c r="K42" s="104" t="str">
        <f t="shared" si="3"/>
        <v/>
      </c>
      <c r="L42" s="219" t="str">
        <f t="shared" si="11"/>
        <v/>
      </c>
      <c r="M42" s="105" t="str">
        <f t="shared" si="4"/>
        <v/>
      </c>
      <c r="N42" s="219" t="str">
        <f t="shared" si="15"/>
        <v/>
      </c>
      <c r="O42" s="105" t="str">
        <f t="shared" si="6"/>
        <v/>
      </c>
      <c r="P42" s="219" t="str">
        <f t="shared" si="13"/>
        <v/>
      </c>
      <c r="Q42" s="105" t="str">
        <f t="shared" si="8"/>
        <v/>
      </c>
      <c r="R42" s="219" t="str">
        <f t="shared" si="16"/>
        <v/>
      </c>
      <c r="S42" s="13" t="str">
        <f t="shared" si="10"/>
        <v/>
      </c>
      <c r="T42" s="224"/>
      <c r="U42" s="86"/>
      <c r="X42" s="118" t="e">
        <f>VLOOKUP($C42,食材マスタ!$A:$AB,5,FALSE)</f>
        <v>#N/A</v>
      </c>
      <c r="Y42" s="118" t="e">
        <f>VLOOKUP($C42,食材マスタ!$A:$AB,6,FALSE)</f>
        <v>#N/A</v>
      </c>
      <c r="Z42" s="118" t="e">
        <f>VLOOKUP($C42,食材マスタ!$A:$AB,13,FALSE)</f>
        <v>#N/A</v>
      </c>
      <c r="AA42" s="118" t="e">
        <f>VLOOKUP($C42,食材マスタ!$A:$AB,12,FALSE)</f>
        <v>#N/A</v>
      </c>
      <c r="AB42" s="118" t="e">
        <f>VLOOKUP($C42,食材マスタ!$A:$AB,14,FALSE)</f>
        <v>#N/A</v>
      </c>
      <c r="AC42" s="118" t="e">
        <f>VLOOKUP($C42,食材マスタ!$A:$AB,16,FALSE)</f>
        <v>#N/A</v>
      </c>
      <c r="AD42" s="118" t="e">
        <f>VLOOKUP($C42,食材マスタ!$A:$AB,19,FALSE)</f>
        <v>#N/A</v>
      </c>
      <c r="AE42" s="118" t="e">
        <f>VLOOKUP($C42,食材マスタ!$A:$AB,26,FALSE)</f>
        <v>#N/A</v>
      </c>
      <c r="AF42" s="118" t="e">
        <f>VLOOKUP($C42,食材マスタ!$A:$AB,28,FALSE)</f>
        <v>#N/A</v>
      </c>
    </row>
    <row r="43" spans="1:32" ht="14.25" customHeight="1" x14ac:dyDescent="0.25">
      <c r="A43" s="260"/>
      <c r="B43" s="261"/>
      <c r="C43" s="114"/>
      <c r="D43" s="100"/>
      <c r="E43" s="191" t="str">
        <f>IF(C43="","",VLOOKUP(C43,食材マスタ!$A$4:$AB$438,6,FALSE))</f>
        <v/>
      </c>
      <c r="F43" s="102"/>
      <c r="G43" s="192" t="str">
        <f t="shared" si="0"/>
        <v/>
      </c>
      <c r="H43" s="193" t="str">
        <f t="shared" si="1"/>
        <v/>
      </c>
      <c r="I43" s="194" t="str">
        <f>IF(C43="","",VLOOKUP(C43,食材マスタ!$A$4:$AB$438,13,FALSE))</f>
        <v/>
      </c>
      <c r="J43" s="194" t="str">
        <f t="shared" si="11"/>
        <v/>
      </c>
      <c r="K43" s="195" t="str">
        <f t="shared" si="3"/>
        <v/>
      </c>
      <c r="L43" s="226" t="str">
        <f t="shared" si="11"/>
        <v/>
      </c>
      <c r="M43" s="196" t="str">
        <f t="shared" si="4"/>
        <v/>
      </c>
      <c r="N43" s="226" t="str">
        <f t="shared" si="15"/>
        <v/>
      </c>
      <c r="O43" s="196" t="str">
        <f t="shared" si="6"/>
        <v/>
      </c>
      <c r="P43" s="226" t="str">
        <f t="shared" si="13"/>
        <v/>
      </c>
      <c r="Q43" s="196" t="str">
        <f t="shared" si="8"/>
        <v/>
      </c>
      <c r="R43" s="226" t="str">
        <f t="shared" si="16"/>
        <v/>
      </c>
      <c r="S43" s="197" t="str">
        <f t="shared" si="10"/>
        <v/>
      </c>
      <c r="T43" s="223"/>
      <c r="U43" s="82"/>
      <c r="X43" s="118" t="e">
        <f>VLOOKUP($C43,食材マスタ!$A:$AB,5,FALSE)</f>
        <v>#N/A</v>
      </c>
      <c r="Y43" s="118" t="e">
        <f>VLOOKUP($C43,食材マスタ!$A:$AB,6,FALSE)</f>
        <v>#N/A</v>
      </c>
      <c r="Z43" s="118" t="e">
        <f>VLOOKUP($C43,食材マスタ!$A:$AB,13,FALSE)</f>
        <v>#N/A</v>
      </c>
      <c r="AA43" s="118" t="e">
        <f>VLOOKUP($C43,食材マスタ!$A:$AB,12,FALSE)</f>
        <v>#N/A</v>
      </c>
      <c r="AB43" s="118" t="e">
        <f>VLOOKUP($C43,食材マスタ!$A:$AB,14,FALSE)</f>
        <v>#N/A</v>
      </c>
      <c r="AC43" s="118" t="e">
        <f>VLOOKUP($C43,食材マスタ!$A:$AB,16,FALSE)</f>
        <v>#N/A</v>
      </c>
      <c r="AD43" s="118" t="e">
        <f>VLOOKUP($C43,食材マスタ!$A:$AB,19,FALSE)</f>
        <v>#N/A</v>
      </c>
      <c r="AE43" s="118" t="e">
        <f>VLOOKUP($C43,食材マスタ!$A:$AB,26,FALSE)</f>
        <v>#N/A</v>
      </c>
      <c r="AF43" s="118" t="e">
        <f>VLOOKUP($C43,食材マスタ!$A:$AB,28,FALSE)</f>
        <v>#N/A</v>
      </c>
    </row>
    <row r="44" spans="1:32" ht="14.25" customHeight="1" thickBot="1" x14ac:dyDescent="0.3">
      <c r="A44" s="262"/>
      <c r="B44" s="263"/>
      <c r="C44" s="124"/>
      <c r="D44" s="125"/>
      <c r="E44" s="126" t="str">
        <f>IF(C44="","",VLOOKUP(C44,食材マスタ!$A$4:$AB$438,6,FALSE))</f>
        <v/>
      </c>
      <c r="F44" s="121"/>
      <c r="G44" s="127" t="str">
        <f t="shared" si="0"/>
        <v/>
      </c>
      <c r="H44" s="128" t="str">
        <f t="shared" si="1"/>
        <v/>
      </c>
      <c r="I44" s="129" t="str">
        <f>IF(C44="","",VLOOKUP(C44,食材マスタ!$A$4:$AB$438,13,FALSE))</f>
        <v/>
      </c>
      <c r="J44" s="129" t="str">
        <f t="shared" si="11"/>
        <v/>
      </c>
      <c r="K44" s="130" t="str">
        <f t="shared" si="3"/>
        <v/>
      </c>
      <c r="L44" s="220" t="str">
        <f t="shared" si="11"/>
        <v/>
      </c>
      <c r="M44" s="131" t="str">
        <f t="shared" si="4"/>
        <v/>
      </c>
      <c r="N44" s="220" t="str">
        <f t="shared" si="15"/>
        <v/>
      </c>
      <c r="O44" s="131" t="str">
        <f t="shared" si="6"/>
        <v/>
      </c>
      <c r="P44" s="220" t="str">
        <f t="shared" si="13"/>
        <v/>
      </c>
      <c r="Q44" s="131" t="str">
        <f t="shared" si="8"/>
        <v/>
      </c>
      <c r="R44" s="220" t="str">
        <f t="shared" si="16"/>
        <v/>
      </c>
      <c r="S44" s="17" t="str">
        <f t="shared" si="10"/>
        <v/>
      </c>
      <c r="T44" s="225"/>
      <c r="U44" s="132"/>
      <c r="X44" s="118" t="e">
        <f>VLOOKUP($C44,食材マスタ!$A:$AB,5,FALSE)</f>
        <v>#N/A</v>
      </c>
      <c r="Y44" s="118" t="e">
        <f>VLOOKUP($C44,食材マスタ!$A:$AB,6,FALSE)</f>
        <v>#N/A</v>
      </c>
      <c r="Z44" s="118" t="e">
        <f>VLOOKUP($C44,食材マスタ!$A:$AB,13,FALSE)</f>
        <v>#N/A</v>
      </c>
      <c r="AA44" s="118" t="e">
        <f>VLOOKUP($C44,食材マスタ!$A:$AB,12,FALSE)</f>
        <v>#N/A</v>
      </c>
      <c r="AB44" s="118" t="e">
        <f>VLOOKUP($C44,食材マスタ!$A:$AB,14,FALSE)</f>
        <v>#N/A</v>
      </c>
      <c r="AC44" s="118" t="e">
        <f>VLOOKUP($C44,食材マスタ!$A:$AB,16,FALSE)</f>
        <v>#N/A</v>
      </c>
      <c r="AD44" s="118" t="e">
        <f>VLOOKUP($C44,食材マスタ!$A:$AB,19,FALSE)</f>
        <v>#N/A</v>
      </c>
      <c r="AE44" s="118" t="e">
        <f>VLOOKUP($C44,食材マスタ!$A:$AB,26,FALSE)</f>
        <v>#N/A</v>
      </c>
      <c r="AF44" s="118" t="e">
        <f>VLOOKUP($C44,食材マスタ!$A:$AB,28,FALSE)</f>
        <v>#N/A</v>
      </c>
    </row>
    <row r="45" spans="1:32" ht="14.25" customHeight="1" x14ac:dyDescent="0.25">
      <c r="A45" s="264"/>
      <c r="B45" s="265"/>
      <c r="C45" s="122"/>
      <c r="D45" s="90"/>
      <c r="E45" s="91" t="str">
        <f>IF(C45="","",VLOOKUP(C45,食材マスタ!$A$4:$AB$438,6,FALSE))</f>
        <v/>
      </c>
      <c r="F45" s="92"/>
      <c r="G45" s="93" t="str">
        <f t="shared" si="0"/>
        <v/>
      </c>
      <c r="H45" s="120" t="str">
        <f t="shared" si="1"/>
        <v/>
      </c>
      <c r="I45" s="95" t="str">
        <f>IF(C45="","",VLOOKUP(C45,食材マスタ!$A$4:$AB$438,13,FALSE))</f>
        <v/>
      </c>
      <c r="J45" s="95" t="str">
        <f t="shared" si="11"/>
        <v/>
      </c>
      <c r="K45" s="97" t="str">
        <f t="shared" si="3"/>
        <v/>
      </c>
      <c r="L45" s="221" t="str">
        <f t="shared" si="11"/>
        <v/>
      </c>
      <c r="M45" s="98" t="str">
        <f t="shared" si="4"/>
        <v/>
      </c>
      <c r="N45" s="221" t="str">
        <f t="shared" si="15"/>
        <v/>
      </c>
      <c r="O45" s="98" t="str">
        <f t="shared" si="6"/>
        <v/>
      </c>
      <c r="P45" s="221" t="str">
        <f t="shared" si="13"/>
        <v/>
      </c>
      <c r="Q45" s="98" t="str">
        <f t="shared" si="8"/>
        <v/>
      </c>
      <c r="R45" s="221" t="str">
        <f t="shared" si="16"/>
        <v/>
      </c>
      <c r="S45" s="10" t="str">
        <f t="shared" si="10"/>
        <v/>
      </c>
      <c r="T45" s="222"/>
      <c r="U45" s="123"/>
      <c r="X45" s="118" t="e">
        <f>VLOOKUP($C45,食材マスタ!$A:$AB,5,FALSE)</f>
        <v>#N/A</v>
      </c>
      <c r="Y45" s="118" t="e">
        <f>VLOOKUP($C45,食材マスタ!$A:$AB,6,FALSE)</f>
        <v>#N/A</v>
      </c>
      <c r="Z45" s="118" t="e">
        <f>VLOOKUP($C45,食材マスタ!$A:$AB,13,FALSE)</f>
        <v>#N/A</v>
      </c>
      <c r="AA45" s="118" t="e">
        <f>VLOOKUP($C45,食材マスタ!$A:$AB,12,FALSE)</f>
        <v>#N/A</v>
      </c>
      <c r="AB45" s="118" t="e">
        <f>VLOOKUP($C45,食材マスタ!$A:$AB,14,FALSE)</f>
        <v>#N/A</v>
      </c>
      <c r="AC45" s="118" t="e">
        <f>VLOOKUP($C45,食材マスタ!$A:$AB,16,FALSE)</f>
        <v>#N/A</v>
      </c>
      <c r="AD45" s="118" t="e">
        <f>VLOOKUP($C45,食材マスタ!$A:$AB,19,FALSE)</f>
        <v>#N/A</v>
      </c>
      <c r="AE45" s="118" t="e">
        <f>VLOOKUP($C45,食材マスタ!$A:$AB,26,FALSE)</f>
        <v>#N/A</v>
      </c>
      <c r="AF45" s="118" t="e">
        <f>VLOOKUP($C45,食材マスタ!$A:$AB,28,FALSE)</f>
        <v>#N/A</v>
      </c>
    </row>
    <row r="46" spans="1:32" ht="14.25" customHeight="1" x14ac:dyDescent="0.25">
      <c r="A46" s="260"/>
      <c r="B46" s="261"/>
      <c r="C46" s="99"/>
      <c r="D46" s="100"/>
      <c r="E46" s="101" t="str">
        <f>IF(C46="","",VLOOKUP(C46,食材マスタ!$A$4:$AB$438,6,FALSE))</f>
        <v/>
      </c>
      <c r="F46" s="102"/>
      <c r="G46" s="103" t="str">
        <f t="shared" si="0"/>
        <v/>
      </c>
      <c r="H46" s="94" t="str">
        <f t="shared" si="1"/>
        <v/>
      </c>
      <c r="I46" s="96" t="str">
        <f>IF(C46="","",VLOOKUP(C46,食材マスタ!$A$4:$AB$438,13,FALSE))</f>
        <v/>
      </c>
      <c r="J46" s="96" t="str">
        <f t="shared" si="11"/>
        <v/>
      </c>
      <c r="K46" s="104" t="str">
        <f t="shared" si="3"/>
        <v/>
      </c>
      <c r="L46" s="219" t="str">
        <f t="shared" si="11"/>
        <v/>
      </c>
      <c r="M46" s="105" t="str">
        <f t="shared" si="4"/>
        <v/>
      </c>
      <c r="N46" s="219" t="str">
        <f t="shared" si="15"/>
        <v/>
      </c>
      <c r="O46" s="105" t="str">
        <f t="shared" si="6"/>
        <v/>
      </c>
      <c r="P46" s="219" t="str">
        <f t="shared" si="13"/>
        <v/>
      </c>
      <c r="Q46" s="105" t="str">
        <f t="shared" si="8"/>
        <v/>
      </c>
      <c r="R46" s="219" t="str">
        <f t="shared" si="16"/>
        <v/>
      </c>
      <c r="S46" s="13" t="str">
        <f t="shared" si="10"/>
        <v/>
      </c>
      <c r="T46" s="223"/>
      <c r="U46" s="82"/>
      <c r="X46" s="118" t="e">
        <f>VLOOKUP($C46,食材マスタ!$A:$AB,5,FALSE)</f>
        <v>#N/A</v>
      </c>
      <c r="Y46" s="118" t="e">
        <f>VLOOKUP($C46,食材マスタ!$A:$AB,6,FALSE)</f>
        <v>#N/A</v>
      </c>
      <c r="Z46" s="118" t="e">
        <f>VLOOKUP($C46,食材マスタ!$A:$AB,13,FALSE)</f>
        <v>#N/A</v>
      </c>
      <c r="AA46" s="118" t="e">
        <f>VLOOKUP($C46,食材マスタ!$A:$AB,12,FALSE)</f>
        <v>#N/A</v>
      </c>
      <c r="AB46" s="118" t="e">
        <f>VLOOKUP($C46,食材マスタ!$A:$AB,14,FALSE)</f>
        <v>#N/A</v>
      </c>
      <c r="AC46" s="118" t="e">
        <f>VLOOKUP($C46,食材マスタ!$A:$AB,16,FALSE)</f>
        <v>#N/A</v>
      </c>
      <c r="AD46" s="118" t="e">
        <f>VLOOKUP($C46,食材マスタ!$A:$AB,19,FALSE)</f>
        <v>#N/A</v>
      </c>
      <c r="AE46" s="118" t="e">
        <f>VLOOKUP($C46,食材マスタ!$A:$AB,26,FALSE)</f>
        <v>#N/A</v>
      </c>
      <c r="AF46" s="118" t="e">
        <f>VLOOKUP($C46,食材マスタ!$A:$AB,28,FALSE)</f>
        <v>#N/A</v>
      </c>
    </row>
    <row r="47" spans="1:32" ht="14.25" customHeight="1" x14ac:dyDescent="0.25">
      <c r="A47" s="260"/>
      <c r="B47" s="261"/>
      <c r="C47" s="99"/>
      <c r="D47" s="100"/>
      <c r="E47" s="101" t="str">
        <f>IF(C47="","",VLOOKUP(C47,食材マスタ!$A$4:$AB$438,6,FALSE))</f>
        <v/>
      </c>
      <c r="F47" s="102"/>
      <c r="G47" s="103" t="str">
        <f t="shared" si="0"/>
        <v/>
      </c>
      <c r="H47" s="94" t="str">
        <f t="shared" si="1"/>
        <v/>
      </c>
      <c r="I47" s="96" t="str">
        <f>IF(C47="","",VLOOKUP(C47,食材マスタ!$A$4:$AB$438,13,FALSE))</f>
        <v/>
      </c>
      <c r="J47" s="96" t="str">
        <f t="shared" si="11"/>
        <v/>
      </c>
      <c r="K47" s="104" t="str">
        <f t="shared" si="3"/>
        <v/>
      </c>
      <c r="L47" s="219" t="str">
        <f t="shared" si="11"/>
        <v/>
      </c>
      <c r="M47" s="105" t="str">
        <f t="shared" si="4"/>
        <v/>
      </c>
      <c r="N47" s="219" t="str">
        <f t="shared" si="15"/>
        <v/>
      </c>
      <c r="O47" s="105" t="str">
        <f t="shared" si="6"/>
        <v/>
      </c>
      <c r="P47" s="219" t="str">
        <f t="shared" si="13"/>
        <v/>
      </c>
      <c r="Q47" s="105" t="str">
        <f t="shared" si="8"/>
        <v/>
      </c>
      <c r="R47" s="219" t="str">
        <f t="shared" si="16"/>
        <v/>
      </c>
      <c r="S47" s="13" t="str">
        <f t="shared" si="10"/>
        <v/>
      </c>
      <c r="T47" s="223"/>
      <c r="U47" s="82"/>
      <c r="X47" s="118" t="e">
        <f>VLOOKUP($C47,食材マスタ!$A:$AB,5,FALSE)</f>
        <v>#N/A</v>
      </c>
      <c r="Y47" s="118" t="e">
        <f>VLOOKUP($C47,食材マスタ!$A:$AB,6,FALSE)</f>
        <v>#N/A</v>
      </c>
      <c r="Z47" s="118" t="e">
        <f>VLOOKUP($C47,食材マスタ!$A:$AB,13,FALSE)</f>
        <v>#N/A</v>
      </c>
      <c r="AA47" s="118" t="e">
        <f>VLOOKUP($C47,食材マスタ!$A:$AB,12,FALSE)</f>
        <v>#N/A</v>
      </c>
      <c r="AB47" s="118" t="e">
        <f>VLOOKUP($C47,食材マスタ!$A:$AB,14,FALSE)</f>
        <v>#N/A</v>
      </c>
      <c r="AC47" s="118" t="e">
        <f>VLOOKUP($C47,食材マスタ!$A:$AB,16,FALSE)</f>
        <v>#N/A</v>
      </c>
      <c r="AD47" s="118" t="e">
        <f>VLOOKUP($C47,食材マスタ!$A:$AB,19,FALSE)</f>
        <v>#N/A</v>
      </c>
      <c r="AE47" s="118" t="e">
        <f>VLOOKUP($C47,食材マスタ!$A:$AB,26,FALSE)</f>
        <v>#N/A</v>
      </c>
      <c r="AF47" s="118" t="e">
        <f>VLOOKUP($C47,食材マスタ!$A:$AB,28,FALSE)</f>
        <v>#N/A</v>
      </c>
    </row>
    <row r="48" spans="1:32" ht="14.25" customHeight="1" x14ac:dyDescent="0.25">
      <c r="A48" s="260"/>
      <c r="B48" s="261"/>
      <c r="C48" s="99"/>
      <c r="D48" s="100"/>
      <c r="E48" s="101" t="str">
        <f>IF(C48="","",VLOOKUP(C48,食材マスタ!$A$4:$AB$438,6,FALSE))</f>
        <v/>
      </c>
      <c r="F48" s="102"/>
      <c r="G48" s="103" t="str">
        <f t="shared" si="0"/>
        <v/>
      </c>
      <c r="H48" s="94" t="str">
        <f t="shared" si="1"/>
        <v/>
      </c>
      <c r="I48" s="96" t="str">
        <f>IF(C48="","",VLOOKUP(C48,食材マスタ!$A$4:$AB$438,13,FALSE))</f>
        <v/>
      </c>
      <c r="J48" s="96" t="str">
        <f t="shared" si="11"/>
        <v/>
      </c>
      <c r="K48" s="104" t="str">
        <f t="shared" si="3"/>
        <v/>
      </c>
      <c r="L48" s="219" t="str">
        <f t="shared" si="11"/>
        <v/>
      </c>
      <c r="M48" s="105" t="str">
        <f t="shared" si="4"/>
        <v/>
      </c>
      <c r="N48" s="219" t="str">
        <f t="shared" si="15"/>
        <v/>
      </c>
      <c r="O48" s="105" t="str">
        <f t="shared" si="6"/>
        <v/>
      </c>
      <c r="P48" s="219" t="str">
        <f t="shared" si="13"/>
        <v/>
      </c>
      <c r="Q48" s="105" t="str">
        <f t="shared" si="8"/>
        <v/>
      </c>
      <c r="R48" s="219" t="str">
        <f t="shared" si="16"/>
        <v/>
      </c>
      <c r="S48" s="13" t="str">
        <f t="shared" si="10"/>
        <v/>
      </c>
      <c r="T48" s="223"/>
      <c r="U48" s="82"/>
      <c r="X48" s="118" t="e">
        <f>VLOOKUP($C48,食材マスタ!$A:$AB,5,FALSE)</f>
        <v>#N/A</v>
      </c>
      <c r="Y48" s="118" t="e">
        <f>VLOOKUP($C48,食材マスタ!$A:$AB,6,FALSE)</f>
        <v>#N/A</v>
      </c>
      <c r="Z48" s="118" t="e">
        <f>VLOOKUP($C48,食材マスタ!$A:$AB,13,FALSE)</f>
        <v>#N/A</v>
      </c>
      <c r="AA48" s="118" t="e">
        <f>VLOOKUP($C48,食材マスタ!$A:$AB,12,FALSE)</f>
        <v>#N/A</v>
      </c>
      <c r="AB48" s="118" t="e">
        <f>VLOOKUP($C48,食材マスタ!$A:$AB,14,FALSE)</f>
        <v>#N/A</v>
      </c>
      <c r="AC48" s="118" t="e">
        <f>VLOOKUP($C48,食材マスタ!$A:$AB,16,FALSE)</f>
        <v>#N/A</v>
      </c>
      <c r="AD48" s="118" t="e">
        <f>VLOOKUP($C48,食材マスタ!$A:$AB,19,FALSE)</f>
        <v>#N/A</v>
      </c>
      <c r="AE48" s="118" t="e">
        <f>VLOOKUP($C48,食材マスタ!$A:$AB,26,FALSE)</f>
        <v>#N/A</v>
      </c>
      <c r="AF48" s="118" t="e">
        <f>VLOOKUP($C48,食材マスタ!$A:$AB,28,FALSE)</f>
        <v>#N/A</v>
      </c>
    </row>
    <row r="49" spans="1:32" ht="14.25" customHeight="1" x14ac:dyDescent="0.25">
      <c r="A49" s="260"/>
      <c r="B49" s="261"/>
      <c r="C49" s="99"/>
      <c r="D49" s="100"/>
      <c r="E49" s="101" t="str">
        <f>IF(C49="","",VLOOKUP(C49,食材マスタ!$A$4:$AB$438,6,FALSE))</f>
        <v/>
      </c>
      <c r="F49" s="102"/>
      <c r="G49" s="103" t="str">
        <f>IF(C49="","",F49/((100-I49)/100))</f>
        <v/>
      </c>
      <c r="H49" s="94" t="str">
        <f t="shared" si="1"/>
        <v/>
      </c>
      <c r="I49" s="96" t="str">
        <f>IF(C49="","",VLOOKUP(C49,食材マスタ!$A$4:$AB$438,13,FALSE))</f>
        <v/>
      </c>
      <c r="J49" s="96" t="str">
        <f t="shared" si="11"/>
        <v/>
      </c>
      <c r="K49" s="104" t="str">
        <f t="shared" si="3"/>
        <v/>
      </c>
      <c r="L49" s="219" t="str">
        <f t="shared" si="11"/>
        <v/>
      </c>
      <c r="M49" s="105" t="str">
        <f t="shared" si="4"/>
        <v/>
      </c>
      <c r="N49" s="219" t="str">
        <f t="shared" si="15"/>
        <v/>
      </c>
      <c r="O49" s="105" t="str">
        <f t="shared" si="6"/>
        <v/>
      </c>
      <c r="P49" s="219" t="str">
        <f t="shared" si="13"/>
        <v/>
      </c>
      <c r="Q49" s="105" t="str">
        <f t="shared" si="8"/>
        <v/>
      </c>
      <c r="R49" s="219" t="str">
        <f t="shared" si="16"/>
        <v/>
      </c>
      <c r="S49" s="13" t="str">
        <f t="shared" si="10"/>
        <v/>
      </c>
      <c r="T49" s="223"/>
      <c r="U49" s="82"/>
      <c r="X49" s="118" t="e">
        <f>VLOOKUP($C49,食材マスタ!$A:$AB,5,FALSE)</f>
        <v>#N/A</v>
      </c>
      <c r="Y49" s="118" t="e">
        <f>VLOOKUP($C49,食材マスタ!$A:$AB,6,FALSE)</f>
        <v>#N/A</v>
      </c>
      <c r="Z49" s="118" t="e">
        <f>VLOOKUP($C49,食材マスタ!$A:$AB,13,FALSE)</f>
        <v>#N/A</v>
      </c>
      <c r="AA49" s="118" t="e">
        <f>VLOOKUP($C49,食材マスタ!$A:$AB,12,FALSE)</f>
        <v>#N/A</v>
      </c>
      <c r="AB49" s="118" t="e">
        <f>VLOOKUP($C49,食材マスタ!$A:$AB,14,FALSE)</f>
        <v>#N/A</v>
      </c>
      <c r="AC49" s="118" t="e">
        <f>VLOOKUP($C49,食材マスタ!$A:$AB,16,FALSE)</f>
        <v>#N/A</v>
      </c>
      <c r="AD49" s="118" t="e">
        <f>VLOOKUP($C49,食材マスタ!$A:$AB,19,FALSE)</f>
        <v>#N/A</v>
      </c>
      <c r="AE49" s="118" t="e">
        <f>VLOOKUP($C49,食材マスタ!$A:$AB,26,FALSE)</f>
        <v>#N/A</v>
      </c>
      <c r="AF49" s="118" t="e">
        <f>VLOOKUP($C49,食材マスタ!$A:$AB,28,FALSE)</f>
        <v>#N/A</v>
      </c>
    </row>
    <row r="50" spans="1:32" ht="14.25" customHeight="1" x14ac:dyDescent="0.25">
      <c r="A50" s="260"/>
      <c r="B50" s="261"/>
      <c r="C50" s="99"/>
      <c r="D50" s="106"/>
      <c r="E50" s="101" t="str">
        <f>IF(C50="","",VLOOKUP(C50,食材マスタ!$A$4:$AB$438,6,FALSE))</f>
        <v/>
      </c>
      <c r="F50" s="102"/>
      <c r="G50" s="103" t="str">
        <f>IF(C50="","",F50/((100-I50)/100))</f>
        <v/>
      </c>
      <c r="H50" s="94" t="str">
        <f t="shared" si="1"/>
        <v/>
      </c>
      <c r="I50" s="96" t="str">
        <f>IF(C50="","",VLOOKUP(C50,食材マスタ!$A$4:$AB$438,13,FALSE))</f>
        <v/>
      </c>
      <c r="J50" s="96" t="str">
        <f t="shared" si="11"/>
        <v/>
      </c>
      <c r="K50" s="104" t="str">
        <f t="shared" si="3"/>
        <v/>
      </c>
      <c r="L50" s="219" t="str">
        <f t="shared" si="11"/>
        <v/>
      </c>
      <c r="M50" s="105" t="str">
        <f t="shared" si="4"/>
        <v/>
      </c>
      <c r="N50" s="219" t="str">
        <f t="shared" si="15"/>
        <v/>
      </c>
      <c r="O50" s="105" t="str">
        <f t="shared" si="6"/>
        <v/>
      </c>
      <c r="P50" s="219" t="str">
        <f t="shared" si="13"/>
        <v/>
      </c>
      <c r="Q50" s="105" t="str">
        <f t="shared" si="8"/>
        <v/>
      </c>
      <c r="R50" s="219" t="str">
        <f t="shared" si="16"/>
        <v/>
      </c>
      <c r="S50" s="13" t="str">
        <f t="shared" si="10"/>
        <v/>
      </c>
      <c r="T50" s="223"/>
      <c r="U50" s="82"/>
      <c r="X50" s="118" t="e">
        <f>VLOOKUP($C50,食材マスタ!$A:$AB,5,FALSE)</f>
        <v>#N/A</v>
      </c>
      <c r="Y50" s="118" t="e">
        <f>VLOOKUP($C50,食材マスタ!$A:$AB,6,FALSE)</f>
        <v>#N/A</v>
      </c>
      <c r="Z50" s="118" t="e">
        <f>VLOOKUP($C50,食材マスタ!$A:$AB,13,FALSE)</f>
        <v>#N/A</v>
      </c>
      <c r="AA50" s="118" t="e">
        <f>VLOOKUP($C50,食材マスタ!$A:$AB,12,FALSE)</f>
        <v>#N/A</v>
      </c>
      <c r="AB50" s="118" t="e">
        <f>VLOOKUP($C50,食材マスタ!$A:$AB,14,FALSE)</f>
        <v>#N/A</v>
      </c>
      <c r="AC50" s="118" t="e">
        <f>VLOOKUP($C50,食材マスタ!$A:$AB,16,FALSE)</f>
        <v>#N/A</v>
      </c>
      <c r="AD50" s="118" t="e">
        <f>VLOOKUP($C50,食材マスタ!$A:$AB,19,FALSE)</f>
        <v>#N/A</v>
      </c>
      <c r="AE50" s="118" t="e">
        <f>VLOOKUP($C50,食材マスタ!$A:$AB,26,FALSE)</f>
        <v>#N/A</v>
      </c>
      <c r="AF50" s="118" t="e">
        <f>VLOOKUP($C50,食材マスタ!$A:$AB,28,FALSE)</f>
        <v>#N/A</v>
      </c>
    </row>
    <row r="51" spans="1:32" ht="14.25" customHeight="1" x14ac:dyDescent="0.25">
      <c r="A51" s="260"/>
      <c r="B51" s="261"/>
      <c r="C51" s="99"/>
      <c r="D51" s="100"/>
      <c r="E51" s="101" t="str">
        <f>IF(C51="","",VLOOKUP(C51,食材マスタ!$A$4:$AB$438,6,FALSE))</f>
        <v/>
      </c>
      <c r="F51" s="102"/>
      <c r="G51" s="103" t="str">
        <f t="shared" ref="G51:G55" si="18">IF(C51="","",F51/((100-I51)/100))</f>
        <v/>
      </c>
      <c r="H51" s="94" t="str">
        <f t="shared" ref="H51:H56" si="19">IF(C51="","",ROUND(G51*AA51,1))</f>
        <v/>
      </c>
      <c r="I51" s="96" t="str">
        <f>IF(C51="","",VLOOKUP(C51,食材マスタ!$A$4:$AB$438,13,FALSE))</f>
        <v/>
      </c>
      <c r="J51" s="96" t="str">
        <f t="shared" ref="J51:J56" si="20">K51</f>
        <v/>
      </c>
      <c r="K51" s="104" t="str">
        <f t="shared" ref="K51:K56" si="21">IF(C51="","",ROUND((F51*AB51)/100,0))</f>
        <v/>
      </c>
      <c r="L51" s="219" t="str">
        <f t="shared" ref="L51:L56" si="22">M51</f>
        <v/>
      </c>
      <c r="M51" s="105" t="str">
        <f t="shared" ref="M51:M56" si="23">IF(C51="","",ROUND((F51*AC51)/100,1))</f>
        <v/>
      </c>
      <c r="N51" s="219" t="str">
        <f t="shared" ref="N51:N56" si="24">O51</f>
        <v/>
      </c>
      <c r="O51" s="105" t="str">
        <f t="shared" ref="O51:O56" si="25">IF(C51="","",ROUND((F51*AD51)/100,1))</f>
        <v/>
      </c>
      <c r="P51" s="219" t="str">
        <f t="shared" ref="P51:P56" si="26">Q51</f>
        <v/>
      </c>
      <c r="Q51" s="105" t="str">
        <f t="shared" ref="Q51:Q56" si="27">IF(C51="","",ROUND((F51*AE51)/100,1))</f>
        <v/>
      </c>
      <c r="R51" s="219" t="str">
        <f t="shared" ref="R51:R56" si="28">S51</f>
        <v/>
      </c>
      <c r="S51" s="13" t="str">
        <f t="shared" ref="S51:S56" si="29">IF(C51="","",ROUND((F51*AF51)/100,1))</f>
        <v/>
      </c>
      <c r="T51" s="223"/>
      <c r="U51" s="82"/>
      <c r="X51" s="118" t="e">
        <f>VLOOKUP($C51,食材マスタ!$A:$AB,5,FALSE)</f>
        <v>#N/A</v>
      </c>
      <c r="Y51" s="118" t="e">
        <f>VLOOKUP($C51,食材マスタ!$A:$AB,6,FALSE)</f>
        <v>#N/A</v>
      </c>
      <c r="Z51" s="118" t="e">
        <f>VLOOKUP($C51,食材マスタ!$A:$AB,13,FALSE)</f>
        <v>#N/A</v>
      </c>
      <c r="AA51" s="118" t="e">
        <f>VLOOKUP($C51,食材マスタ!$A:$AB,12,FALSE)</f>
        <v>#N/A</v>
      </c>
      <c r="AB51" s="118" t="e">
        <f>VLOOKUP($C51,食材マスタ!$A:$AB,14,FALSE)</f>
        <v>#N/A</v>
      </c>
      <c r="AC51" s="118" t="e">
        <f>VLOOKUP($C51,食材マスタ!$A:$AB,16,FALSE)</f>
        <v>#N/A</v>
      </c>
      <c r="AD51" s="118" t="e">
        <f>VLOOKUP($C51,食材マスタ!$A:$AB,19,FALSE)</f>
        <v>#N/A</v>
      </c>
      <c r="AE51" s="118" t="e">
        <f>VLOOKUP($C51,食材マスタ!$A:$AB,26,FALSE)</f>
        <v>#N/A</v>
      </c>
      <c r="AF51" s="118" t="e">
        <f>VLOOKUP($C51,食材マスタ!$A:$AB,28,FALSE)</f>
        <v>#N/A</v>
      </c>
    </row>
    <row r="52" spans="1:32" ht="14.25" customHeight="1" x14ac:dyDescent="0.25">
      <c r="A52" s="260"/>
      <c r="B52" s="261"/>
      <c r="C52" s="99"/>
      <c r="D52" s="100"/>
      <c r="E52" s="101" t="str">
        <f>IF(C52="","",VLOOKUP(C52,食材マスタ!$A$4:$AB$438,6,FALSE))</f>
        <v/>
      </c>
      <c r="F52" s="102"/>
      <c r="G52" s="103" t="str">
        <f t="shared" si="18"/>
        <v/>
      </c>
      <c r="H52" s="94" t="str">
        <f t="shared" si="19"/>
        <v/>
      </c>
      <c r="I52" s="96" t="str">
        <f>IF(C52="","",VLOOKUP(C52,食材マスタ!$A$4:$AB$438,13,FALSE))</f>
        <v/>
      </c>
      <c r="J52" s="96" t="str">
        <f t="shared" si="20"/>
        <v/>
      </c>
      <c r="K52" s="104" t="str">
        <f t="shared" si="21"/>
        <v/>
      </c>
      <c r="L52" s="219" t="str">
        <f t="shared" si="22"/>
        <v/>
      </c>
      <c r="M52" s="105" t="str">
        <f t="shared" si="23"/>
        <v/>
      </c>
      <c r="N52" s="219" t="str">
        <f t="shared" si="24"/>
        <v/>
      </c>
      <c r="O52" s="105" t="str">
        <f t="shared" si="25"/>
        <v/>
      </c>
      <c r="P52" s="219" t="str">
        <f t="shared" si="26"/>
        <v/>
      </c>
      <c r="Q52" s="105" t="str">
        <f t="shared" si="27"/>
        <v/>
      </c>
      <c r="R52" s="219" t="str">
        <f t="shared" si="28"/>
        <v/>
      </c>
      <c r="S52" s="13" t="str">
        <f t="shared" si="29"/>
        <v/>
      </c>
      <c r="T52" s="223"/>
      <c r="U52" s="82"/>
      <c r="X52" s="118" t="e">
        <f>VLOOKUP($C52,食材マスタ!$A:$AB,5,FALSE)</f>
        <v>#N/A</v>
      </c>
      <c r="Y52" s="118" t="e">
        <f>VLOOKUP($C52,食材マスタ!$A:$AB,6,FALSE)</f>
        <v>#N/A</v>
      </c>
      <c r="Z52" s="118" t="e">
        <f>VLOOKUP($C52,食材マスタ!$A:$AB,13,FALSE)</f>
        <v>#N/A</v>
      </c>
      <c r="AA52" s="118" t="e">
        <f>VLOOKUP($C52,食材マスタ!$A:$AB,12,FALSE)</f>
        <v>#N/A</v>
      </c>
      <c r="AB52" s="118" t="e">
        <f>VLOOKUP($C52,食材マスタ!$A:$AB,14,FALSE)</f>
        <v>#N/A</v>
      </c>
      <c r="AC52" s="118" t="e">
        <f>VLOOKUP($C52,食材マスタ!$A:$AB,16,FALSE)</f>
        <v>#N/A</v>
      </c>
      <c r="AD52" s="118" t="e">
        <f>VLOOKUP($C52,食材マスタ!$A:$AB,19,FALSE)</f>
        <v>#N/A</v>
      </c>
      <c r="AE52" s="118" t="e">
        <f>VLOOKUP($C52,食材マスタ!$A:$AB,26,FALSE)</f>
        <v>#N/A</v>
      </c>
      <c r="AF52" s="118" t="e">
        <f>VLOOKUP($C52,食材マスタ!$A:$AB,28,FALSE)</f>
        <v>#N/A</v>
      </c>
    </row>
    <row r="53" spans="1:32" ht="14.25" customHeight="1" x14ac:dyDescent="0.25">
      <c r="A53" s="260"/>
      <c r="B53" s="261"/>
      <c r="C53" s="99"/>
      <c r="D53" s="100"/>
      <c r="E53" s="101" t="str">
        <f>IF(C53="","",VLOOKUP(C53,食材マスタ!$A$4:$AB$438,6,FALSE))</f>
        <v/>
      </c>
      <c r="F53" s="102"/>
      <c r="G53" s="103" t="str">
        <f t="shared" si="18"/>
        <v/>
      </c>
      <c r="H53" s="94" t="str">
        <f t="shared" si="19"/>
        <v/>
      </c>
      <c r="I53" s="96" t="str">
        <f>IF(C53="","",VLOOKUP(C53,食材マスタ!$A$4:$AB$438,13,FALSE))</f>
        <v/>
      </c>
      <c r="J53" s="96" t="str">
        <f t="shared" si="20"/>
        <v/>
      </c>
      <c r="K53" s="104" t="str">
        <f t="shared" si="21"/>
        <v/>
      </c>
      <c r="L53" s="219" t="str">
        <f t="shared" si="22"/>
        <v/>
      </c>
      <c r="M53" s="105" t="str">
        <f t="shared" si="23"/>
        <v/>
      </c>
      <c r="N53" s="219" t="str">
        <f t="shared" si="24"/>
        <v/>
      </c>
      <c r="O53" s="105" t="str">
        <f t="shared" si="25"/>
        <v/>
      </c>
      <c r="P53" s="219" t="str">
        <f t="shared" si="26"/>
        <v/>
      </c>
      <c r="Q53" s="105" t="str">
        <f t="shared" si="27"/>
        <v/>
      </c>
      <c r="R53" s="219" t="str">
        <f t="shared" si="28"/>
        <v/>
      </c>
      <c r="S53" s="13" t="str">
        <f t="shared" si="29"/>
        <v/>
      </c>
      <c r="T53" s="223"/>
      <c r="U53" s="82"/>
      <c r="X53" s="118" t="e">
        <f>VLOOKUP($C53,食材マスタ!$A:$AB,5,FALSE)</f>
        <v>#N/A</v>
      </c>
      <c r="Y53" s="118" t="e">
        <f>VLOOKUP($C53,食材マスタ!$A:$AB,6,FALSE)</f>
        <v>#N/A</v>
      </c>
      <c r="Z53" s="118" t="e">
        <f>VLOOKUP($C53,食材マスタ!$A:$AB,13,FALSE)</f>
        <v>#N/A</v>
      </c>
      <c r="AA53" s="118" t="e">
        <f>VLOOKUP($C53,食材マスタ!$A:$AB,12,FALSE)</f>
        <v>#N/A</v>
      </c>
      <c r="AB53" s="118" t="e">
        <f>VLOOKUP($C53,食材マスタ!$A:$AB,14,FALSE)</f>
        <v>#N/A</v>
      </c>
      <c r="AC53" s="118" t="e">
        <f>VLOOKUP($C53,食材マスタ!$A:$AB,16,FALSE)</f>
        <v>#N/A</v>
      </c>
      <c r="AD53" s="118" t="e">
        <f>VLOOKUP($C53,食材マスタ!$A:$AB,19,FALSE)</f>
        <v>#N/A</v>
      </c>
      <c r="AE53" s="118" t="e">
        <f>VLOOKUP($C53,食材マスタ!$A:$AB,26,FALSE)</f>
        <v>#N/A</v>
      </c>
      <c r="AF53" s="118" t="e">
        <f>VLOOKUP($C53,食材マスタ!$A:$AB,28,FALSE)</f>
        <v>#N/A</v>
      </c>
    </row>
    <row r="54" spans="1:32" ht="14.25" customHeight="1" x14ac:dyDescent="0.25">
      <c r="A54" s="260"/>
      <c r="B54" s="261"/>
      <c r="C54" s="99"/>
      <c r="D54" s="100"/>
      <c r="E54" s="101" t="str">
        <f>IF(C54="","",VLOOKUP(C54,食材マスタ!$A$4:$AB$438,6,FALSE))</f>
        <v/>
      </c>
      <c r="F54" s="102"/>
      <c r="G54" s="103" t="str">
        <f t="shared" si="18"/>
        <v/>
      </c>
      <c r="H54" s="94" t="str">
        <f t="shared" si="19"/>
        <v/>
      </c>
      <c r="I54" s="96" t="str">
        <f>IF(C54="","",VLOOKUP(C54,食材マスタ!$A$4:$AB$438,13,FALSE))</f>
        <v/>
      </c>
      <c r="J54" s="96" t="str">
        <f t="shared" si="20"/>
        <v/>
      </c>
      <c r="K54" s="104" t="str">
        <f t="shared" si="21"/>
        <v/>
      </c>
      <c r="L54" s="219" t="str">
        <f t="shared" si="22"/>
        <v/>
      </c>
      <c r="M54" s="105" t="str">
        <f t="shared" si="23"/>
        <v/>
      </c>
      <c r="N54" s="219" t="str">
        <f t="shared" si="24"/>
        <v/>
      </c>
      <c r="O54" s="105" t="str">
        <f t="shared" si="25"/>
        <v/>
      </c>
      <c r="P54" s="219" t="str">
        <f t="shared" si="26"/>
        <v/>
      </c>
      <c r="Q54" s="105" t="str">
        <f t="shared" si="27"/>
        <v/>
      </c>
      <c r="R54" s="219" t="str">
        <f t="shared" si="28"/>
        <v/>
      </c>
      <c r="S54" s="13" t="str">
        <f t="shared" si="29"/>
        <v/>
      </c>
      <c r="T54" s="223"/>
      <c r="U54" s="82"/>
      <c r="X54" s="118" t="e">
        <f>VLOOKUP($C54,食材マスタ!$A:$AB,5,FALSE)</f>
        <v>#N/A</v>
      </c>
      <c r="Y54" s="118" t="e">
        <f>VLOOKUP($C54,食材マスタ!$A:$AB,6,FALSE)</f>
        <v>#N/A</v>
      </c>
      <c r="Z54" s="118" t="e">
        <f>VLOOKUP($C54,食材マスタ!$A:$AB,13,FALSE)</f>
        <v>#N/A</v>
      </c>
      <c r="AA54" s="118" t="e">
        <f>VLOOKUP($C54,食材マスタ!$A:$AB,12,FALSE)</f>
        <v>#N/A</v>
      </c>
      <c r="AB54" s="118" t="e">
        <f>VLOOKUP($C54,食材マスタ!$A:$AB,14,FALSE)</f>
        <v>#N/A</v>
      </c>
      <c r="AC54" s="118" t="e">
        <f>VLOOKUP($C54,食材マスタ!$A:$AB,16,FALSE)</f>
        <v>#N/A</v>
      </c>
      <c r="AD54" s="118" t="e">
        <f>VLOOKUP($C54,食材マスタ!$A:$AB,19,FALSE)</f>
        <v>#N/A</v>
      </c>
      <c r="AE54" s="118" t="e">
        <f>VLOOKUP($C54,食材マスタ!$A:$AB,26,FALSE)</f>
        <v>#N/A</v>
      </c>
      <c r="AF54" s="118" t="e">
        <f>VLOOKUP($C54,食材マスタ!$A:$AB,28,FALSE)</f>
        <v>#N/A</v>
      </c>
    </row>
    <row r="55" spans="1:32" ht="14.25" customHeight="1" x14ac:dyDescent="0.25">
      <c r="A55" s="260"/>
      <c r="B55" s="261"/>
      <c r="C55" s="99"/>
      <c r="D55" s="100"/>
      <c r="E55" s="101" t="str">
        <f>IF(C55="","",VLOOKUP(C55,食材マスタ!$A$4:$AB$438,6,FALSE))</f>
        <v/>
      </c>
      <c r="F55" s="102"/>
      <c r="G55" s="103" t="str">
        <f t="shared" si="18"/>
        <v/>
      </c>
      <c r="H55" s="94" t="str">
        <f t="shared" si="19"/>
        <v/>
      </c>
      <c r="I55" s="96" t="str">
        <f>IF(C55="","",VLOOKUP(C55,食材マスタ!$A$4:$AB$438,13,FALSE))</f>
        <v/>
      </c>
      <c r="J55" s="96" t="str">
        <f t="shared" si="20"/>
        <v/>
      </c>
      <c r="K55" s="104" t="str">
        <f t="shared" si="21"/>
        <v/>
      </c>
      <c r="L55" s="219" t="str">
        <f t="shared" si="22"/>
        <v/>
      </c>
      <c r="M55" s="105" t="str">
        <f t="shared" si="23"/>
        <v/>
      </c>
      <c r="N55" s="219" t="str">
        <f t="shared" si="24"/>
        <v/>
      </c>
      <c r="O55" s="105" t="str">
        <f t="shared" si="25"/>
        <v/>
      </c>
      <c r="P55" s="219" t="str">
        <f t="shared" si="26"/>
        <v/>
      </c>
      <c r="Q55" s="105" t="str">
        <f t="shared" si="27"/>
        <v/>
      </c>
      <c r="R55" s="219" t="str">
        <f t="shared" si="28"/>
        <v/>
      </c>
      <c r="S55" s="13" t="str">
        <f t="shared" si="29"/>
        <v/>
      </c>
      <c r="T55" s="223"/>
      <c r="U55" s="82"/>
      <c r="X55" s="118" t="e">
        <f>VLOOKUP($C55,食材マスタ!$A:$AB,5,FALSE)</f>
        <v>#N/A</v>
      </c>
      <c r="Y55" s="118" t="e">
        <f>VLOOKUP($C55,食材マスタ!$A:$AB,6,FALSE)</f>
        <v>#N/A</v>
      </c>
      <c r="Z55" s="118" t="e">
        <f>VLOOKUP($C55,食材マスタ!$A:$AB,13,FALSE)</f>
        <v>#N/A</v>
      </c>
      <c r="AA55" s="118" t="e">
        <f>VLOOKUP($C55,食材マスタ!$A:$AB,12,FALSE)</f>
        <v>#N/A</v>
      </c>
      <c r="AB55" s="118" t="e">
        <f>VLOOKUP($C55,食材マスタ!$A:$AB,14,FALSE)</f>
        <v>#N/A</v>
      </c>
      <c r="AC55" s="118" t="e">
        <f>VLOOKUP($C55,食材マスタ!$A:$AB,16,FALSE)</f>
        <v>#N/A</v>
      </c>
      <c r="AD55" s="118" t="e">
        <f>VLOOKUP($C55,食材マスタ!$A:$AB,19,FALSE)</f>
        <v>#N/A</v>
      </c>
      <c r="AE55" s="118" t="e">
        <f>VLOOKUP($C55,食材マスタ!$A:$AB,26,FALSE)</f>
        <v>#N/A</v>
      </c>
      <c r="AF55" s="118" t="e">
        <f>VLOOKUP($C55,食材マスタ!$A:$AB,28,FALSE)</f>
        <v>#N/A</v>
      </c>
    </row>
    <row r="56" spans="1:32" ht="14.25" customHeight="1" x14ac:dyDescent="0.25">
      <c r="A56" s="260"/>
      <c r="B56" s="261"/>
      <c r="C56" s="99"/>
      <c r="D56" s="100"/>
      <c r="E56" s="101" t="str">
        <f>IF(C56="","",VLOOKUP(C56,食材マスタ!$A$4:$AB$438,6,FALSE))</f>
        <v/>
      </c>
      <c r="F56" s="102"/>
      <c r="G56" s="103" t="str">
        <f>IF(C56="","",F56/((100-I56)/100))</f>
        <v/>
      </c>
      <c r="H56" s="94" t="str">
        <f t="shared" si="19"/>
        <v/>
      </c>
      <c r="I56" s="96" t="str">
        <f>IF(C56="","",VLOOKUP(C56,食材マスタ!$A$4:$AB$438,13,FALSE))</f>
        <v/>
      </c>
      <c r="J56" s="96" t="str">
        <f t="shared" si="20"/>
        <v/>
      </c>
      <c r="K56" s="104" t="str">
        <f t="shared" si="21"/>
        <v/>
      </c>
      <c r="L56" s="219" t="str">
        <f t="shared" si="22"/>
        <v/>
      </c>
      <c r="M56" s="105" t="str">
        <f t="shared" si="23"/>
        <v/>
      </c>
      <c r="N56" s="219" t="str">
        <f t="shared" si="24"/>
        <v/>
      </c>
      <c r="O56" s="105" t="str">
        <f t="shared" si="25"/>
        <v/>
      </c>
      <c r="P56" s="219" t="str">
        <f t="shared" si="26"/>
        <v/>
      </c>
      <c r="Q56" s="105" t="str">
        <f t="shared" si="27"/>
        <v/>
      </c>
      <c r="R56" s="219" t="str">
        <f t="shared" si="28"/>
        <v/>
      </c>
      <c r="S56" s="13" t="str">
        <f t="shared" si="29"/>
        <v/>
      </c>
      <c r="T56" s="223"/>
      <c r="U56" s="82"/>
      <c r="X56" s="118" t="e">
        <f>VLOOKUP($C56,食材マスタ!$A:$AB,5,FALSE)</f>
        <v>#N/A</v>
      </c>
      <c r="Y56" s="118" t="e">
        <f>VLOOKUP($C56,食材マスタ!$A:$AB,6,FALSE)</f>
        <v>#N/A</v>
      </c>
      <c r="Z56" s="118" t="e">
        <f>VLOOKUP($C56,食材マスタ!$A:$AB,13,FALSE)</f>
        <v>#N/A</v>
      </c>
      <c r="AA56" s="118" t="e">
        <f>VLOOKUP($C56,食材マスタ!$A:$AB,12,FALSE)</f>
        <v>#N/A</v>
      </c>
      <c r="AB56" s="118" t="e">
        <f>VLOOKUP($C56,食材マスタ!$A:$AB,14,FALSE)</f>
        <v>#N/A</v>
      </c>
      <c r="AC56" s="118" t="e">
        <f>VLOOKUP($C56,食材マスタ!$A:$AB,16,FALSE)</f>
        <v>#N/A</v>
      </c>
      <c r="AD56" s="118" t="e">
        <f>VLOOKUP($C56,食材マスタ!$A:$AB,19,FALSE)</f>
        <v>#N/A</v>
      </c>
      <c r="AE56" s="118" t="e">
        <f>VLOOKUP($C56,食材マスタ!$A:$AB,26,FALSE)</f>
        <v>#N/A</v>
      </c>
      <c r="AF56" s="118" t="e">
        <f>VLOOKUP($C56,食材マスタ!$A:$AB,28,FALSE)</f>
        <v>#N/A</v>
      </c>
    </row>
    <row r="57" spans="1:32" ht="14.25" customHeight="1" x14ac:dyDescent="0.25">
      <c r="A57" s="260"/>
      <c r="B57" s="261"/>
      <c r="C57" s="99"/>
      <c r="D57" s="100"/>
      <c r="E57" s="101" t="str">
        <f>IF(C57="","",VLOOKUP(C57,食材マスタ!$A$4:$AB$438,6,FALSE))</f>
        <v/>
      </c>
      <c r="F57" s="102"/>
      <c r="G57" s="103" t="str">
        <f t="shared" ref="G57:G61" si="30">IF(C57="","",F57/((100-I57)/100))</f>
        <v/>
      </c>
      <c r="H57" s="94" t="str">
        <f t="shared" si="1"/>
        <v/>
      </c>
      <c r="I57" s="96" t="str">
        <f>IF(C57="","",VLOOKUP(C57,食材マスタ!$A$4:$AB$438,13,FALSE))</f>
        <v/>
      </c>
      <c r="J57" s="96" t="str">
        <f t="shared" si="11"/>
        <v/>
      </c>
      <c r="K57" s="104" t="str">
        <f t="shared" si="3"/>
        <v/>
      </c>
      <c r="L57" s="219" t="str">
        <f t="shared" si="11"/>
        <v/>
      </c>
      <c r="M57" s="105" t="str">
        <f t="shared" si="4"/>
        <v/>
      </c>
      <c r="N57" s="219" t="str">
        <f t="shared" si="15"/>
        <v/>
      </c>
      <c r="O57" s="105" t="str">
        <f t="shared" si="6"/>
        <v/>
      </c>
      <c r="P57" s="219" t="str">
        <f t="shared" si="13"/>
        <v/>
      </c>
      <c r="Q57" s="105" t="str">
        <f t="shared" si="8"/>
        <v/>
      </c>
      <c r="R57" s="219" t="str">
        <f t="shared" si="16"/>
        <v/>
      </c>
      <c r="S57" s="13" t="str">
        <f t="shared" si="10"/>
        <v/>
      </c>
      <c r="T57" s="223"/>
      <c r="U57" s="82"/>
      <c r="X57" s="118" t="e">
        <f>VLOOKUP($C57,食材マスタ!$A:$AB,5,FALSE)</f>
        <v>#N/A</v>
      </c>
      <c r="Y57" s="118" t="e">
        <f>VLOOKUP($C57,食材マスタ!$A:$AB,6,FALSE)</f>
        <v>#N/A</v>
      </c>
      <c r="Z57" s="118" t="e">
        <f>VLOOKUP($C57,食材マスタ!$A:$AB,13,FALSE)</f>
        <v>#N/A</v>
      </c>
      <c r="AA57" s="118" t="e">
        <f>VLOOKUP($C57,食材マスタ!$A:$AB,12,FALSE)</f>
        <v>#N/A</v>
      </c>
      <c r="AB57" s="118" t="e">
        <f>VLOOKUP($C57,食材マスタ!$A:$AB,14,FALSE)</f>
        <v>#N/A</v>
      </c>
      <c r="AC57" s="118" t="e">
        <f>VLOOKUP($C57,食材マスタ!$A:$AB,16,FALSE)</f>
        <v>#N/A</v>
      </c>
      <c r="AD57" s="118" t="e">
        <f>VLOOKUP($C57,食材マスタ!$A:$AB,19,FALSE)</f>
        <v>#N/A</v>
      </c>
      <c r="AE57" s="118" t="e">
        <f>VLOOKUP($C57,食材マスタ!$A:$AB,26,FALSE)</f>
        <v>#N/A</v>
      </c>
      <c r="AF57" s="118" t="e">
        <f>VLOOKUP($C57,食材マスタ!$A:$AB,28,FALSE)</f>
        <v>#N/A</v>
      </c>
    </row>
    <row r="58" spans="1:32" ht="14.25" customHeight="1" x14ac:dyDescent="0.25">
      <c r="A58" s="260"/>
      <c r="B58" s="261"/>
      <c r="C58" s="99"/>
      <c r="D58" s="100"/>
      <c r="E58" s="101" t="str">
        <f>IF(C58="","",VLOOKUP(C58,食材マスタ!$A$4:$AB$438,6,FALSE))</f>
        <v/>
      </c>
      <c r="F58" s="102"/>
      <c r="G58" s="103" t="str">
        <f t="shared" si="30"/>
        <v/>
      </c>
      <c r="H58" s="94" t="str">
        <f t="shared" si="1"/>
        <v/>
      </c>
      <c r="I58" s="96" t="str">
        <f>IF(C58="","",VLOOKUP(C58,食材マスタ!$A$4:$AB$438,13,FALSE))</f>
        <v/>
      </c>
      <c r="J58" s="96" t="str">
        <f t="shared" si="11"/>
        <v/>
      </c>
      <c r="K58" s="104" t="str">
        <f t="shared" si="3"/>
        <v/>
      </c>
      <c r="L58" s="219" t="str">
        <f t="shared" si="11"/>
        <v/>
      </c>
      <c r="M58" s="105" t="str">
        <f t="shared" si="4"/>
        <v/>
      </c>
      <c r="N58" s="219" t="str">
        <f t="shared" si="15"/>
        <v/>
      </c>
      <c r="O58" s="105" t="str">
        <f t="shared" si="6"/>
        <v/>
      </c>
      <c r="P58" s="219" t="str">
        <f t="shared" si="13"/>
        <v/>
      </c>
      <c r="Q58" s="105" t="str">
        <f t="shared" si="8"/>
        <v/>
      </c>
      <c r="R58" s="219" t="str">
        <f t="shared" si="16"/>
        <v/>
      </c>
      <c r="S58" s="13" t="str">
        <f t="shared" si="10"/>
        <v/>
      </c>
      <c r="T58" s="223"/>
      <c r="U58" s="82"/>
      <c r="X58" s="118" t="e">
        <f>VLOOKUP($C58,食材マスタ!$A:$AB,5,FALSE)</f>
        <v>#N/A</v>
      </c>
      <c r="Y58" s="118" t="e">
        <f>VLOOKUP($C58,食材マスタ!$A:$AB,6,FALSE)</f>
        <v>#N/A</v>
      </c>
      <c r="Z58" s="118" t="e">
        <f>VLOOKUP($C58,食材マスタ!$A:$AB,13,FALSE)</f>
        <v>#N/A</v>
      </c>
      <c r="AA58" s="118" t="e">
        <f>VLOOKUP($C58,食材マスタ!$A:$AB,12,FALSE)</f>
        <v>#N/A</v>
      </c>
      <c r="AB58" s="118" t="e">
        <f>VLOOKUP($C58,食材マスタ!$A:$AB,14,FALSE)</f>
        <v>#N/A</v>
      </c>
      <c r="AC58" s="118" t="e">
        <f>VLOOKUP($C58,食材マスタ!$A:$AB,16,FALSE)</f>
        <v>#N/A</v>
      </c>
      <c r="AD58" s="118" t="e">
        <f>VLOOKUP($C58,食材マスタ!$A:$AB,19,FALSE)</f>
        <v>#N/A</v>
      </c>
      <c r="AE58" s="118" t="e">
        <f>VLOOKUP($C58,食材マスタ!$A:$AB,26,FALSE)</f>
        <v>#N/A</v>
      </c>
      <c r="AF58" s="118" t="e">
        <f>VLOOKUP($C58,食材マスタ!$A:$AB,28,FALSE)</f>
        <v>#N/A</v>
      </c>
    </row>
    <row r="59" spans="1:32" ht="14.25" customHeight="1" x14ac:dyDescent="0.25">
      <c r="A59" s="260"/>
      <c r="B59" s="261"/>
      <c r="C59" s="99"/>
      <c r="D59" s="100"/>
      <c r="E59" s="101" t="str">
        <f>IF(C59="","",VLOOKUP(C59,食材マスタ!$A$4:$AB$438,6,FALSE))</f>
        <v/>
      </c>
      <c r="F59" s="102"/>
      <c r="G59" s="103" t="str">
        <f t="shared" si="30"/>
        <v/>
      </c>
      <c r="H59" s="94" t="str">
        <f t="shared" si="1"/>
        <v/>
      </c>
      <c r="I59" s="96" t="str">
        <f>IF(C59="","",VLOOKUP(C59,食材マスタ!$A$4:$AB$438,13,FALSE))</f>
        <v/>
      </c>
      <c r="J59" s="96" t="str">
        <f t="shared" si="11"/>
        <v/>
      </c>
      <c r="K59" s="104" t="str">
        <f t="shared" si="3"/>
        <v/>
      </c>
      <c r="L59" s="219" t="str">
        <f t="shared" si="11"/>
        <v/>
      </c>
      <c r="M59" s="105" t="str">
        <f t="shared" si="4"/>
        <v/>
      </c>
      <c r="N59" s="219" t="str">
        <f t="shared" si="15"/>
        <v/>
      </c>
      <c r="O59" s="105" t="str">
        <f t="shared" si="6"/>
        <v/>
      </c>
      <c r="P59" s="219" t="str">
        <f t="shared" si="13"/>
        <v/>
      </c>
      <c r="Q59" s="105" t="str">
        <f t="shared" si="8"/>
        <v/>
      </c>
      <c r="R59" s="219" t="str">
        <f t="shared" si="16"/>
        <v/>
      </c>
      <c r="S59" s="13" t="str">
        <f t="shared" si="10"/>
        <v/>
      </c>
      <c r="T59" s="223"/>
      <c r="U59" s="82"/>
      <c r="X59" s="118" t="e">
        <f>VLOOKUP($C59,食材マスタ!$A:$AB,5,FALSE)</f>
        <v>#N/A</v>
      </c>
      <c r="Y59" s="118" t="e">
        <f>VLOOKUP($C59,食材マスタ!$A:$AB,6,FALSE)</f>
        <v>#N/A</v>
      </c>
      <c r="Z59" s="118" t="e">
        <f>VLOOKUP($C59,食材マスタ!$A:$AB,13,FALSE)</f>
        <v>#N/A</v>
      </c>
      <c r="AA59" s="118" t="e">
        <f>VLOOKUP($C59,食材マスタ!$A:$AB,12,FALSE)</f>
        <v>#N/A</v>
      </c>
      <c r="AB59" s="118" t="e">
        <f>VLOOKUP($C59,食材マスタ!$A:$AB,14,FALSE)</f>
        <v>#N/A</v>
      </c>
      <c r="AC59" s="118" t="e">
        <f>VLOOKUP($C59,食材マスタ!$A:$AB,16,FALSE)</f>
        <v>#N/A</v>
      </c>
      <c r="AD59" s="118" t="e">
        <f>VLOOKUP($C59,食材マスタ!$A:$AB,19,FALSE)</f>
        <v>#N/A</v>
      </c>
      <c r="AE59" s="118" t="e">
        <f>VLOOKUP($C59,食材マスタ!$A:$AB,26,FALSE)</f>
        <v>#N/A</v>
      </c>
      <c r="AF59" s="118" t="e">
        <f>VLOOKUP($C59,食材マスタ!$A:$AB,28,FALSE)</f>
        <v>#N/A</v>
      </c>
    </row>
    <row r="60" spans="1:32" ht="14.25" customHeight="1" x14ac:dyDescent="0.25">
      <c r="A60" s="260"/>
      <c r="B60" s="261"/>
      <c r="C60" s="99"/>
      <c r="D60" s="100"/>
      <c r="E60" s="101" t="str">
        <f>IF(C60="","",VLOOKUP(C60,食材マスタ!$A$4:$AB$438,6,FALSE))</f>
        <v/>
      </c>
      <c r="F60" s="102"/>
      <c r="G60" s="103" t="str">
        <f t="shared" si="30"/>
        <v/>
      </c>
      <c r="H60" s="94" t="str">
        <f t="shared" si="1"/>
        <v/>
      </c>
      <c r="I60" s="96" t="str">
        <f>IF(C60="","",VLOOKUP(C60,食材マスタ!$A$4:$AB$438,13,FALSE))</f>
        <v/>
      </c>
      <c r="J60" s="96" t="str">
        <f t="shared" si="11"/>
        <v/>
      </c>
      <c r="K60" s="104" t="str">
        <f t="shared" si="3"/>
        <v/>
      </c>
      <c r="L60" s="219" t="str">
        <f t="shared" si="11"/>
        <v/>
      </c>
      <c r="M60" s="105" t="str">
        <f t="shared" si="4"/>
        <v/>
      </c>
      <c r="N60" s="219" t="str">
        <f t="shared" si="15"/>
        <v/>
      </c>
      <c r="O60" s="105" t="str">
        <f t="shared" si="6"/>
        <v/>
      </c>
      <c r="P60" s="219" t="str">
        <f t="shared" si="13"/>
        <v/>
      </c>
      <c r="Q60" s="105" t="str">
        <f t="shared" si="8"/>
        <v/>
      </c>
      <c r="R60" s="219" t="str">
        <f t="shared" si="16"/>
        <v/>
      </c>
      <c r="S60" s="13" t="str">
        <f t="shared" si="10"/>
        <v/>
      </c>
      <c r="T60" s="223"/>
      <c r="U60" s="82"/>
      <c r="X60" s="118" t="e">
        <f>VLOOKUP($C60,食材マスタ!$A:$AB,5,FALSE)</f>
        <v>#N/A</v>
      </c>
      <c r="Y60" s="118" t="e">
        <f>VLOOKUP($C60,食材マスタ!$A:$AB,6,FALSE)</f>
        <v>#N/A</v>
      </c>
      <c r="Z60" s="118" t="e">
        <f>VLOOKUP($C60,食材マスタ!$A:$AB,13,FALSE)</f>
        <v>#N/A</v>
      </c>
      <c r="AA60" s="118" t="e">
        <f>VLOOKUP($C60,食材マスタ!$A:$AB,12,FALSE)</f>
        <v>#N/A</v>
      </c>
      <c r="AB60" s="118" t="e">
        <f>VLOOKUP($C60,食材マスタ!$A:$AB,14,FALSE)</f>
        <v>#N/A</v>
      </c>
      <c r="AC60" s="118" t="e">
        <f>VLOOKUP($C60,食材マスタ!$A:$AB,16,FALSE)</f>
        <v>#N/A</v>
      </c>
      <c r="AD60" s="118" t="e">
        <f>VLOOKUP($C60,食材マスタ!$A:$AB,19,FALSE)</f>
        <v>#N/A</v>
      </c>
      <c r="AE60" s="118" t="e">
        <f>VLOOKUP($C60,食材マスタ!$A:$AB,26,FALSE)</f>
        <v>#N/A</v>
      </c>
      <c r="AF60" s="118" t="e">
        <f>VLOOKUP($C60,食材マスタ!$A:$AB,28,FALSE)</f>
        <v>#N/A</v>
      </c>
    </row>
    <row r="61" spans="1:32" ht="14.25" customHeight="1" x14ac:dyDescent="0.25">
      <c r="A61" s="260"/>
      <c r="B61" s="261"/>
      <c r="C61" s="99"/>
      <c r="D61" s="100"/>
      <c r="E61" s="101" t="str">
        <f>IF(C61="","",VLOOKUP(C61,食材マスタ!$A$4:$AB$438,6,FALSE))</f>
        <v/>
      </c>
      <c r="F61" s="102"/>
      <c r="G61" s="103" t="str">
        <f t="shared" si="30"/>
        <v/>
      </c>
      <c r="H61" s="94" t="str">
        <f t="shared" si="1"/>
        <v/>
      </c>
      <c r="I61" s="96" t="str">
        <f>IF(C61="","",VLOOKUP(C61,食材マスタ!$A$4:$AB$438,13,FALSE))</f>
        <v/>
      </c>
      <c r="J61" s="96" t="str">
        <f t="shared" si="11"/>
        <v/>
      </c>
      <c r="K61" s="104" t="str">
        <f t="shared" si="3"/>
        <v/>
      </c>
      <c r="L61" s="219" t="str">
        <f t="shared" si="11"/>
        <v/>
      </c>
      <c r="M61" s="105" t="str">
        <f t="shared" si="4"/>
        <v/>
      </c>
      <c r="N61" s="219" t="str">
        <f t="shared" si="15"/>
        <v/>
      </c>
      <c r="O61" s="105" t="str">
        <f t="shared" si="6"/>
        <v/>
      </c>
      <c r="P61" s="219" t="str">
        <f t="shared" si="13"/>
        <v/>
      </c>
      <c r="Q61" s="105" t="str">
        <f t="shared" si="8"/>
        <v/>
      </c>
      <c r="R61" s="219" t="str">
        <f t="shared" si="16"/>
        <v/>
      </c>
      <c r="S61" s="13" t="str">
        <f t="shared" si="10"/>
        <v/>
      </c>
      <c r="T61" s="223"/>
      <c r="U61" s="82"/>
      <c r="X61" s="118" t="e">
        <f>VLOOKUP($C61,食材マスタ!$A:$AB,5,FALSE)</f>
        <v>#N/A</v>
      </c>
      <c r="Y61" s="118" t="e">
        <f>VLOOKUP($C61,食材マスタ!$A:$AB,6,FALSE)</f>
        <v>#N/A</v>
      </c>
      <c r="Z61" s="118" t="e">
        <f>VLOOKUP($C61,食材マスタ!$A:$AB,13,FALSE)</f>
        <v>#N/A</v>
      </c>
      <c r="AA61" s="118" t="e">
        <f>VLOOKUP($C61,食材マスタ!$A:$AB,12,FALSE)</f>
        <v>#N/A</v>
      </c>
      <c r="AB61" s="118" t="e">
        <f>VLOOKUP($C61,食材マスタ!$A:$AB,14,FALSE)</f>
        <v>#N/A</v>
      </c>
      <c r="AC61" s="118" t="e">
        <f>VLOOKUP($C61,食材マスタ!$A:$AB,16,FALSE)</f>
        <v>#N/A</v>
      </c>
      <c r="AD61" s="118" t="e">
        <f>VLOOKUP($C61,食材マスタ!$A:$AB,19,FALSE)</f>
        <v>#N/A</v>
      </c>
      <c r="AE61" s="118" t="e">
        <f>VLOOKUP($C61,食材マスタ!$A:$AB,26,FALSE)</f>
        <v>#N/A</v>
      </c>
      <c r="AF61" s="118" t="e">
        <f>VLOOKUP($C61,食材マスタ!$A:$AB,28,FALSE)</f>
        <v>#N/A</v>
      </c>
    </row>
    <row r="62" spans="1:32" ht="14.25" customHeight="1" x14ac:dyDescent="0.25">
      <c r="A62" s="260"/>
      <c r="B62" s="261"/>
      <c r="C62" s="99"/>
      <c r="D62" s="100"/>
      <c r="E62" s="101" t="str">
        <f>IF(C62="","",VLOOKUP(C62,食材マスタ!$A$4:$AB$438,6,FALSE))</f>
        <v/>
      </c>
      <c r="F62" s="102"/>
      <c r="G62" s="103" t="str">
        <f>IF(C62="","",F62/((100-I62)/100))</f>
        <v/>
      </c>
      <c r="H62" s="94" t="str">
        <f t="shared" si="1"/>
        <v/>
      </c>
      <c r="I62" s="96" t="str">
        <f>IF(C62="","",VLOOKUP(C62,食材マスタ!$A$4:$AB$438,13,FALSE))</f>
        <v/>
      </c>
      <c r="J62" s="96" t="str">
        <f t="shared" si="11"/>
        <v/>
      </c>
      <c r="K62" s="104" t="str">
        <f t="shared" si="3"/>
        <v/>
      </c>
      <c r="L62" s="219" t="str">
        <f t="shared" si="11"/>
        <v/>
      </c>
      <c r="M62" s="105" t="str">
        <f t="shared" si="4"/>
        <v/>
      </c>
      <c r="N62" s="219" t="str">
        <f t="shared" si="15"/>
        <v/>
      </c>
      <c r="O62" s="105" t="str">
        <f t="shared" si="6"/>
        <v/>
      </c>
      <c r="P62" s="219" t="str">
        <f t="shared" si="13"/>
        <v/>
      </c>
      <c r="Q62" s="105" t="str">
        <f t="shared" si="8"/>
        <v/>
      </c>
      <c r="R62" s="219" t="str">
        <f t="shared" si="16"/>
        <v/>
      </c>
      <c r="S62" s="13" t="str">
        <f t="shared" si="10"/>
        <v/>
      </c>
      <c r="T62" s="223"/>
      <c r="U62" s="82"/>
      <c r="X62" s="118" t="e">
        <f>VLOOKUP($C62,食材マスタ!$A:$AB,5,FALSE)</f>
        <v>#N/A</v>
      </c>
      <c r="Y62" s="118" t="e">
        <f>VLOOKUP($C62,食材マスタ!$A:$AB,6,FALSE)</f>
        <v>#N/A</v>
      </c>
      <c r="Z62" s="118" t="e">
        <f>VLOOKUP($C62,食材マスタ!$A:$AB,13,FALSE)</f>
        <v>#N/A</v>
      </c>
      <c r="AA62" s="118" t="e">
        <f>VLOOKUP($C62,食材マスタ!$A:$AB,12,FALSE)</f>
        <v>#N/A</v>
      </c>
      <c r="AB62" s="118" t="e">
        <f>VLOOKUP($C62,食材マスタ!$A:$AB,14,FALSE)</f>
        <v>#N/A</v>
      </c>
      <c r="AC62" s="118" t="e">
        <f>VLOOKUP($C62,食材マスタ!$A:$AB,16,FALSE)</f>
        <v>#N/A</v>
      </c>
      <c r="AD62" s="118" t="e">
        <f>VLOOKUP($C62,食材マスタ!$A:$AB,19,FALSE)</f>
        <v>#N/A</v>
      </c>
      <c r="AE62" s="118" t="e">
        <f>VLOOKUP($C62,食材マスタ!$A:$AB,26,FALSE)</f>
        <v>#N/A</v>
      </c>
      <c r="AF62" s="118" t="e">
        <f>VLOOKUP($C62,食材マスタ!$A:$AB,28,FALSE)</f>
        <v>#N/A</v>
      </c>
    </row>
    <row r="63" spans="1:32" ht="14.25" customHeight="1" x14ac:dyDescent="0.25">
      <c r="A63" s="260"/>
      <c r="B63" s="261"/>
      <c r="C63" s="99"/>
      <c r="D63" s="106"/>
      <c r="E63" s="101" t="str">
        <f>IF(C63="","",VLOOKUP(C63,食材マスタ!$A$4:$AB$438,6,FALSE))</f>
        <v/>
      </c>
      <c r="F63" s="102"/>
      <c r="G63" s="103" t="str">
        <f>IF(C63="","",F63/((100-I63)/100))</f>
        <v/>
      </c>
      <c r="H63" s="94" t="str">
        <f t="shared" si="1"/>
        <v/>
      </c>
      <c r="I63" s="96" t="str">
        <f>IF(C63="","",VLOOKUP(C63,食材マスタ!$A$4:$AB$438,13,FALSE))</f>
        <v/>
      </c>
      <c r="J63" s="96" t="str">
        <f t="shared" si="11"/>
        <v/>
      </c>
      <c r="K63" s="104" t="str">
        <f t="shared" si="3"/>
        <v/>
      </c>
      <c r="L63" s="219" t="str">
        <f t="shared" si="11"/>
        <v/>
      </c>
      <c r="M63" s="105" t="str">
        <f t="shared" si="4"/>
        <v/>
      </c>
      <c r="N63" s="219" t="str">
        <f t="shared" si="15"/>
        <v/>
      </c>
      <c r="O63" s="105" t="str">
        <f t="shared" si="6"/>
        <v/>
      </c>
      <c r="P63" s="219" t="str">
        <f t="shared" si="13"/>
        <v/>
      </c>
      <c r="Q63" s="105" t="str">
        <f t="shared" si="8"/>
        <v/>
      </c>
      <c r="R63" s="219" t="str">
        <f t="shared" si="16"/>
        <v/>
      </c>
      <c r="S63" s="13" t="str">
        <f t="shared" si="10"/>
        <v/>
      </c>
      <c r="T63" s="223"/>
      <c r="U63" s="82"/>
      <c r="X63" s="118" t="e">
        <f>VLOOKUP($C63,食材マスタ!$A:$AB,5,FALSE)</f>
        <v>#N/A</v>
      </c>
      <c r="Y63" s="118" t="e">
        <f>VLOOKUP($C63,食材マスタ!$A:$AB,6,FALSE)</f>
        <v>#N/A</v>
      </c>
      <c r="Z63" s="118" t="e">
        <f>VLOOKUP($C63,食材マスタ!$A:$AB,13,FALSE)</f>
        <v>#N/A</v>
      </c>
      <c r="AA63" s="118" t="e">
        <f>VLOOKUP($C63,食材マスタ!$A:$AB,12,FALSE)</f>
        <v>#N/A</v>
      </c>
      <c r="AB63" s="118" t="e">
        <f>VLOOKUP($C63,食材マスタ!$A:$AB,14,FALSE)</f>
        <v>#N/A</v>
      </c>
      <c r="AC63" s="118" t="e">
        <f>VLOOKUP($C63,食材マスタ!$A:$AB,16,FALSE)</f>
        <v>#N/A</v>
      </c>
      <c r="AD63" s="118" t="e">
        <f>VLOOKUP($C63,食材マスタ!$A:$AB,19,FALSE)</f>
        <v>#N/A</v>
      </c>
      <c r="AE63" s="118" t="e">
        <f>VLOOKUP($C63,食材マスタ!$A:$AB,26,FALSE)</f>
        <v>#N/A</v>
      </c>
      <c r="AF63" s="118" t="e">
        <f>VLOOKUP($C63,食材マスタ!$A:$AB,28,FALSE)</f>
        <v>#N/A</v>
      </c>
    </row>
    <row r="64" spans="1:32" ht="14.25" customHeight="1" x14ac:dyDescent="0.25">
      <c r="A64" s="260"/>
      <c r="B64" s="261"/>
      <c r="C64" s="99"/>
      <c r="D64" s="100"/>
      <c r="E64" s="101" t="str">
        <f>IF(C64="","",VLOOKUP(C64,食材マスタ!$A$4:$AB$438,6,FALSE))</f>
        <v/>
      </c>
      <c r="F64" s="102"/>
      <c r="G64" s="103" t="str">
        <f t="shared" si="0"/>
        <v/>
      </c>
      <c r="H64" s="94" t="str">
        <f t="shared" si="1"/>
        <v/>
      </c>
      <c r="I64" s="96" t="str">
        <f>IF(C64="","",VLOOKUP(C64,食材マスタ!$A$4:$AB$438,13,FALSE))</f>
        <v/>
      </c>
      <c r="J64" s="96" t="str">
        <f t="shared" si="11"/>
        <v/>
      </c>
      <c r="K64" s="104" t="str">
        <f t="shared" si="3"/>
        <v/>
      </c>
      <c r="L64" s="219" t="str">
        <f t="shared" si="11"/>
        <v/>
      </c>
      <c r="M64" s="105" t="str">
        <f t="shared" si="4"/>
        <v/>
      </c>
      <c r="N64" s="219" t="str">
        <f t="shared" si="15"/>
        <v/>
      </c>
      <c r="O64" s="105" t="str">
        <f t="shared" si="6"/>
        <v/>
      </c>
      <c r="P64" s="219" t="str">
        <f t="shared" si="13"/>
        <v/>
      </c>
      <c r="Q64" s="105" t="str">
        <f t="shared" si="8"/>
        <v/>
      </c>
      <c r="R64" s="219" t="str">
        <f t="shared" si="16"/>
        <v/>
      </c>
      <c r="S64" s="13" t="str">
        <f t="shared" si="10"/>
        <v/>
      </c>
      <c r="T64" s="223"/>
      <c r="U64" s="82"/>
      <c r="X64" s="118" t="e">
        <f>VLOOKUP($C64,食材マスタ!$A:$AB,5,FALSE)</f>
        <v>#N/A</v>
      </c>
      <c r="Y64" s="118" t="e">
        <f>VLOOKUP($C64,食材マスタ!$A:$AB,6,FALSE)</f>
        <v>#N/A</v>
      </c>
      <c r="Z64" s="118" t="e">
        <f>VLOOKUP($C64,食材マスタ!$A:$AB,13,FALSE)</f>
        <v>#N/A</v>
      </c>
      <c r="AA64" s="118" t="e">
        <f>VLOOKUP($C64,食材マスタ!$A:$AB,12,FALSE)</f>
        <v>#N/A</v>
      </c>
      <c r="AB64" s="118" t="e">
        <f>VLOOKUP($C64,食材マスタ!$A:$AB,14,FALSE)</f>
        <v>#N/A</v>
      </c>
      <c r="AC64" s="118" t="e">
        <f>VLOOKUP($C64,食材マスタ!$A:$AB,16,FALSE)</f>
        <v>#N/A</v>
      </c>
      <c r="AD64" s="118" t="e">
        <f>VLOOKUP($C64,食材マスタ!$A:$AB,19,FALSE)</f>
        <v>#N/A</v>
      </c>
      <c r="AE64" s="118" t="e">
        <f>VLOOKUP($C64,食材マスタ!$A:$AB,26,FALSE)</f>
        <v>#N/A</v>
      </c>
      <c r="AF64" s="118" t="e">
        <f>VLOOKUP($C64,食材マスタ!$A:$AB,28,FALSE)</f>
        <v>#N/A</v>
      </c>
    </row>
    <row r="65" spans="1:32" ht="14.25" customHeight="1" x14ac:dyDescent="0.25">
      <c r="A65" s="260"/>
      <c r="B65" s="261"/>
      <c r="C65" s="99"/>
      <c r="D65" s="100"/>
      <c r="E65" s="101" t="str">
        <f>IF(C65="","",VLOOKUP(C65,食材マスタ!$A$4:$AB$438,6,FALSE))</f>
        <v/>
      </c>
      <c r="F65" s="102"/>
      <c r="G65" s="103" t="str">
        <f t="shared" si="0"/>
        <v/>
      </c>
      <c r="H65" s="94" t="str">
        <f t="shared" si="1"/>
        <v/>
      </c>
      <c r="I65" s="96" t="str">
        <f>IF(C65="","",VLOOKUP(C65,食材マスタ!$A$4:$AB$438,13,FALSE))</f>
        <v/>
      </c>
      <c r="J65" s="96" t="str">
        <f t="shared" ref="J65:L109" si="31">K65</f>
        <v/>
      </c>
      <c r="K65" s="104" t="str">
        <f t="shared" si="3"/>
        <v/>
      </c>
      <c r="L65" s="219" t="str">
        <f t="shared" ref="L65:L106" si="32">M65</f>
        <v/>
      </c>
      <c r="M65" s="105" t="str">
        <f t="shared" si="4"/>
        <v/>
      </c>
      <c r="N65" s="219" t="str">
        <f t="shared" si="15"/>
        <v/>
      </c>
      <c r="O65" s="105" t="str">
        <f t="shared" si="6"/>
        <v/>
      </c>
      <c r="P65" s="219" t="str">
        <f t="shared" si="13"/>
        <v/>
      </c>
      <c r="Q65" s="105" t="str">
        <f t="shared" si="8"/>
        <v/>
      </c>
      <c r="R65" s="219" t="str">
        <f t="shared" si="16"/>
        <v/>
      </c>
      <c r="S65" s="13" t="str">
        <f t="shared" si="10"/>
        <v/>
      </c>
      <c r="T65" s="223"/>
      <c r="U65" s="82"/>
      <c r="X65" s="118" t="e">
        <f>VLOOKUP($C65,食材マスタ!$A:$AB,5,FALSE)</f>
        <v>#N/A</v>
      </c>
      <c r="Y65" s="118" t="e">
        <f>VLOOKUP($C65,食材マスタ!$A:$AB,6,FALSE)</f>
        <v>#N/A</v>
      </c>
      <c r="Z65" s="118" t="e">
        <f>VLOOKUP($C65,食材マスタ!$A:$AB,13,FALSE)</f>
        <v>#N/A</v>
      </c>
      <c r="AA65" s="118" t="e">
        <f>VLOOKUP($C65,食材マスタ!$A:$AB,12,FALSE)</f>
        <v>#N/A</v>
      </c>
      <c r="AB65" s="118" t="e">
        <f>VLOOKUP($C65,食材マスタ!$A:$AB,14,FALSE)</f>
        <v>#N/A</v>
      </c>
      <c r="AC65" s="118" t="e">
        <f>VLOOKUP($C65,食材マスタ!$A:$AB,16,FALSE)</f>
        <v>#N/A</v>
      </c>
      <c r="AD65" s="118" t="e">
        <f>VLOOKUP($C65,食材マスタ!$A:$AB,19,FALSE)</f>
        <v>#N/A</v>
      </c>
      <c r="AE65" s="118" t="e">
        <f>VLOOKUP($C65,食材マスタ!$A:$AB,26,FALSE)</f>
        <v>#N/A</v>
      </c>
      <c r="AF65" s="118" t="e">
        <f>VLOOKUP($C65,食材マスタ!$A:$AB,28,FALSE)</f>
        <v>#N/A</v>
      </c>
    </row>
    <row r="66" spans="1:32" ht="14.25" customHeight="1" x14ac:dyDescent="0.25">
      <c r="A66" s="260"/>
      <c r="B66" s="261"/>
      <c r="C66" s="99"/>
      <c r="D66" s="100"/>
      <c r="E66" s="101" t="str">
        <f>IF(C66="","",VLOOKUP(C66,食材マスタ!$A$4:$AB$438,6,FALSE))</f>
        <v/>
      </c>
      <c r="F66" s="102"/>
      <c r="G66" s="103" t="str">
        <f t="shared" si="0"/>
        <v/>
      </c>
      <c r="H66" s="94" t="str">
        <f t="shared" si="1"/>
        <v/>
      </c>
      <c r="I66" s="96" t="str">
        <f>IF(C66="","",VLOOKUP(C66,食材マスタ!$A$4:$AB$438,13,FALSE))</f>
        <v/>
      </c>
      <c r="J66" s="96" t="str">
        <f t="shared" si="31"/>
        <v/>
      </c>
      <c r="K66" s="104" t="str">
        <f t="shared" si="3"/>
        <v/>
      </c>
      <c r="L66" s="219" t="str">
        <f t="shared" si="32"/>
        <v/>
      </c>
      <c r="M66" s="105" t="str">
        <f t="shared" si="4"/>
        <v/>
      </c>
      <c r="N66" s="219" t="str">
        <f t="shared" si="15"/>
        <v/>
      </c>
      <c r="O66" s="105" t="str">
        <f t="shared" si="6"/>
        <v/>
      </c>
      <c r="P66" s="219" t="str">
        <f t="shared" si="13"/>
        <v/>
      </c>
      <c r="Q66" s="105" t="str">
        <f t="shared" si="8"/>
        <v/>
      </c>
      <c r="R66" s="219" t="str">
        <f t="shared" si="16"/>
        <v/>
      </c>
      <c r="S66" s="13" t="str">
        <f t="shared" si="10"/>
        <v/>
      </c>
      <c r="T66" s="223"/>
      <c r="U66" s="82"/>
      <c r="X66" s="118" t="e">
        <f>VLOOKUP($C66,食材マスタ!$A:$AB,5,FALSE)</f>
        <v>#N/A</v>
      </c>
      <c r="Y66" s="118" t="e">
        <f>VLOOKUP($C66,食材マスタ!$A:$AB,6,FALSE)</f>
        <v>#N/A</v>
      </c>
      <c r="Z66" s="118" t="e">
        <f>VLOOKUP($C66,食材マスタ!$A:$AB,13,FALSE)</f>
        <v>#N/A</v>
      </c>
      <c r="AA66" s="118" t="e">
        <f>VLOOKUP($C66,食材マスタ!$A:$AB,12,FALSE)</f>
        <v>#N/A</v>
      </c>
      <c r="AB66" s="118" t="e">
        <f>VLOOKUP($C66,食材マスタ!$A:$AB,14,FALSE)</f>
        <v>#N/A</v>
      </c>
      <c r="AC66" s="118" t="e">
        <f>VLOOKUP($C66,食材マスタ!$A:$AB,16,FALSE)</f>
        <v>#N/A</v>
      </c>
      <c r="AD66" s="118" t="e">
        <f>VLOOKUP($C66,食材マスタ!$A:$AB,19,FALSE)</f>
        <v>#N/A</v>
      </c>
      <c r="AE66" s="118" t="e">
        <f>VLOOKUP($C66,食材マスタ!$A:$AB,26,FALSE)</f>
        <v>#N/A</v>
      </c>
      <c r="AF66" s="118" t="e">
        <f>VLOOKUP($C66,食材マスタ!$A:$AB,28,FALSE)</f>
        <v>#N/A</v>
      </c>
    </row>
    <row r="67" spans="1:32" ht="14.25" customHeight="1" x14ac:dyDescent="0.25">
      <c r="A67" s="260"/>
      <c r="B67" s="261"/>
      <c r="C67" s="114"/>
      <c r="D67" s="100"/>
      <c r="E67" s="191" t="str">
        <f>IF(C67="","",VLOOKUP(C67,食材マスタ!$A$4:$AB$438,6,FALSE))</f>
        <v/>
      </c>
      <c r="F67" s="102"/>
      <c r="G67" s="192" t="str">
        <f t="shared" si="0"/>
        <v/>
      </c>
      <c r="H67" s="193" t="str">
        <f t="shared" si="1"/>
        <v/>
      </c>
      <c r="I67" s="194" t="str">
        <f>IF(C67="","",VLOOKUP(C67,食材マスタ!$A$4:$AB$438,13,FALSE))</f>
        <v/>
      </c>
      <c r="J67" s="194" t="str">
        <f t="shared" si="31"/>
        <v/>
      </c>
      <c r="K67" s="195" t="str">
        <f t="shared" si="3"/>
        <v/>
      </c>
      <c r="L67" s="226" t="str">
        <f t="shared" si="32"/>
        <v/>
      </c>
      <c r="M67" s="196" t="str">
        <f t="shared" si="4"/>
        <v/>
      </c>
      <c r="N67" s="226" t="str">
        <f t="shared" si="15"/>
        <v/>
      </c>
      <c r="O67" s="196" t="str">
        <f t="shared" si="6"/>
        <v/>
      </c>
      <c r="P67" s="226" t="str">
        <f t="shared" si="13"/>
        <v/>
      </c>
      <c r="Q67" s="196" t="str">
        <f t="shared" si="8"/>
        <v/>
      </c>
      <c r="R67" s="226" t="str">
        <f t="shared" si="16"/>
        <v/>
      </c>
      <c r="S67" s="197" t="str">
        <f t="shared" si="10"/>
        <v/>
      </c>
      <c r="T67" s="223"/>
      <c r="U67" s="82"/>
      <c r="X67" s="118" t="e">
        <f>VLOOKUP($C67,食材マスタ!$A:$AB,5,FALSE)</f>
        <v>#N/A</v>
      </c>
      <c r="Y67" s="118" t="e">
        <f>VLOOKUP($C67,食材マスタ!$A:$AB,6,FALSE)</f>
        <v>#N/A</v>
      </c>
      <c r="Z67" s="118" t="e">
        <f>VLOOKUP($C67,食材マスタ!$A:$AB,13,FALSE)</f>
        <v>#N/A</v>
      </c>
      <c r="AA67" s="118" t="e">
        <f>VLOOKUP($C67,食材マスタ!$A:$AB,12,FALSE)</f>
        <v>#N/A</v>
      </c>
      <c r="AB67" s="118" t="e">
        <f>VLOOKUP($C67,食材マスタ!$A:$AB,14,FALSE)</f>
        <v>#N/A</v>
      </c>
      <c r="AC67" s="118" t="e">
        <f>VLOOKUP($C67,食材マスタ!$A:$AB,16,FALSE)</f>
        <v>#N/A</v>
      </c>
      <c r="AD67" s="118" t="e">
        <f>VLOOKUP($C67,食材マスタ!$A:$AB,19,FALSE)</f>
        <v>#N/A</v>
      </c>
      <c r="AE67" s="118" t="e">
        <f>VLOOKUP($C67,食材マスタ!$A:$AB,26,FALSE)</f>
        <v>#N/A</v>
      </c>
      <c r="AF67" s="118" t="e">
        <f>VLOOKUP($C67,食材マスタ!$A:$AB,28,FALSE)</f>
        <v>#N/A</v>
      </c>
    </row>
    <row r="68" spans="1:32" ht="14.25" customHeight="1" x14ac:dyDescent="0.25">
      <c r="A68" s="293"/>
      <c r="B68" s="294"/>
      <c r="C68" s="99"/>
      <c r="D68" s="115"/>
      <c r="E68" s="101" t="str">
        <f>IF(C68="","",VLOOKUP(C68,食材マスタ!$A$4:$AB$438,6,FALSE))</f>
        <v/>
      </c>
      <c r="F68" s="189"/>
      <c r="G68" s="103" t="str">
        <f t="shared" ref="G68:G71" si="33">IF(C68="","",F68/((100-I68)/100))</f>
        <v/>
      </c>
      <c r="H68" s="94" t="str">
        <f t="shared" ref="H68:H96" si="34">IF(C68="","",ROUND(G68*AA68,1))</f>
        <v/>
      </c>
      <c r="I68" s="96" t="str">
        <f>IF(C68="","",VLOOKUP(C68,食材マスタ!$A$4:$AB$438,13,FALSE))</f>
        <v/>
      </c>
      <c r="J68" s="96" t="str">
        <f t="shared" si="31"/>
        <v/>
      </c>
      <c r="K68" s="104" t="str">
        <f t="shared" ref="K68:K96" si="35">IF(C68="","",ROUND((F68*AB68)/100,0))</f>
        <v/>
      </c>
      <c r="L68" s="219" t="str">
        <f t="shared" si="32"/>
        <v/>
      </c>
      <c r="M68" s="105" t="str">
        <f t="shared" ref="M68:M96" si="36">IF(C68="","",ROUND((F68*AC68)/100,1))</f>
        <v/>
      </c>
      <c r="N68" s="219" t="str">
        <f t="shared" ref="N68:N96" si="37">O68</f>
        <v/>
      </c>
      <c r="O68" s="105" t="str">
        <f t="shared" ref="O68:O96" si="38">IF(C68="","",ROUND((F68*AD68)/100,1))</f>
        <v/>
      </c>
      <c r="P68" s="219" t="str">
        <f t="shared" ref="P68:P96" si="39">Q68</f>
        <v/>
      </c>
      <c r="Q68" s="105" t="str">
        <f t="shared" ref="Q68:Q96" si="40">IF(C68="","",ROUND((F68*AE68)/100,1))</f>
        <v/>
      </c>
      <c r="R68" s="219" t="str">
        <f t="shared" ref="R68:R96" si="41">S68</f>
        <v/>
      </c>
      <c r="S68" s="13" t="str">
        <f t="shared" ref="S68:S96" si="42">IF(C68="","",ROUND((F68*AF68)/100,1))</f>
        <v/>
      </c>
      <c r="T68" s="224"/>
      <c r="U68" s="190"/>
      <c r="X68" s="118" t="e">
        <f>VLOOKUP($C68,食材マスタ!$A:$AB,5,FALSE)</f>
        <v>#N/A</v>
      </c>
      <c r="Y68" s="118" t="e">
        <f>VLOOKUP($C68,食材マスタ!$A:$AB,6,FALSE)</f>
        <v>#N/A</v>
      </c>
      <c r="Z68" s="118" t="e">
        <f>VLOOKUP($C68,食材マスタ!$A:$AB,13,FALSE)</f>
        <v>#N/A</v>
      </c>
      <c r="AA68" s="118" t="e">
        <f>VLOOKUP($C68,食材マスタ!$A:$AB,12,FALSE)</f>
        <v>#N/A</v>
      </c>
      <c r="AB68" s="118" t="e">
        <f>VLOOKUP($C68,食材マスタ!$A:$AB,14,FALSE)</f>
        <v>#N/A</v>
      </c>
      <c r="AC68" s="118" t="e">
        <f>VLOOKUP($C68,食材マスタ!$A:$AB,16,FALSE)</f>
        <v>#N/A</v>
      </c>
      <c r="AD68" s="118" t="e">
        <f>VLOOKUP($C68,食材マスタ!$A:$AB,19,FALSE)</f>
        <v>#N/A</v>
      </c>
      <c r="AE68" s="118" t="e">
        <f>VLOOKUP($C68,食材マスタ!$A:$AB,26,FALSE)</f>
        <v>#N/A</v>
      </c>
      <c r="AF68" s="118" t="e">
        <f>VLOOKUP($C68,食材マスタ!$A:$AB,28,FALSE)</f>
        <v>#N/A</v>
      </c>
    </row>
    <row r="69" spans="1:32" ht="14.25" customHeight="1" x14ac:dyDescent="0.25">
      <c r="A69" s="260"/>
      <c r="B69" s="261"/>
      <c r="C69" s="99"/>
      <c r="D69" s="100"/>
      <c r="E69" s="101" t="str">
        <f>IF(C69="","",VLOOKUP(C69,食材マスタ!$A$4:$AB$438,6,FALSE))</f>
        <v/>
      </c>
      <c r="F69" s="102"/>
      <c r="G69" s="103" t="str">
        <f t="shared" si="33"/>
        <v/>
      </c>
      <c r="H69" s="94" t="str">
        <f t="shared" si="34"/>
        <v/>
      </c>
      <c r="I69" s="96" t="str">
        <f>IF(C69="","",VLOOKUP(C69,食材マスタ!$A$4:$AB$438,13,FALSE))</f>
        <v/>
      </c>
      <c r="J69" s="96" t="str">
        <f t="shared" si="31"/>
        <v/>
      </c>
      <c r="K69" s="104" t="str">
        <f t="shared" si="35"/>
        <v/>
      </c>
      <c r="L69" s="219" t="str">
        <f t="shared" si="32"/>
        <v/>
      </c>
      <c r="M69" s="105" t="str">
        <f t="shared" si="36"/>
        <v/>
      </c>
      <c r="N69" s="219" t="str">
        <f t="shared" si="37"/>
        <v/>
      </c>
      <c r="O69" s="105" t="str">
        <f t="shared" si="38"/>
        <v/>
      </c>
      <c r="P69" s="219" t="str">
        <f t="shared" si="39"/>
        <v/>
      </c>
      <c r="Q69" s="105" t="str">
        <f t="shared" si="40"/>
        <v/>
      </c>
      <c r="R69" s="219" t="str">
        <f t="shared" si="41"/>
        <v/>
      </c>
      <c r="S69" s="13" t="str">
        <f t="shared" si="42"/>
        <v/>
      </c>
      <c r="T69" s="223"/>
      <c r="U69" s="82"/>
      <c r="X69" s="118" t="e">
        <f>VLOOKUP($C69,食材マスタ!$A:$AB,5,FALSE)</f>
        <v>#N/A</v>
      </c>
      <c r="Y69" s="118" t="e">
        <f>VLOOKUP($C69,食材マスタ!$A:$AB,6,FALSE)</f>
        <v>#N/A</v>
      </c>
      <c r="Z69" s="118" t="e">
        <f>VLOOKUP($C69,食材マスタ!$A:$AB,13,FALSE)</f>
        <v>#N/A</v>
      </c>
      <c r="AA69" s="118" t="e">
        <f>VLOOKUP($C69,食材マスタ!$A:$AB,12,FALSE)</f>
        <v>#N/A</v>
      </c>
      <c r="AB69" s="118" t="e">
        <f>VLOOKUP($C69,食材マスタ!$A:$AB,14,FALSE)</f>
        <v>#N/A</v>
      </c>
      <c r="AC69" s="118" t="e">
        <f>VLOOKUP($C69,食材マスタ!$A:$AB,16,FALSE)</f>
        <v>#N/A</v>
      </c>
      <c r="AD69" s="118" t="e">
        <f>VLOOKUP($C69,食材マスタ!$A:$AB,19,FALSE)</f>
        <v>#N/A</v>
      </c>
      <c r="AE69" s="118" t="e">
        <f>VLOOKUP($C69,食材マスタ!$A:$AB,26,FALSE)</f>
        <v>#N/A</v>
      </c>
      <c r="AF69" s="118" t="e">
        <f>VLOOKUP($C69,食材マスタ!$A:$AB,28,FALSE)</f>
        <v>#N/A</v>
      </c>
    </row>
    <row r="70" spans="1:32" ht="14.25" customHeight="1" x14ac:dyDescent="0.25">
      <c r="A70" s="260"/>
      <c r="B70" s="261"/>
      <c r="C70" s="99"/>
      <c r="D70" s="100"/>
      <c r="E70" s="101" t="str">
        <f>IF(C70="","",VLOOKUP(C70,食材マスタ!$A$4:$AB$438,6,FALSE))</f>
        <v/>
      </c>
      <c r="F70" s="102"/>
      <c r="G70" s="103" t="str">
        <f t="shared" si="33"/>
        <v/>
      </c>
      <c r="H70" s="94" t="str">
        <f t="shared" si="34"/>
        <v/>
      </c>
      <c r="I70" s="96" t="str">
        <f>IF(C70="","",VLOOKUP(C70,食材マスタ!$A$4:$AB$438,13,FALSE))</f>
        <v/>
      </c>
      <c r="J70" s="96" t="str">
        <f t="shared" si="31"/>
        <v/>
      </c>
      <c r="K70" s="104" t="str">
        <f t="shared" si="35"/>
        <v/>
      </c>
      <c r="L70" s="219" t="str">
        <f t="shared" si="32"/>
        <v/>
      </c>
      <c r="M70" s="105" t="str">
        <f t="shared" si="36"/>
        <v/>
      </c>
      <c r="N70" s="219" t="str">
        <f t="shared" si="37"/>
        <v/>
      </c>
      <c r="O70" s="105" t="str">
        <f t="shared" si="38"/>
        <v/>
      </c>
      <c r="P70" s="219" t="str">
        <f t="shared" si="39"/>
        <v/>
      </c>
      <c r="Q70" s="105" t="str">
        <f t="shared" si="40"/>
        <v/>
      </c>
      <c r="R70" s="219" t="str">
        <f t="shared" si="41"/>
        <v/>
      </c>
      <c r="S70" s="13" t="str">
        <f t="shared" si="42"/>
        <v/>
      </c>
      <c r="T70" s="223"/>
      <c r="U70" s="82"/>
      <c r="X70" s="118" t="e">
        <f>VLOOKUP($C70,食材マスタ!$A:$AB,5,FALSE)</f>
        <v>#N/A</v>
      </c>
      <c r="Y70" s="118" t="e">
        <f>VLOOKUP($C70,食材マスタ!$A:$AB,6,FALSE)</f>
        <v>#N/A</v>
      </c>
      <c r="Z70" s="118" t="e">
        <f>VLOOKUP($C70,食材マスタ!$A:$AB,13,FALSE)</f>
        <v>#N/A</v>
      </c>
      <c r="AA70" s="118" t="e">
        <f>VLOOKUP($C70,食材マスタ!$A:$AB,12,FALSE)</f>
        <v>#N/A</v>
      </c>
      <c r="AB70" s="118" t="e">
        <f>VLOOKUP($C70,食材マスタ!$A:$AB,14,FALSE)</f>
        <v>#N/A</v>
      </c>
      <c r="AC70" s="118" t="e">
        <f>VLOOKUP($C70,食材マスタ!$A:$AB,16,FALSE)</f>
        <v>#N/A</v>
      </c>
      <c r="AD70" s="118" t="e">
        <f>VLOOKUP($C70,食材マスタ!$A:$AB,19,FALSE)</f>
        <v>#N/A</v>
      </c>
      <c r="AE70" s="118" t="e">
        <f>VLOOKUP($C70,食材マスタ!$A:$AB,26,FALSE)</f>
        <v>#N/A</v>
      </c>
      <c r="AF70" s="118" t="e">
        <f>VLOOKUP($C70,食材マスタ!$A:$AB,28,FALSE)</f>
        <v>#N/A</v>
      </c>
    </row>
    <row r="71" spans="1:32" ht="14.25" customHeight="1" x14ac:dyDescent="0.25">
      <c r="A71" s="260"/>
      <c r="B71" s="261"/>
      <c r="C71" s="99"/>
      <c r="D71" s="100"/>
      <c r="E71" s="101" t="str">
        <f>IF(C71="","",VLOOKUP(C71,食材マスタ!$A$4:$AB$438,6,FALSE))</f>
        <v/>
      </c>
      <c r="F71" s="102"/>
      <c r="G71" s="103" t="str">
        <f t="shared" si="33"/>
        <v/>
      </c>
      <c r="H71" s="94" t="str">
        <f t="shared" si="34"/>
        <v/>
      </c>
      <c r="I71" s="96" t="str">
        <f>IF(C71="","",VLOOKUP(C71,食材マスタ!$A$4:$AB$438,13,FALSE))</f>
        <v/>
      </c>
      <c r="J71" s="96" t="str">
        <f t="shared" si="31"/>
        <v/>
      </c>
      <c r="K71" s="104" t="str">
        <f t="shared" si="35"/>
        <v/>
      </c>
      <c r="L71" s="219" t="str">
        <f t="shared" si="32"/>
        <v/>
      </c>
      <c r="M71" s="105" t="str">
        <f t="shared" si="36"/>
        <v/>
      </c>
      <c r="N71" s="219" t="str">
        <f t="shared" si="37"/>
        <v/>
      </c>
      <c r="O71" s="105" t="str">
        <f t="shared" si="38"/>
        <v/>
      </c>
      <c r="P71" s="219" t="str">
        <f t="shared" si="39"/>
        <v/>
      </c>
      <c r="Q71" s="105" t="str">
        <f t="shared" si="40"/>
        <v/>
      </c>
      <c r="R71" s="219" t="str">
        <f t="shared" si="41"/>
        <v/>
      </c>
      <c r="S71" s="13" t="str">
        <f t="shared" si="42"/>
        <v/>
      </c>
      <c r="T71" s="223"/>
      <c r="U71" s="82"/>
      <c r="X71" s="118" t="e">
        <f>VLOOKUP($C71,食材マスタ!$A:$AB,5,FALSE)</f>
        <v>#N/A</v>
      </c>
      <c r="Y71" s="118" t="e">
        <f>VLOOKUP($C71,食材マスタ!$A:$AB,6,FALSE)</f>
        <v>#N/A</v>
      </c>
      <c r="Z71" s="118" t="e">
        <f>VLOOKUP($C71,食材マスタ!$A:$AB,13,FALSE)</f>
        <v>#N/A</v>
      </c>
      <c r="AA71" s="118" t="e">
        <f>VLOOKUP($C71,食材マスタ!$A:$AB,12,FALSE)</f>
        <v>#N/A</v>
      </c>
      <c r="AB71" s="118" t="e">
        <f>VLOOKUP($C71,食材マスタ!$A:$AB,14,FALSE)</f>
        <v>#N/A</v>
      </c>
      <c r="AC71" s="118" t="e">
        <f>VLOOKUP($C71,食材マスタ!$A:$AB,16,FALSE)</f>
        <v>#N/A</v>
      </c>
      <c r="AD71" s="118" t="e">
        <f>VLOOKUP($C71,食材マスタ!$A:$AB,19,FALSE)</f>
        <v>#N/A</v>
      </c>
      <c r="AE71" s="118" t="e">
        <f>VLOOKUP($C71,食材マスタ!$A:$AB,26,FALSE)</f>
        <v>#N/A</v>
      </c>
      <c r="AF71" s="118" t="e">
        <f>VLOOKUP($C71,食材マスタ!$A:$AB,28,FALSE)</f>
        <v>#N/A</v>
      </c>
    </row>
    <row r="72" spans="1:32" ht="14.25" customHeight="1" x14ac:dyDescent="0.25">
      <c r="A72" s="260"/>
      <c r="B72" s="261"/>
      <c r="C72" s="99"/>
      <c r="D72" s="100"/>
      <c r="E72" s="101" t="str">
        <f>IF(C72="","",VLOOKUP(C72,食材マスタ!$A$4:$AB$438,6,FALSE))</f>
        <v/>
      </c>
      <c r="F72" s="102"/>
      <c r="G72" s="103" t="str">
        <f>IF(C72="","",F72/((100-I72)/100))</f>
        <v/>
      </c>
      <c r="H72" s="94" t="str">
        <f t="shared" si="34"/>
        <v/>
      </c>
      <c r="I72" s="96" t="str">
        <f>IF(C72="","",VLOOKUP(C72,食材マスタ!$A$4:$AB$438,13,FALSE))</f>
        <v/>
      </c>
      <c r="J72" s="96" t="str">
        <f t="shared" si="31"/>
        <v/>
      </c>
      <c r="K72" s="104" t="str">
        <f t="shared" si="35"/>
        <v/>
      </c>
      <c r="L72" s="219" t="str">
        <f t="shared" si="32"/>
        <v/>
      </c>
      <c r="M72" s="105" t="str">
        <f t="shared" si="36"/>
        <v/>
      </c>
      <c r="N72" s="219" t="str">
        <f t="shared" si="37"/>
        <v/>
      </c>
      <c r="O72" s="105" t="str">
        <f t="shared" si="38"/>
        <v/>
      </c>
      <c r="P72" s="219" t="str">
        <f t="shared" si="39"/>
        <v/>
      </c>
      <c r="Q72" s="105" t="str">
        <f t="shared" si="40"/>
        <v/>
      </c>
      <c r="R72" s="219" t="str">
        <f t="shared" si="41"/>
        <v/>
      </c>
      <c r="S72" s="13" t="str">
        <f t="shared" si="42"/>
        <v/>
      </c>
      <c r="T72" s="223"/>
      <c r="U72" s="82"/>
      <c r="X72" s="118" t="e">
        <f>VLOOKUP($C72,食材マスタ!$A:$AB,5,FALSE)</f>
        <v>#N/A</v>
      </c>
      <c r="Y72" s="118" t="e">
        <f>VLOOKUP($C72,食材マスタ!$A:$AB,6,FALSE)</f>
        <v>#N/A</v>
      </c>
      <c r="Z72" s="118" t="e">
        <f>VLOOKUP($C72,食材マスタ!$A:$AB,13,FALSE)</f>
        <v>#N/A</v>
      </c>
      <c r="AA72" s="118" t="e">
        <f>VLOOKUP($C72,食材マスタ!$A:$AB,12,FALSE)</f>
        <v>#N/A</v>
      </c>
      <c r="AB72" s="118" t="e">
        <f>VLOOKUP($C72,食材マスタ!$A:$AB,14,FALSE)</f>
        <v>#N/A</v>
      </c>
      <c r="AC72" s="118" t="e">
        <f>VLOOKUP($C72,食材マスタ!$A:$AB,16,FALSE)</f>
        <v>#N/A</v>
      </c>
      <c r="AD72" s="118" t="e">
        <f>VLOOKUP($C72,食材マスタ!$A:$AB,19,FALSE)</f>
        <v>#N/A</v>
      </c>
      <c r="AE72" s="118" t="e">
        <f>VLOOKUP($C72,食材マスタ!$A:$AB,26,FALSE)</f>
        <v>#N/A</v>
      </c>
      <c r="AF72" s="118" t="e">
        <f>VLOOKUP($C72,食材マスタ!$A:$AB,28,FALSE)</f>
        <v>#N/A</v>
      </c>
    </row>
    <row r="73" spans="1:32" ht="14.25" customHeight="1" x14ac:dyDescent="0.25">
      <c r="A73" s="260"/>
      <c r="B73" s="261"/>
      <c r="C73" s="99"/>
      <c r="D73" s="106"/>
      <c r="E73" s="101" t="str">
        <f>IF(C73="","",VLOOKUP(C73,食材マスタ!$A$4:$AB$438,6,FALSE))</f>
        <v/>
      </c>
      <c r="F73" s="102"/>
      <c r="G73" s="103" t="str">
        <f>IF(C73="","",F73/((100-I73)/100))</f>
        <v/>
      </c>
      <c r="H73" s="94" t="str">
        <f t="shared" si="34"/>
        <v/>
      </c>
      <c r="I73" s="96" t="str">
        <f>IF(C73="","",VLOOKUP(C73,食材マスタ!$A$4:$AB$438,13,FALSE))</f>
        <v/>
      </c>
      <c r="J73" s="96" t="str">
        <f t="shared" si="31"/>
        <v/>
      </c>
      <c r="K73" s="104" t="str">
        <f t="shared" si="35"/>
        <v/>
      </c>
      <c r="L73" s="219" t="str">
        <f t="shared" si="32"/>
        <v/>
      </c>
      <c r="M73" s="105" t="str">
        <f t="shared" si="36"/>
        <v/>
      </c>
      <c r="N73" s="219" t="str">
        <f t="shared" si="37"/>
        <v/>
      </c>
      <c r="O73" s="105" t="str">
        <f t="shared" si="38"/>
        <v/>
      </c>
      <c r="P73" s="219" t="str">
        <f t="shared" si="39"/>
        <v/>
      </c>
      <c r="Q73" s="105" t="str">
        <f t="shared" si="40"/>
        <v/>
      </c>
      <c r="R73" s="219" t="str">
        <f t="shared" si="41"/>
        <v/>
      </c>
      <c r="S73" s="13" t="str">
        <f t="shared" si="42"/>
        <v/>
      </c>
      <c r="T73" s="223"/>
      <c r="U73" s="82"/>
      <c r="X73" s="118" t="e">
        <f>VLOOKUP($C73,食材マスタ!$A:$AB,5,FALSE)</f>
        <v>#N/A</v>
      </c>
      <c r="Y73" s="118" t="e">
        <f>VLOOKUP($C73,食材マスタ!$A:$AB,6,FALSE)</f>
        <v>#N/A</v>
      </c>
      <c r="Z73" s="118" t="e">
        <f>VLOOKUP($C73,食材マスタ!$A:$AB,13,FALSE)</f>
        <v>#N/A</v>
      </c>
      <c r="AA73" s="118" t="e">
        <f>VLOOKUP($C73,食材マスタ!$A:$AB,12,FALSE)</f>
        <v>#N/A</v>
      </c>
      <c r="AB73" s="118" t="e">
        <f>VLOOKUP($C73,食材マスタ!$A:$AB,14,FALSE)</f>
        <v>#N/A</v>
      </c>
      <c r="AC73" s="118" t="e">
        <f>VLOOKUP($C73,食材マスタ!$A:$AB,16,FALSE)</f>
        <v>#N/A</v>
      </c>
      <c r="AD73" s="118" t="e">
        <f>VLOOKUP($C73,食材マスタ!$A:$AB,19,FALSE)</f>
        <v>#N/A</v>
      </c>
      <c r="AE73" s="118" t="e">
        <f>VLOOKUP($C73,食材マスタ!$A:$AB,26,FALSE)</f>
        <v>#N/A</v>
      </c>
      <c r="AF73" s="118" t="e">
        <f>VLOOKUP($C73,食材マスタ!$A:$AB,28,FALSE)</f>
        <v>#N/A</v>
      </c>
    </row>
    <row r="74" spans="1:32" ht="14.25" customHeight="1" x14ac:dyDescent="0.25">
      <c r="A74" s="260"/>
      <c r="B74" s="261"/>
      <c r="C74" s="99"/>
      <c r="D74" s="100"/>
      <c r="E74" s="101" t="str">
        <f>IF(C74="","",VLOOKUP(C74,食材マスタ!$A$4:$AB$438,6,FALSE))</f>
        <v/>
      </c>
      <c r="F74" s="102"/>
      <c r="G74" s="103" t="str">
        <f t="shared" ref="G74:G78" si="43">IF(C74="","",F74/((100-I74)/100))</f>
        <v/>
      </c>
      <c r="H74" s="94" t="str">
        <f t="shared" si="34"/>
        <v/>
      </c>
      <c r="I74" s="96" t="str">
        <f>IF(C74="","",VLOOKUP(C74,食材マスタ!$A$4:$AB$438,13,FALSE))</f>
        <v/>
      </c>
      <c r="J74" s="96" t="str">
        <f t="shared" si="31"/>
        <v/>
      </c>
      <c r="K74" s="104" t="str">
        <f t="shared" si="35"/>
        <v/>
      </c>
      <c r="L74" s="219" t="str">
        <f t="shared" si="32"/>
        <v/>
      </c>
      <c r="M74" s="105" t="str">
        <f t="shared" si="36"/>
        <v/>
      </c>
      <c r="N74" s="219" t="str">
        <f t="shared" si="37"/>
        <v/>
      </c>
      <c r="O74" s="105" t="str">
        <f t="shared" si="38"/>
        <v/>
      </c>
      <c r="P74" s="219" t="str">
        <f t="shared" si="39"/>
        <v/>
      </c>
      <c r="Q74" s="105" t="str">
        <f t="shared" si="40"/>
        <v/>
      </c>
      <c r="R74" s="219" t="str">
        <f t="shared" si="41"/>
        <v/>
      </c>
      <c r="S74" s="13" t="str">
        <f t="shared" si="42"/>
        <v/>
      </c>
      <c r="T74" s="223"/>
      <c r="U74" s="82"/>
      <c r="X74" s="118" t="e">
        <f>VLOOKUP($C74,食材マスタ!$A:$AB,5,FALSE)</f>
        <v>#N/A</v>
      </c>
      <c r="Y74" s="118" t="e">
        <f>VLOOKUP($C74,食材マスタ!$A:$AB,6,FALSE)</f>
        <v>#N/A</v>
      </c>
      <c r="Z74" s="118" t="e">
        <f>VLOOKUP($C74,食材マスタ!$A:$AB,13,FALSE)</f>
        <v>#N/A</v>
      </c>
      <c r="AA74" s="118" t="e">
        <f>VLOOKUP($C74,食材マスタ!$A:$AB,12,FALSE)</f>
        <v>#N/A</v>
      </c>
      <c r="AB74" s="118" t="e">
        <f>VLOOKUP($C74,食材マスタ!$A:$AB,14,FALSE)</f>
        <v>#N/A</v>
      </c>
      <c r="AC74" s="118" t="e">
        <f>VLOOKUP($C74,食材マスタ!$A:$AB,16,FALSE)</f>
        <v>#N/A</v>
      </c>
      <c r="AD74" s="118" t="e">
        <f>VLOOKUP($C74,食材マスタ!$A:$AB,19,FALSE)</f>
        <v>#N/A</v>
      </c>
      <c r="AE74" s="118" t="e">
        <f>VLOOKUP($C74,食材マスタ!$A:$AB,26,FALSE)</f>
        <v>#N/A</v>
      </c>
      <c r="AF74" s="118" t="e">
        <f>VLOOKUP($C74,食材マスタ!$A:$AB,28,FALSE)</f>
        <v>#N/A</v>
      </c>
    </row>
    <row r="75" spans="1:32" ht="14.25" customHeight="1" x14ac:dyDescent="0.25">
      <c r="A75" s="260"/>
      <c r="B75" s="261"/>
      <c r="C75" s="99"/>
      <c r="D75" s="100"/>
      <c r="E75" s="101" t="str">
        <f>IF(C75="","",VLOOKUP(C75,食材マスタ!$A$4:$AB$438,6,FALSE))</f>
        <v/>
      </c>
      <c r="F75" s="102"/>
      <c r="G75" s="103" t="str">
        <f t="shared" si="43"/>
        <v/>
      </c>
      <c r="H75" s="94" t="str">
        <f t="shared" si="34"/>
        <v/>
      </c>
      <c r="I75" s="96" t="str">
        <f>IF(C75="","",VLOOKUP(C75,食材マスタ!$A$4:$AB$438,13,FALSE))</f>
        <v/>
      </c>
      <c r="J75" s="96" t="str">
        <f t="shared" si="31"/>
        <v/>
      </c>
      <c r="K75" s="104" t="str">
        <f t="shared" si="35"/>
        <v/>
      </c>
      <c r="L75" s="219" t="str">
        <f t="shared" si="32"/>
        <v/>
      </c>
      <c r="M75" s="105" t="str">
        <f t="shared" si="36"/>
        <v/>
      </c>
      <c r="N75" s="219" t="str">
        <f t="shared" si="37"/>
        <v/>
      </c>
      <c r="O75" s="105" t="str">
        <f t="shared" si="38"/>
        <v/>
      </c>
      <c r="P75" s="219" t="str">
        <f t="shared" si="39"/>
        <v/>
      </c>
      <c r="Q75" s="105" t="str">
        <f t="shared" si="40"/>
        <v/>
      </c>
      <c r="R75" s="219" t="str">
        <f t="shared" si="41"/>
        <v/>
      </c>
      <c r="S75" s="13" t="str">
        <f t="shared" si="42"/>
        <v/>
      </c>
      <c r="T75" s="223"/>
      <c r="U75" s="82"/>
      <c r="X75" s="118" t="e">
        <f>VLOOKUP($C75,食材マスタ!$A:$AB,5,FALSE)</f>
        <v>#N/A</v>
      </c>
      <c r="Y75" s="118" t="e">
        <f>VLOOKUP($C75,食材マスタ!$A:$AB,6,FALSE)</f>
        <v>#N/A</v>
      </c>
      <c r="Z75" s="118" t="e">
        <f>VLOOKUP($C75,食材マスタ!$A:$AB,13,FALSE)</f>
        <v>#N/A</v>
      </c>
      <c r="AA75" s="118" t="e">
        <f>VLOOKUP($C75,食材マスタ!$A:$AB,12,FALSE)</f>
        <v>#N/A</v>
      </c>
      <c r="AB75" s="118" t="e">
        <f>VLOOKUP($C75,食材マスタ!$A:$AB,14,FALSE)</f>
        <v>#N/A</v>
      </c>
      <c r="AC75" s="118" t="e">
        <f>VLOOKUP($C75,食材マスタ!$A:$AB,16,FALSE)</f>
        <v>#N/A</v>
      </c>
      <c r="AD75" s="118" t="e">
        <f>VLOOKUP($C75,食材マスタ!$A:$AB,19,FALSE)</f>
        <v>#N/A</v>
      </c>
      <c r="AE75" s="118" t="e">
        <f>VLOOKUP($C75,食材マスタ!$A:$AB,26,FALSE)</f>
        <v>#N/A</v>
      </c>
      <c r="AF75" s="118" t="e">
        <f>VLOOKUP($C75,食材マスタ!$A:$AB,28,FALSE)</f>
        <v>#N/A</v>
      </c>
    </row>
    <row r="76" spans="1:32" ht="14.25" customHeight="1" x14ac:dyDescent="0.25">
      <c r="A76" s="260"/>
      <c r="B76" s="261"/>
      <c r="C76" s="99"/>
      <c r="D76" s="100"/>
      <c r="E76" s="101" t="str">
        <f>IF(C76="","",VLOOKUP(C76,食材マスタ!$A$4:$AB$438,6,FALSE))</f>
        <v/>
      </c>
      <c r="F76" s="102"/>
      <c r="G76" s="103" t="str">
        <f t="shared" si="43"/>
        <v/>
      </c>
      <c r="H76" s="94" t="str">
        <f t="shared" si="34"/>
        <v/>
      </c>
      <c r="I76" s="96" t="str">
        <f>IF(C76="","",VLOOKUP(C76,食材マスタ!$A$4:$AB$438,13,FALSE))</f>
        <v/>
      </c>
      <c r="J76" s="96" t="str">
        <f t="shared" si="31"/>
        <v/>
      </c>
      <c r="K76" s="104" t="str">
        <f t="shared" si="35"/>
        <v/>
      </c>
      <c r="L76" s="219" t="str">
        <f t="shared" si="32"/>
        <v/>
      </c>
      <c r="M76" s="105" t="str">
        <f t="shared" si="36"/>
        <v/>
      </c>
      <c r="N76" s="219" t="str">
        <f t="shared" si="37"/>
        <v/>
      </c>
      <c r="O76" s="105" t="str">
        <f t="shared" si="38"/>
        <v/>
      </c>
      <c r="P76" s="219" t="str">
        <f t="shared" si="39"/>
        <v/>
      </c>
      <c r="Q76" s="105" t="str">
        <f t="shared" si="40"/>
        <v/>
      </c>
      <c r="R76" s="219" t="str">
        <f t="shared" si="41"/>
        <v/>
      </c>
      <c r="S76" s="13" t="str">
        <f t="shared" si="42"/>
        <v/>
      </c>
      <c r="T76" s="223"/>
      <c r="U76" s="82"/>
      <c r="X76" s="118" t="e">
        <f>VLOOKUP($C76,食材マスタ!$A:$AB,5,FALSE)</f>
        <v>#N/A</v>
      </c>
      <c r="Y76" s="118" t="e">
        <f>VLOOKUP($C76,食材マスタ!$A:$AB,6,FALSE)</f>
        <v>#N/A</v>
      </c>
      <c r="Z76" s="118" t="e">
        <f>VLOOKUP($C76,食材マスタ!$A:$AB,13,FALSE)</f>
        <v>#N/A</v>
      </c>
      <c r="AA76" s="118" t="e">
        <f>VLOOKUP($C76,食材マスタ!$A:$AB,12,FALSE)</f>
        <v>#N/A</v>
      </c>
      <c r="AB76" s="118" t="e">
        <f>VLOOKUP($C76,食材マスタ!$A:$AB,14,FALSE)</f>
        <v>#N/A</v>
      </c>
      <c r="AC76" s="118" t="e">
        <f>VLOOKUP($C76,食材マスタ!$A:$AB,16,FALSE)</f>
        <v>#N/A</v>
      </c>
      <c r="AD76" s="118" t="e">
        <f>VLOOKUP($C76,食材マスタ!$A:$AB,19,FALSE)</f>
        <v>#N/A</v>
      </c>
      <c r="AE76" s="118" t="e">
        <f>VLOOKUP($C76,食材マスタ!$A:$AB,26,FALSE)</f>
        <v>#N/A</v>
      </c>
      <c r="AF76" s="118" t="e">
        <f>VLOOKUP($C76,食材マスタ!$A:$AB,28,FALSE)</f>
        <v>#N/A</v>
      </c>
    </row>
    <row r="77" spans="1:32" ht="14.25" customHeight="1" x14ac:dyDescent="0.25">
      <c r="A77" s="260"/>
      <c r="B77" s="261"/>
      <c r="C77" s="99"/>
      <c r="D77" s="100"/>
      <c r="E77" s="101" t="str">
        <f>IF(C77="","",VLOOKUP(C77,食材マスタ!$A$4:$AB$438,6,FALSE))</f>
        <v/>
      </c>
      <c r="F77" s="102"/>
      <c r="G77" s="103" t="str">
        <f t="shared" si="43"/>
        <v/>
      </c>
      <c r="H77" s="94" t="str">
        <f t="shared" si="34"/>
        <v/>
      </c>
      <c r="I77" s="96" t="str">
        <f>IF(C77="","",VLOOKUP(C77,食材マスタ!$A$4:$AB$438,13,FALSE))</f>
        <v/>
      </c>
      <c r="J77" s="96" t="str">
        <f t="shared" si="31"/>
        <v/>
      </c>
      <c r="K77" s="104" t="str">
        <f t="shared" si="35"/>
        <v/>
      </c>
      <c r="L77" s="219" t="str">
        <f t="shared" si="32"/>
        <v/>
      </c>
      <c r="M77" s="105" t="str">
        <f t="shared" si="36"/>
        <v/>
      </c>
      <c r="N77" s="219" t="str">
        <f t="shared" si="37"/>
        <v/>
      </c>
      <c r="O77" s="105" t="str">
        <f t="shared" si="38"/>
        <v/>
      </c>
      <c r="P77" s="219" t="str">
        <f t="shared" si="39"/>
        <v/>
      </c>
      <c r="Q77" s="105" t="str">
        <f t="shared" si="40"/>
        <v/>
      </c>
      <c r="R77" s="219" t="str">
        <f t="shared" si="41"/>
        <v/>
      </c>
      <c r="S77" s="13" t="str">
        <f t="shared" si="42"/>
        <v/>
      </c>
      <c r="T77" s="223"/>
      <c r="U77" s="82"/>
      <c r="X77" s="118" t="e">
        <f>VLOOKUP($C77,食材マスタ!$A:$AB,5,FALSE)</f>
        <v>#N/A</v>
      </c>
      <c r="Y77" s="118" t="e">
        <f>VLOOKUP($C77,食材マスタ!$A:$AB,6,FALSE)</f>
        <v>#N/A</v>
      </c>
      <c r="Z77" s="118" t="e">
        <f>VLOOKUP($C77,食材マスタ!$A:$AB,13,FALSE)</f>
        <v>#N/A</v>
      </c>
      <c r="AA77" s="118" t="e">
        <f>VLOOKUP($C77,食材マスタ!$A:$AB,12,FALSE)</f>
        <v>#N/A</v>
      </c>
      <c r="AB77" s="118" t="e">
        <f>VLOOKUP($C77,食材マスタ!$A:$AB,14,FALSE)</f>
        <v>#N/A</v>
      </c>
      <c r="AC77" s="118" t="e">
        <f>VLOOKUP($C77,食材マスタ!$A:$AB,16,FALSE)</f>
        <v>#N/A</v>
      </c>
      <c r="AD77" s="118" t="e">
        <f>VLOOKUP($C77,食材マスタ!$A:$AB,19,FALSE)</f>
        <v>#N/A</v>
      </c>
      <c r="AE77" s="118" t="e">
        <f>VLOOKUP($C77,食材マスタ!$A:$AB,26,FALSE)</f>
        <v>#N/A</v>
      </c>
      <c r="AF77" s="118" t="e">
        <f>VLOOKUP($C77,食材マスタ!$A:$AB,28,FALSE)</f>
        <v>#N/A</v>
      </c>
    </row>
    <row r="78" spans="1:32" ht="14.25" customHeight="1" x14ac:dyDescent="0.25">
      <c r="A78" s="260"/>
      <c r="B78" s="261"/>
      <c r="C78" s="99"/>
      <c r="D78" s="100"/>
      <c r="E78" s="101" t="str">
        <f>IF(C78="","",VLOOKUP(C78,食材マスタ!$A$4:$AB$438,6,FALSE))</f>
        <v/>
      </c>
      <c r="F78" s="102"/>
      <c r="G78" s="103" t="str">
        <f t="shared" si="43"/>
        <v/>
      </c>
      <c r="H78" s="94" t="str">
        <f t="shared" si="34"/>
        <v/>
      </c>
      <c r="I78" s="96" t="str">
        <f>IF(C78="","",VLOOKUP(C78,食材マスタ!$A$4:$AB$438,13,FALSE))</f>
        <v/>
      </c>
      <c r="J78" s="96" t="str">
        <f t="shared" si="31"/>
        <v/>
      </c>
      <c r="K78" s="104" t="str">
        <f t="shared" si="35"/>
        <v/>
      </c>
      <c r="L78" s="219" t="str">
        <f t="shared" si="32"/>
        <v/>
      </c>
      <c r="M78" s="105" t="str">
        <f t="shared" si="36"/>
        <v/>
      </c>
      <c r="N78" s="219" t="str">
        <f t="shared" si="37"/>
        <v/>
      </c>
      <c r="O78" s="105" t="str">
        <f t="shared" si="38"/>
        <v/>
      </c>
      <c r="P78" s="219" t="str">
        <f t="shared" si="39"/>
        <v/>
      </c>
      <c r="Q78" s="105" t="str">
        <f t="shared" si="40"/>
        <v/>
      </c>
      <c r="R78" s="219" t="str">
        <f t="shared" si="41"/>
        <v/>
      </c>
      <c r="S78" s="13" t="str">
        <f t="shared" si="42"/>
        <v/>
      </c>
      <c r="T78" s="223"/>
      <c r="U78" s="82"/>
      <c r="X78" s="118" t="e">
        <f>VLOOKUP($C78,食材マスタ!$A:$AB,5,FALSE)</f>
        <v>#N/A</v>
      </c>
      <c r="Y78" s="118" t="e">
        <f>VLOOKUP($C78,食材マスタ!$A:$AB,6,FALSE)</f>
        <v>#N/A</v>
      </c>
      <c r="Z78" s="118" t="e">
        <f>VLOOKUP($C78,食材マスタ!$A:$AB,13,FALSE)</f>
        <v>#N/A</v>
      </c>
      <c r="AA78" s="118" t="e">
        <f>VLOOKUP($C78,食材マスタ!$A:$AB,12,FALSE)</f>
        <v>#N/A</v>
      </c>
      <c r="AB78" s="118" t="e">
        <f>VLOOKUP($C78,食材マスタ!$A:$AB,14,FALSE)</f>
        <v>#N/A</v>
      </c>
      <c r="AC78" s="118" t="e">
        <f>VLOOKUP($C78,食材マスタ!$A:$AB,16,FALSE)</f>
        <v>#N/A</v>
      </c>
      <c r="AD78" s="118" t="e">
        <f>VLOOKUP($C78,食材マスタ!$A:$AB,19,FALSE)</f>
        <v>#N/A</v>
      </c>
      <c r="AE78" s="118" t="e">
        <f>VLOOKUP($C78,食材マスタ!$A:$AB,26,FALSE)</f>
        <v>#N/A</v>
      </c>
      <c r="AF78" s="118" t="e">
        <f>VLOOKUP($C78,食材マスタ!$A:$AB,28,FALSE)</f>
        <v>#N/A</v>
      </c>
    </row>
    <row r="79" spans="1:32" ht="14.25" customHeight="1" x14ac:dyDescent="0.25">
      <c r="A79" s="260"/>
      <c r="B79" s="261"/>
      <c r="C79" s="99"/>
      <c r="D79" s="100"/>
      <c r="E79" s="101" t="str">
        <f>IF(C79="","",VLOOKUP(C79,食材マスタ!$A$4:$AB$438,6,FALSE))</f>
        <v/>
      </c>
      <c r="F79" s="102"/>
      <c r="G79" s="103" t="str">
        <f>IF(C79="","",F79/((100-I79)/100))</f>
        <v/>
      </c>
      <c r="H79" s="94" t="str">
        <f t="shared" si="34"/>
        <v/>
      </c>
      <c r="I79" s="96" t="str">
        <f>IF(C79="","",VLOOKUP(C79,食材マスタ!$A$4:$AB$438,13,FALSE))</f>
        <v/>
      </c>
      <c r="J79" s="96" t="str">
        <f t="shared" si="31"/>
        <v/>
      </c>
      <c r="K79" s="104" t="str">
        <f t="shared" si="35"/>
        <v/>
      </c>
      <c r="L79" s="219" t="str">
        <f t="shared" si="32"/>
        <v/>
      </c>
      <c r="M79" s="105" t="str">
        <f t="shared" si="36"/>
        <v/>
      </c>
      <c r="N79" s="219" t="str">
        <f t="shared" si="37"/>
        <v/>
      </c>
      <c r="O79" s="105" t="str">
        <f t="shared" si="38"/>
        <v/>
      </c>
      <c r="P79" s="219" t="str">
        <f t="shared" si="39"/>
        <v/>
      </c>
      <c r="Q79" s="105" t="str">
        <f t="shared" si="40"/>
        <v/>
      </c>
      <c r="R79" s="219" t="str">
        <f t="shared" si="41"/>
        <v/>
      </c>
      <c r="S79" s="13" t="str">
        <f t="shared" si="42"/>
        <v/>
      </c>
      <c r="T79" s="223"/>
      <c r="U79" s="82"/>
      <c r="X79" s="118" t="e">
        <f>VLOOKUP($C79,食材マスタ!$A:$AB,5,FALSE)</f>
        <v>#N/A</v>
      </c>
      <c r="Y79" s="118" t="e">
        <f>VLOOKUP($C79,食材マスタ!$A:$AB,6,FALSE)</f>
        <v>#N/A</v>
      </c>
      <c r="Z79" s="118" t="e">
        <f>VLOOKUP($C79,食材マスタ!$A:$AB,13,FALSE)</f>
        <v>#N/A</v>
      </c>
      <c r="AA79" s="118" t="e">
        <f>VLOOKUP($C79,食材マスタ!$A:$AB,12,FALSE)</f>
        <v>#N/A</v>
      </c>
      <c r="AB79" s="118" t="e">
        <f>VLOOKUP($C79,食材マスタ!$A:$AB,14,FALSE)</f>
        <v>#N/A</v>
      </c>
      <c r="AC79" s="118" t="e">
        <f>VLOOKUP($C79,食材マスタ!$A:$AB,16,FALSE)</f>
        <v>#N/A</v>
      </c>
      <c r="AD79" s="118" t="e">
        <f>VLOOKUP($C79,食材マスタ!$A:$AB,19,FALSE)</f>
        <v>#N/A</v>
      </c>
      <c r="AE79" s="118" t="e">
        <f>VLOOKUP($C79,食材マスタ!$A:$AB,26,FALSE)</f>
        <v>#N/A</v>
      </c>
      <c r="AF79" s="118" t="e">
        <f>VLOOKUP($C79,食材マスタ!$A:$AB,28,FALSE)</f>
        <v>#N/A</v>
      </c>
    </row>
    <row r="80" spans="1:32" ht="14.25" customHeight="1" x14ac:dyDescent="0.25">
      <c r="A80" s="260"/>
      <c r="B80" s="261"/>
      <c r="C80" s="99"/>
      <c r="D80" s="106"/>
      <c r="E80" s="101" t="str">
        <f>IF(C80="","",VLOOKUP(C80,食材マスタ!$A$4:$AB$438,6,FALSE))</f>
        <v/>
      </c>
      <c r="F80" s="102"/>
      <c r="G80" s="103" t="str">
        <f>IF(C80="","",F80/((100-I80)/100))</f>
        <v/>
      </c>
      <c r="H80" s="94" t="str">
        <f t="shared" si="34"/>
        <v/>
      </c>
      <c r="I80" s="96" t="str">
        <f>IF(C80="","",VLOOKUP(C80,食材マスタ!$A$4:$AB$438,13,FALSE))</f>
        <v/>
      </c>
      <c r="J80" s="96" t="str">
        <f t="shared" si="31"/>
        <v/>
      </c>
      <c r="K80" s="104" t="str">
        <f t="shared" si="35"/>
        <v/>
      </c>
      <c r="L80" s="219" t="str">
        <f t="shared" si="32"/>
        <v/>
      </c>
      <c r="M80" s="105" t="str">
        <f t="shared" si="36"/>
        <v/>
      </c>
      <c r="N80" s="219" t="str">
        <f t="shared" si="37"/>
        <v/>
      </c>
      <c r="O80" s="105" t="str">
        <f t="shared" si="38"/>
        <v/>
      </c>
      <c r="P80" s="219" t="str">
        <f t="shared" si="39"/>
        <v/>
      </c>
      <c r="Q80" s="105" t="str">
        <f t="shared" si="40"/>
        <v/>
      </c>
      <c r="R80" s="219" t="str">
        <f t="shared" si="41"/>
        <v/>
      </c>
      <c r="S80" s="13" t="str">
        <f t="shared" si="42"/>
        <v/>
      </c>
      <c r="T80" s="223"/>
      <c r="U80" s="82"/>
      <c r="X80" s="118" t="e">
        <f>VLOOKUP($C80,食材マスタ!$A:$AB,5,FALSE)</f>
        <v>#N/A</v>
      </c>
      <c r="Y80" s="118" t="e">
        <f>VLOOKUP($C80,食材マスタ!$A:$AB,6,FALSE)</f>
        <v>#N/A</v>
      </c>
      <c r="Z80" s="118" t="e">
        <f>VLOOKUP($C80,食材マスタ!$A:$AB,13,FALSE)</f>
        <v>#N/A</v>
      </c>
      <c r="AA80" s="118" t="e">
        <f>VLOOKUP($C80,食材マスタ!$A:$AB,12,FALSE)</f>
        <v>#N/A</v>
      </c>
      <c r="AB80" s="118" t="e">
        <f>VLOOKUP($C80,食材マスタ!$A:$AB,14,FALSE)</f>
        <v>#N/A</v>
      </c>
      <c r="AC80" s="118" t="e">
        <f>VLOOKUP($C80,食材マスタ!$A:$AB,16,FALSE)</f>
        <v>#N/A</v>
      </c>
      <c r="AD80" s="118" t="e">
        <f>VLOOKUP($C80,食材マスタ!$A:$AB,19,FALSE)</f>
        <v>#N/A</v>
      </c>
      <c r="AE80" s="118" t="e">
        <f>VLOOKUP($C80,食材マスタ!$A:$AB,26,FALSE)</f>
        <v>#N/A</v>
      </c>
      <c r="AF80" s="118" t="e">
        <f>VLOOKUP($C80,食材マスタ!$A:$AB,28,FALSE)</f>
        <v>#N/A</v>
      </c>
    </row>
    <row r="81" spans="1:32" ht="14.25" customHeight="1" thickBot="1" x14ac:dyDescent="0.3">
      <c r="A81" s="262"/>
      <c r="B81" s="263"/>
      <c r="C81" s="124"/>
      <c r="D81" s="125"/>
      <c r="E81" s="126" t="str">
        <f>IF(C81="","",VLOOKUP(C81,食材マスタ!$A$4:$AB$438,6,FALSE))</f>
        <v/>
      </c>
      <c r="F81" s="121"/>
      <c r="G81" s="127" t="str">
        <f t="shared" ref="G81:G96" si="44">IF(C81="","",F81/((100-I81)/100))</f>
        <v/>
      </c>
      <c r="H81" s="128" t="str">
        <f t="shared" si="34"/>
        <v/>
      </c>
      <c r="I81" s="129" t="str">
        <f>IF(C81="","",VLOOKUP(C81,食材マスタ!$A$4:$AB$438,13,FALSE))</f>
        <v/>
      </c>
      <c r="J81" s="129" t="str">
        <f t="shared" si="31"/>
        <v/>
      </c>
      <c r="K81" s="130" t="str">
        <f t="shared" si="35"/>
        <v/>
      </c>
      <c r="L81" s="220" t="str">
        <f t="shared" si="32"/>
        <v/>
      </c>
      <c r="M81" s="131" t="str">
        <f t="shared" si="36"/>
        <v/>
      </c>
      <c r="N81" s="220" t="str">
        <f t="shared" si="37"/>
        <v/>
      </c>
      <c r="O81" s="131" t="str">
        <f t="shared" si="38"/>
        <v/>
      </c>
      <c r="P81" s="220" t="str">
        <f t="shared" si="39"/>
        <v/>
      </c>
      <c r="Q81" s="131" t="str">
        <f t="shared" si="40"/>
        <v/>
      </c>
      <c r="R81" s="220" t="str">
        <f t="shared" si="41"/>
        <v/>
      </c>
      <c r="S81" s="17" t="str">
        <f t="shared" si="42"/>
        <v/>
      </c>
      <c r="T81" s="225"/>
      <c r="U81" s="132"/>
      <c r="X81" s="118" t="e">
        <f>VLOOKUP($C81,食材マスタ!$A:$AB,5,FALSE)</f>
        <v>#N/A</v>
      </c>
      <c r="Y81" s="118" t="e">
        <f>VLOOKUP($C81,食材マスタ!$A:$AB,6,FALSE)</f>
        <v>#N/A</v>
      </c>
      <c r="Z81" s="118" t="e">
        <f>VLOOKUP($C81,食材マスタ!$A:$AB,13,FALSE)</f>
        <v>#N/A</v>
      </c>
      <c r="AA81" s="118" t="e">
        <f>VLOOKUP($C81,食材マスタ!$A:$AB,12,FALSE)</f>
        <v>#N/A</v>
      </c>
      <c r="AB81" s="118" t="e">
        <f>VLOOKUP($C81,食材マスタ!$A:$AB,14,FALSE)</f>
        <v>#N/A</v>
      </c>
      <c r="AC81" s="118" t="e">
        <f>VLOOKUP($C81,食材マスタ!$A:$AB,16,FALSE)</f>
        <v>#N/A</v>
      </c>
      <c r="AD81" s="118" t="e">
        <f>VLOOKUP($C81,食材マスタ!$A:$AB,19,FALSE)</f>
        <v>#N/A</v>
      </c>
      <c r="AE81" s="118" t="e">
        <f>VLOOKUP($C81,食材マスタ!$A:$AB,26,FALSE)</f>
        <v>#N/A</v>
      </c>
      <c r="AF81" s="118" t="e">
        <f>VLOOKUP($C81,食材マスタ!$A:$AB,28,FALSE)</f>
        <v>#N/A</v>
      </c>
    </row>
    <row r="82" spans="1:32" ht="14.25" customHeight="1" x14ac:dyDescent="0.25">
      <c r="A82" s="264"/>
      <c r="B82" s="265"/>
      <c r="C82" s="122"/>
      <c r="D82" s="90"/>
      <c r="E82" s="91" t="str">
        <f>IF(C82="","",VLOOKUP(C82,食材マスタ!$A$4:$AB$438,6,FALSE))</f>
        <v/>
      </c>
      <c r="F82" s="92"/>
      <c r="G82" s="93" t="str">
        <f t="shared" ref="G82:G85" si="45">IF(C82="","",F82/((100-I82)/100))</f>
        <v/>
      </c>
      <c r="H82" s="120" t="str">
        <f t="shared" ref="H82:H93" si="46">IF(C82="","",ROUND(G82*AA82,1))</f>
        <v/>
      </c>
      <c r="I82" s="95" t="str">
        <f>IF(C82="","",VLOOKUP(C82,食材マスタ!$A$4:$AB$438,13,FALSE))</f>
        <v/>
      </c>
      <c r="J82" s="95" t="str">
        <f t="shared" si="31"/>
        <v/>
      </c>
      <c r="K82" s="97" t="str">
        <f t="shared" ref="K82:K93" si="47">IF(C82="","",ROUND((F82*AB82)/100,0))</f>
        <v/>
      </c>
      <c r="L82" s="221" t="str">
        <f t="shared" si="32"/>
        <v/>
      </c>
      <c r="M82" s="98" t="str">
        <f t="shared" ref="M82:M93" si="48">IF(C82="","",ROUND((F82*AC82)/100,1))</f>
        <v/>
      </c>
      <c r="N82" s="221" t="str">
        <f t="shared" ref="N82:N93" si="49">O82</f>
        <v/>
      </c>
      <c r="O82" s="98" t="str">
        <f t="shared" ref="O82:O93" si="50">IF(C82="","",ROUND((F82*AD82)/100,1))</f>
        <v/>
      </c>
      <c r="P82" s="221" t="str">
        <f t="shared" ref="P82:P93" si="51">Q82</f>
        <v/>
      </c>
      <c r="Q82" s="98" t="str">
        <f t="shared" ref="Q82:Q93" si="52">IF(C82="","",ROUND((F82*AE82)/100,1))</f>
        <v/>
      </c>
      <c r="R82" s="221" t="str">
        <f t="shared" ref="R82:R93" si="53">S82</f>
        <v/>
      </c>
      <c r="S82" s="10" t="str">
        <f t="shared" ref="S82:S93" si="54">IF(C82="","",ROUND((F82*AF82)/100,1))</f>
        <v/>
      </c>
      <c r="T82" s="222"/>
      <c r="U82" s="123"/>
      <c r="X82" s="118" t="e">
        <f>VLOOKUP($C82,食材マスタ!$A:$AB,5,FALSE)</f>
        <v>#N/A</v>
      </c>
      <c r="Y82" s="118" t="e">
        <f>VLOOKUP($C82,食材マスタ!$A:$AB,6,FALSE)</f>
        <v>#N/A</v>
      </c>
      <c r="Z82" s="118" t="e">
        <f>VLOOKUP($C82,食材マスタ!$A:$AB,13,FALSE)</f>
        <v>#N/A</v>
      </c>
      <c r="AA82" s="118" t="e">
        <f>VLOOKUP($C82,食材マスタ!$A:$AB,12,FALSE)</f>
        <v>#N/A</v>
      </c>
      <c r="AB82" s="118" t="e">
        <f>VLOOKUP($C82,食材マスタ!$A:$AB,14,FALSE)</f>
        <v>#N/A</v>
      </c>
      <c r="AC82" s="118" t="e">
        <f>VLOOKUP($C82,食材マスタ!$A:$AB,16,FALSE)</f>
        <v>#N/A</v>
      </c>
      <c r="AD82" s="118" t="e">
        <f>VLOOKUP($C82,食材マスタ!$A:$AB,19,FALSE)</f>
        <v>#N/A</v>
      </c>
      <c r="AE82" s="118" t="e">
        <f>VLOOKUP($C82,食材マスタ!$A:$AB,26,FALSE)</f>
        <v>#N/A</v>
      </c>
      <c r="AF82" s="118" t="e">
        <f>VLOOKUP($C82,食材マスタ!$A:$AB,28,FALSE)</f>
        <v>#N/A</v>
      </c>
    </row>
    <row r="83" spans="1:32" ht="14.25" customHeight="1" x14ac:dyDescent="0.25">
      <c r="A83" s="260"/>
      <c r="B83" s="261"/>
      <c r="C83" s="99"/>
      <c r="D83" s="100"/>
      <c r="E83" s="101" t="str">
        <f>IF(C83="","",VLOOKUP(C83,食材マスタ!$A$4:$AB$438,6,FALSE))</f>
        <v/>
      </c>
      <c r="F83" s="102"/>
      <c r="G83" s="103" t="str">
        <f t="shared" si="45"/>
        <v/>
      </c>
      <c r="H83" s="94" t="str">
        <f t="shared" si="46"/>
        <v/>
      </c>
      <c r="I83" s="96" t="str">
        <f>IF(C83="","",VLOOKUP(C83,食材マスタ!$A$4:$AB$438,13,FALSE))</f>
        <v/>
      </c>
      <c r="J83" s="96" t="str">
        <f t="shared" si="31"/>
        <v/>
      </c>
      <c r="K83" s="104" t="str">
        <f t="shared" si="47"/>
        <v/>
      </c>
      <c r="L83" s="219" t="str">
        <f t="shared" si="32"/>
        <v/>
      </c>
      <c r="M83" s="105" t="str">
        <f t="shared" si="48"/>
        <v/>
      </c>
      <c r="N83" s="219" t="str">
        <f t="shared" si="49"/>
        <v/>
      </c>
      <c r="O83" s="105" t="str">
        <f t="shared" si="50"/>
        <v/>
      </c>
      <c r="P83" s="219" t="str">
        <f t="shared" si="51"/>
        <v/>
      </c>
      <c r="Q83" s="105" t="str">
        <f t="shared" si="52"/>
        <v/>
      </c>
      <c r="R83" s="219" t="str">
        <f t="shared" si="53"/>
        <v/>
      </c>
      <c r="S83" s="13" t="str">
        <f t="shared" si="54"/>
        <v/>
      </c>
      <c r="T83" s="223"/>
      <c r="U83" s="82"/>
      <c r="X83" s="118" t="e">
        <f>VLOOKUP($C83,食材マスタ!$A:$AB,5,FALSE)</f>
        <v>#N/A</v>
      </c>
      <c r="Y83" s="118" t="e">
        <f>VLOOKUP($C83,食材マスタ!$A:$AB,6,FALSE)</f>
        <v>#N/A</v>
      </c>
      <c r="Z83" s="118" t="e">
        <f>VLOOKUP($C83,食材マスタ!$A:$AB,13,FALSE)</f>
        <v>#N/A</v>
      </c>
      <c r="AA83" s="118" t="e">
        <f>VLOOKUP($C83,食材マスタ!$A:$AB,12,FALSE)</f>
        <v>#N/A</v>
      </c>
      <c r="AB83" s="118" t="e">
        <f>VLOOKUP($C83,食材マスタ!$A:$AB,14,FALSE)</f>
        <v>#N/A</v>
      </c>
      <c r="AC83" s="118" t="e">
        <f>VLOOKUP($C83,食材マスタ!$A:$AB,16,FALSE)</f>
        <v>#N/A</v>
      </c>
      <c r="AD83" s="118" t="e">
        <f>VLOOKUP($C83,食材マスタ!$A:$AB,19,FALSE)</f>
        <v>#N/A</v>
      </c>
      <c r="AE83" s="118" t="e">
        <f>VLOOKUP($C83,食材マスタ!$A:$AB,26,FALSE)</f>
        <v>#N/A</v>
      </c>
      <c r="AF83" s="118" t="e">
        <f>VLOOKUP($C83,食材マスタ!$A:$AB,28,FALSE)</f>
        <v>#N/A</v>
      </c>
    </row>
    <row r="84" spans="1:32" ht="14.25" customHeight="1" x14ac:dyDescent="0.25">
      <c r="A84" s="260"/>
      <c r="B84" s="261"/>
      <c r="C84" s="99"/>
      <c r="D84" s="100"/>
      <c r="E84" s="101" t="str">
        <f>IF(C84="","",VLOOKUP(C84,食材マスタ!$A$4:$AB$438,6,FALSE))</f>
        <v/>
      </c>
      <c r="F84" s="102"/>
      <c r="G84" s="103" t="str">
        <f t="shared" si="45"/>
        <v/>
      </c>
      <c r="H84" s="94" t="str">
        <f t="shared" si="46"/>
        <v/>
      </c>
      <c r="I84" s="96" t="str">
        <f>IF(C84="","",VLOOKUP(C84,食材マスタ!$A$4:$AB$438,13,FALSE))</f>
        <v/>
      </c>
      <c r="J84" s="96" t="str">
        <f t="shared" si="31"/>
        <v/>
      </c>
      <c r="K84" s="104" t="str">
        <f t="shared" si="47"/>
        <v/>
      </c>
      <c r="L84" s="219" t="str">
        <f t="shared" si="32"/>
        <v/>
      </c>
      <c r="M84" s="105" t="str">
        <f t="shared" si="48"/>
        <v/>
      </c>
      <c r="N84" s="219" t="str">
        <f t="shared" si="49"/>
        <v/>
      </c>
      <c r="O84" s="105" t="str">
        <f t="shared" si="50"/>
        <v/>
      </c>
      <c r="P84" s="219" t="str">
        <f t="shared" si="51"/>
        <v/>
      </c>
      <c r="Q84" s="105" t="str">
        <f t="shared" si="52"/>
        <v/>
      </c>
      <c r="R84" s="219" t="str">
        <f t="shared" si="53"/>
        <v/>
      </c>
      <c r="S84" s="13" t="str">
        <f t="shared" si="54"/>
        <v/>
      </c>
      <c r="T84" s="223"/>
      <c r="U84" s="82"/>
      <c r="X84" s="118" t="e">
        <f>VLOOKUP($C84,食材マスタ!$A:$AB,5,FALSE)</f>
        <v>#N/A</v>
      </c>
      <c r="Y84" s="118" t="e">
        <f>VLOOKUP($C84,食材マスタ!$A:$AB,6,FALSE)</f>
        <v>#N/A</v>
      </c>
      <c r="Z84" s="118" t="e">
        <f>VLOOKUP($C84,食材マスタ!$A:$AB,13,FALSE)</f>
        <v>#N/A</v>
      </c>
      <c r="AA84" s="118" t="e">
        <f>VLOOKUP($C84,食材マスタ!$A:$AB,12,FALSE)</f>
        <v>#N/A</v>
      </c>
      <c r="AB84" s="118" t="e">
        <f>VLOOKUP($C84,食材マスタ!$A:$AB,14,FALSE)</f>
        <v>#N/A</v>
      </c>
      <c r="AC84" s="118" t="e">
        <f>VLOOKUP($C84,食材マスタ!$A:$AB,16,FALSE)</f>
        <v>#N/A</v>
      </c>
      <c r="AD84" s="118" t="e">
        <f>VLOOKUP($C84,食材マスタ!$A:$AB,19,FALSE)</f>
        <v>#N/A</v>
      </c>
      <c r="AE84" s="118" t="e">
        <f>VLOOKUP($C84,食材マスタ!$A:$AB,26,FALSE)</f>
        <v>#N/A</v>
      </c>
      <c r="AF84" s="118" t="e">
        <f>VLOOKUP($C84,食材マスタ!$A:$AB,28,FALSE)</f>
        <v>#N/A</v>
      </c>
    </row>
    <row r="85" spans="1:32" ht="14.25" customHeight="1" x14ac:dyDescent="0.25">
      <c r="A85" s="260"/>
      <c r="B85" s="261"/>
      <c r="C85" s="99"/>
      <c r="D85" s="100"/>
      <c r="E85" s="101" t="str">
        <f>IF(C85="","",VLOOKUP(C85,食材マスタ!$A$4:$AB$438,6,FALSE))</f>
        <v/>
      </c>
      <c r="F85" s="102"/>
      <c r="G85" s="103" t="str">
        <f t="shared" si="45"/>
        <v/>
      </c>
      <c r="H85" s="94" t="str">
        <f t="shared" si="46"/>
        <v/>
      </c>
      <c r="I85" s="96" t="str">
        <f>IF(C85="","",VLOOKUP(C85,食材マスタ!$A$4:$AB$438,13,FALSE))</f>
        <v/>
      </c>
      <c r="J85" s="96" t="str">
        <f t="shared" ref="J85:J93" si="55">K85</f>
        <v/>
      </c>
      <c r="K85" s="104" t="str">
        <f t="shared" si="47"/>
        <v/>
      </c>
      <c r="L85" s="219" t="str">
        <f t="shared" ref="L85:L93" si="56">M85</f>
        <v/>
      </c>
      <c r="M85" s="105" t="str">
        <f t="shared" si="48"/>
        <v/>
      </c>
      <c r="N85" s="219" t="str">
        <f t="shared" si="49"/>
        <v/>
      </c>
      <c r="O85" s="105" t="str">
        <f t="shared" si="50"/>
        <v/>
      </c>
      <c r="P85" s="219" t="str">
        <f t="shared" si="51"/>
        <v/>
      </c>
      <c r="Q85" s="105" t="str">
        <f t="shared" si="52"/>
        <v/>
      </c>
      <c r="R85" s="219" t="str">
        <f t="shared" si="53"/>
        <v/>
      </c>
      <c r="S85" s="13" t="str">
        <f t="shared" si="54"/>
        <v/>
      </c>
      <c r="T85" s="223"/>
      <c r="U85" s="82"/>
      <c r="X85" s="118" t="e">
        <f>VLOOKUP($C85,食材マスタ!$A:$AB,5,FALSE)</f>
        <v>#N/A</v>
      </c>
      <c r="Y85" s="118" t="e">
        <f>VLOOKUP($C85,食材マスタ!$A:$AB,6,FALSE)</f>
        <v>#N/A</v>
      </c>
      <c r="Z85" s="118" t="e">
        <f>VLOOKUP($C85,食材マスタ!$A:$AB,13,FALSE)</f>
        <v>#N/A</v>
      </c>
      <c r="AA85" s="118" t="e">
        <f>VLOOKUP($C85,食材マスタ!$A:$AB,12,FALSE)</f>
        <v>#N/A</v>
      </c>
      <c r="AB85" s="118" t="e">
        <f>VLOOKUP($C85,食材マスタ!$A:$AB,14,FALSE)</f>
        <v>#N/A</v>
      </c>
      <c r="AC85" s="118" t="e">
        <f>VLOOKUP($C85,食材マスタ!$A:$AB,16,FALSE)</f>
        <v>#N/A</v>
      </c>
      <c r="AD85" s="118" t="e">
        <f>VLOOKUP($C85,食材マスタ!$A:$AB,19,FALSE)</f>
        <v>#N/A</v>
      </c>
      <c r="AE85" s="118" t="e">
        <f>VLOOKUP($C85,食材マスタ!$A:$AB,26,FALSE)</f>
        <v>#N/A</v>
      </c>
      <c r="AF85" s="118" t="e">
        <f>VLOOKUP($C85,食材マスタ!$A:$AB,28,FALSE)</f>
        <v>#N/A</v>
      </c>
    </row>
    <row r="86" spans="1:32" ht="14.25" customHeight="1" x14ac:dyDescent="0.25">
      <c r="A86" s="260"/>
      <c r="B86" s="261"/>
      <c r="C86" s="99"/>
      <c r="D86" s="100"/>
      <c r="E86" s="101" t="str">
        <f>IF(C86="","",VLOOKUP(C86,食材マスタ!$A$4:$AB$438,6,FALSE))</f>
        <v/>
      </c>
      <c r="F86" s="102"/>
      <c r="G86" s="103" t="str">
        <f>IF(C86="","",F86/((100-I86)/100))</f>
        <v/>
      </c>
      <c r="H86" s="94" t="str">
        <f t="shared" si="46"/>
        <v/>
      </c>
      <c r="I86" s="96" t="str">
        <f>IF(C86="","",VLOOKUP(C86,食材マスタ!$A$4:$AB$438,13,FALSE))</f>
        <v/>
      </c>
      <c r="J86" s="96" t="str">
        <f t="shared" si="55"/>
        <v/>
      </c>
      <c r="K86" s="104" t="str">
        <f t="shared" si="47"/>
        <v/>
      </c>
      <c r="L86" s="219" t="str">
        <f t="shared" si="56"/>
        <v/>
      </c>
      <c r="M86" s="105" t="str">
        <f t="shared" si="48"/>
        <v/>
      </c>
      <c r="N86" s="219" t="str">
        <f t="shared" si="49"/>
        <v/>
      </c>
      <c r="O86" s="105" t="str">
        <f t="shared" si="50"/>
        <v/>
      </c>
      <c r="P86" s="219" t="str">
        <f t="shared" si="51"/>
        <v/>
      </c>
      <c r="Q86" s="105" t="str">
        <f t="shared" si="52"/>
        <v/>
      </c>
      <c r="R86" s="219" t="str">
        <f t="shared" si="53"/>
        <v/>
      </c>
      <c r="S86" s="13" t="str">
        <f t="shared" si="54"/>
        <v/>
      </c>
      <c r="T86" s="223"/>
      <c r="U86" s="82"/>
      <c r="X86" s="118" t="e">
        <f>VLOOKUP($C86,食材マスタ!$A:$AB,5,FALSE)</f>
        <v>#N/A</v>
      </c>
      <c r="Y86" s="118" t="e">
        <f>VLOOKUP($C86,食材マスタ!$A:$AB,6,FALSE)</f>
        <v>#N/A</v>
      </c>
      <c r="Z86" s="118" t="e">
        <f>VLOOKUP($C86,食材マスタ!$A:$AB,13,FALSE)</f>
        <v>#N/A</v>
      </c>
      <c r="AA86" s="118" t="e">
        <f>VLOOKUP($C86,食材マスタ!$A:$AB,12,FALSE)</f>
        <v>#N/A</v>
      </c>
      <c r="AB86" s="118" t="e">
        <f>VLOOKUP($C86,食材マスタ!$A:$AB,14,FALSE)</f>
        <v>#N/A</v>
      </c>
      <c r="AC86" s="118" t="e">
        <f>VLOOKUP($C86,食材マスタ!$A:$AB,16,FALSE)</f>
        <v>#N/A</v>
      </c>
      <c r="AD86" s="118" t="e">
        <f>VLOOKUP($C86,食材マスタ!$A:$AB,19,FALSE)</f>
        <v>#N/A</v>
      </c>
      <c r="AE86" s="118" t="e">
        <f>VLOOKUP($C86,食材マスタ!$A:$AB,26,FALSE)</f>
        <v>#N/A</v>
      </c>
      <c r="AF86" s="118" t="e">
        <f>VLOOKUP($C86,食材マスタ!$A:$AB,28,FALSE)</f>
        <v>#N/A</v>
      </c>
    </row>
    <row r="87" spans="1:32" ht="14.25" customHeight="1" x14ac:dyDescent="0.25">
      <c r="A87" s="260"/>
      <c r="B87" s="261"/>
      <c r="C87" s="99"/>
      <c r="D87" s="106"/>
      <c r="E87" s="101" t="str">
        <f>IF(C87="","",VLOOKUP(C87,食材マスタ!$A$4:$AB$438,6,FALSE))</f>
        <v/>
      </c>
      <c r="F87" s="102"/>
      <c r="G87" s="103" t="str">
        <f>IF(C87="","",F87/((100-I87)/100))</f>
        <v/>
      </c>
      <c r="H87" s="94" t="str">
        <f t="shared" si="46"/>
        <v/>
      </c>
      <c r="I87" s="96" t="str">
        <f>IF(C87="","",VLOOKUP(C87,食材マスタ!$A$4:$AB$438,13,FALSE))</f>
        <v/>
      </c>
      <c r="J87" s="96" t="str">
        <f t="shared" si="55"/>
        <v/>
      </c>
      <c r="K87" s="104" t="str">
        <f t="shared" si="47"/>
        <v/>
      </c>
      <c r="L87" s="219" t="str">
        <f t="shared" si="56"/>
        <v/>
      </c>
      <c r="M87" s="105" t="str">
        <f t="shared" si="48"/>
        <v/>
      </c>
      <c r="N87" s="219" t="str">
        <f t="shared" si="49"/>
        <v/>
      </c>
      <c r="O87" s="105" t="str">
        <f t="shared" si="50"/>
        <v/>
      </c>
      <c r="P87" s="219" t="str">
        <f t="shared" si="51"/>
        <v/>
      </c>
      <c r="Q87" s="105" t="str">
        <f t="shared" si="52"/>
        <v/>
      </c>
      <c r="R87" s="219" t="str">
        <f t="shared" si="53"/>
        <v/>
      </c>
      <c r="S87" s="13" t="str">
        <f t="shared" si="54"/>
        <v/>
      </c>
      <c r="T87" s="223"/>
      <c r="U87" s="82"/>
      <c r="X87" s="118" t="e">
        <f>VLOOKUP($C87,食材マスタ!$A:$AB,5,FALSE)</f>
        <v>#N/A</v>
      </c>
      <c r="Y87" s="118" t="e">
        <f>VLOOKUP($C87,食材マスタ!$A:$AB,6,FALSE)</f>
        <v>#N/A</v>
      </c>
      <c r="Z87" s="118" t="e">
        <f>VLOOKUP($C87,食材マスタ!$A:$AB,13,FALSE)</f>
        <v>#N/A</v>
      </c>
      <c r="AA87" s="118" t="e">
        <f>VLOOKUP($C87,食材マスタ!$A:$AB,12,FALSE)</f>
        <v>#N/A</v>
      </c>
      <c r="AB87" s="118" t="e">
        <f>VLOOKUP($C87,食材マスタ!$A:$AB,14,FALSE)</f>
        <v>#N/A</v>
      </c>
      <c r="AC87" s="118" t="e">
        <f>VLOOKUP($C87,食材マスタ!$A:$AB,16,FALSE)</f>
        <v>#N/A</v>
      </c>
      <c r="AD87" s="118" t="e">
        <f>VLOOKUP($C87,食材マスタ!$A:$AB,19,FALSE)</f>
        <v>#N/A</v>
      </c>
      <c r="AE87" s="118" t="e">
        <f>VLOOKUP($C87,食材マスタ!$A:$AB,26,FALSE)</f>
        <v>#N/A</v>
      </c>
      <c r="AF87" s="118" t="e">
        <f>VLOOKUP($C87,食材マスタ!$A:$AB,28,FALSE)</f>
        <v>#N/A</v>
      </c>
    </row>
    <row r="88" spans="1:32" ht="14.25" customHeight="1" x14ac:dyDescent="0.25">
      <c r="A88" s="260"/>
      <c r="B88" s="261"/>
      <c r="C88" s="99"/>
      <c r="D88" s="100"/>
      <c r="E88" s="101" t="str">
        <f>IF(C88="","",VLOOKUP(C88,食材マスタ!$A$4:$AB$438,6,FALSE))</f>
        <v/>
      </c>
      <c r="F88" s="102"/>
      <c r="G88" s="103" t="str">
        <f>IF(C88="","",F88/((100-I88)/100))</f>
        <v/>
      </c>
      <c r="H88" s="94" t="str">
        <f t="shared" si="46"/>
        <v/>
      </c>
      <c r="I88" s="96" t="str">
        <f>IF(C88="","",VLOOKUP(C88,食材マスタ!$A$4:$AB$438,13,FALSE))</f>
        <v/>
      </c>
      <c r="J88" s="96" t="str">
        <f t="shared" si="55"/>
        <v/>
      </c>
      <c r="K88" s="104" t="str">
        <f t="shared" si="47"/>
        <v/>
      </c>
      <c r="L88" s="219" t="str">
        <f t="shared" si="56"/>
        <v/>
      </c>
      <c r="M88" s="105" t="str">
        <f t="shared" si="48"/>
        <v/>
      </c>
      <c r="N88" s="219" t="str">
        <f t="shared" si="49"/>
        <v/>
      </c>
      <c r="O88" s="105" t="str">
        <f t="shared" si="50"/>
        <v/>
      </c>
      <c r="P88" s="219" t="str">
        <f t="shared" si="51"/>
        <v/>
      </c>
      <c r="Q88" s="105" t="str">
        <f t="shared" si="52"/>
        <v/>
      </c>
      <c r="R88" s="219" t="str">
        <f t="shared" si="53"/>
        <v/>
      </c>
      <c r="S88" s="13" t="str">
        <f t="shared" si="54"/>
        <v/>
      </c>
      <c r="T88" s="223"/>
      <c r="U88" s="82"/>
      <c r="X88" s="118" t="e">
        <f>VLOOKUP($C88,食材マスタ!$A:$AB,5,FALSE)</f>
        <v>#N/A</v>
      </c>
      <c r="Y88" s="118" t="e">
        <f>VLOOKUP($C88,食材マスタ!$A:$AB,6,FALSE)</f>
        <v>#N/A</v>
      </c>
      <c r="Z88" s="118" t="e">
        <f>VLOOKUP($C88,食材マスタ!$A:$AB,13,FALSE)</f>
        <v>#N/A</v>
      </c>
      <c r="AA88" s="118" t="e">
        <f>VLOOKUP($C88,食材マスタ!$A:$AB,12,FALSE)</f>
        <v>#N/A</v>
      </c>
      <c r="AB88" s="118" t="e">
        <f>VLOOKUP($C88,食材マスタ!$A:$AB,14,FALSE)</f>
        <v>#N/A</v>
      </c>
      <c r="AC88" s="118" t="e">
        <f>VLOOKUP($C88,食材マスタ!$A:$AB,16,FALSE)</f>
        <v>#N/A</v>
      </c>
      <c r="AD88" s="118" t="e">
        <f>VLOOKUP($C88,食材マスタ!$A:$AB,19,FALSE)</f>
        <v>#N/A</v>
      </c>
      <c r="AE88" s="118" t="e">
        <f>VLOOKUP($C88,食材マスタ!$A:$AB,26,FALSE)</f>
        <v>#N/A</v>
      </c>
      <c r="AF88" s="118" t="e">
        <f>VLOOKUP($C88,食材マスタ!$A:$AB,28,FALSE)</f>
        <v>#N/A</v>
      </c>
    </row>
    <row r="89" spans="1:32" ht="14.25" customHeight="1" x14ac:dyDescent="0.25">
      <c r="A89" s="260"/>
      <c r="B89" s="261"/>
      <c r="C89" s="99"/>
      <c r="D89" s="100"/>
      <c r="E89" s="101" t="str">
        <f>IF(C89="","",VLOOKUP(C89,食材マスタ!$A$4:$AB$438,6,FALSE))</f>
        <v/>
      </c>
      <c r="F89" s="102"/>
      <c r="G89" s="103" t="str">
        <f t="shared" ref="G89:G92" si="57">IF(C89="","",F89/((100-I89)/100))</f>
        <v/>
      </c>
      <c r="H89" s="94" t="str">
        <f t="shared" ref="H89:H92" si="58">IF(C89="","",ROUND(G89*AA89,1))</f>
        <v/>
      </c>
      <c r="I89" s="96" t="str">
        <f>IF(C89="","",VLOOKUP(C89,食材マスタ!$A$4:$AB$438,13,FALSE))</f>
        <v/>
      </c>
      <c r="J89" s="96" t="str">
        <f t="shared" ref="J89:J92" si="59">K89</f>
        <v/>
      </c>
      <c r="K89" s="104" t="str">
        <f t="shared" ref="K89:K92" si="60">IF(C89="","",ROUND((F89*AB89)/100,0))</f>
        <v/>
      </c>
      <c r="L89" s="219" t="str">
        <f t="shared" ref="L89:L92" si="61">M89</f>
        <v/>
      </c>
      <c r="M89" s="105" t="str">
        <f t="shared" ref="M89:M92" si="62">IF(C89="","",ROUND((F89*AC89)/100,1))</f>
        <v/>
      </c>
      <c r="N89" s="219" t="str">
        <f t="shared" ref="N89:N92" si="63">O89</f>
        <v/>
      </c>
      <c r="O89" s="105" t="str">
        <f t="shared" ref="O89:O92" si="64">IF(C89="","",ROUND((F89*AD89)/100,1))</f>
        <v/>
      </c>
      <c r="P89" s="219" t="str">
        <f t="shared" ref="P89:P92" si="65">Q89</f>
        <v/>
      </c>
      <c r="Q89" s="105" t="str">
        <f t="shared" ref="Q89:Q92" si="66">IF(C89="","",ROUND((F89*AE89)/100,1))</f>
        <v/>
      </c>
      <c r="R89" s="219" t="str">
        <f t="shared" ref="R89:R92" si="67">S89</f>
        <v/>
      </c>
      <c r="S89" s="13" t="str">
        <f t="shared" ref="S89:S92" si="68">IF(C89="","",ROUND((F89*AF89)/100,1))</f>
        <v/>
      </c>
      <c r="T89" s="223"/>
      <c r="U89" s="82"/>
      <c r="X89" s="118" t="e">
        <f>VLOOKUP($C89,食材マスタ!$A:$AB,5,FALSE)</f>
        <v>#N/A</v>
      </c>
      <c r="Y89" s="118" t="e">
        <f>VLOOKUP($C89,食材マスタ!$A:$AB,6,FALSE)</f>
        <v>#N/A</v>
      </c>
      <c r="Z89" s="118" t="e">
        <f>VLOOKUP($C89,食材マスタ!$A:$AB,13,FALSE)</f>
        <v>#N/A</v>
      </c>
      <c r="AA89" s="118" t="e">
        <f>VLOOKUP($C89,食材マスタ!$A:$AB,12,FALSE)</f>
        <v>#N/A</v>
      </c>
      <c r="AB89" s="118" t="e">
        <f>VLOOKUP($C89,食材マスタ!$A:$AB,14,FALSE)</f>
        <v>#N/A</v>
      </c>
      <c r="AC89" s="118" t="e">
        <f>VLOOKUP($C89,食材マスタ!$A:$AB,16,FALSE)</f>
        <v>#N/A</v>
      </c>
      <c r="AD89" s="118" t="e">
        <f>VLOOKUP($C89,食材マスタ!$A:$AB,19,FALSE)</f>
        <v>#N/A</v>
      </c>
      <c r="AE89" s="118" t="e">
        <f>VLOOKUP($C89,食材マスタ!$A:$AB,26,FALSE)</f>
        <v>#N/A</v>
      </c>
      <c r="AF89" s="118" t="e">
        <f>VLOOKUP($C89,食材マスタ!$A:$AB,28,FALSE)</f>
        <v>#N/A</v>
      </c>
    </row>
    <row r="90" spans="1:32" ht="14.25" customHeight="1" x14ac:dyDescent="0.25">
      <c r="A90" s="260"/>
      <c r="B90" s="261"/>
      <c r="C90" s="99"/>
      <c r="D90" s="100"/>
      <c r="E90" s="101" t="str">
        <f>IF(C90="","",VLOOKUP(C90,食材マスタ!$A$4:$AB$438,6,FALSE))</f>
        <v/>
      </c>
      <c r="F90" s="102"/>
      <c r="G90" s="103" t="str">
        <f t="shared" si="57"/>
        <v/>
      </c>
      <c r="H90" s="94" t="str">
        <f t="shared" si="58"/>
        <v/>
      </c>
      <c r="I90" s="96" t="str">
        <f>IF(C90="","",VLOOKUP(C90,食材マスタ!$A$4:$AB$438,13,FALSE))</f>
        <v/>
      </c>
      <c r="J90" s="96" t="str">
        <f t="shared" si="59"/>
        <v/>
      </c>
      <c r="K90" s="104" t="str">
        <f t="shared" si="60"/>
        <v/>
      </c>
      <c r="L90" s="219" t="str">
        <f t="shared" si="61"/>
        <v/>
      </c>
      <c r="M90" s="105" t="str">
        <f t="shared" si="62"/>
        <v/>
      </c>
      <c r="N90" s="219" t="str">
        <f t="shared" si="63"/>
        <v/>
      </c>
      <c r="O90" s="105" t="str">
        <f t="shared" si="64"/>
        <v/>
      </c>
      <c r="P90" s="219" t="str">
        <f t="shared" si="65"/>
        <v/>
      </c>
      <c r="Q90" s="105" t="str">
        <f t="shared" si="66"/>
        <v/>
      </c>
      <c r="R90" s="219" t="str">
        <f t="shared" si="67"/>
        <v/>
      </c>
      <c r="S90" s="13" t="str">
        <f t="shared" si="68"/>
        <v/>
      </c>
      <c r="T90" s="223"/>
      <c r="U90" s="82"/>
      <c r="X90" s="118" t="e">
        <f>VLOOKUP($C90,食材マスタ!$A:$AB,5,FALSE)</f>
        <v>#N/A</v>
      </c>
      <c r="Y90" s="118" t="e">
        <f>VLOOKUP($C90,食材マスタ!$A:$AB,6,FALSE)</f>
        <v>#N/A</v>
      </c>
      <c r="Z90" s="118" t="e">
        <f>VLOOKUP($C90,食材マスタ!$A:$AB,13,FALSE)</f>
        <v>#N/A</v>
      </c>
      <c r="AA90" s="118" t="e">
        <f>VLOOKUP($C90,食材マスタ!$A:$AB,12,FALSE)</f>
        <v>#N/A</v>
      </c>
      <c r="AB90" s="118" t="e">
        <f>VLOOKUP($C90,食材マスタ!$A:$AB,14,FALSE)</f>
        <v>#N/A</v>
      </c>
      <c r="AC90" s="118" t="e">
        <f>VLOOKUP($C90,食材マスタ!$A:$AB,16,FALSE)</f>
        <v>#N/A</v>
      </c>
      <c r="AD90" s="118" t="e">
        <f>VLOOKUP($C90,食材マスタ!$A:$AB,19,FALSE)</f>
        <v>#N/A</v>
      </c>
      <c r="AE90" s="118" t="e">
        <f>VLOOKUP($C90,食材マスタ!$A:$AB,26,FALSE)</f>
        <v>#N/A</v>
      </c>
      <c r="AF90" s="118" t="e">
        <f>VLOOKUP($C90,食材マスタ!$A:$AB,28,FALSE)</f>
        <v>#N/A</v>
      </c>
    </row>
    <row r="91" spans="1:32" ht="14.25" customHeight="1" x14ac:dyDescent="0.25">
      <c r="A91" s="260"/>
      <c r="B91" s="261"/>
      <c r="C91" s="99"/>
      <c r="D91" s="100"/>
      <c r="E91" s="101" t="str">
        <f>IF(C91="","",VLOOKUP(C91,食材マスタ!$A$4:$AB$438,6,FALSE))</f>
        <v/>
      </c>
      <c r="F91" s="102"/>
      <c r="G91" s="103" t="str">
        <f t="shared" si="57"/>
        <v/>
      </c>
      <c r="H91" s="94" t="str">
        <f t="shared" si="58"/>
        <v/>
      </c>
      <c r="I91" s="96" t="str">
        <f>IF(C91="","",VLOOKUP(C91,食材マスタ!$A$4:$AB$438,13,FALSE))</f>
        <v/>
      </c>
      <c r="J91" s="96" t="str">
        <f t="shared" si="59"/>
        <v/>
      </c>
      <c r="K91" s="104" t="str">
        <f t="shared" si="60"/>
        <v/>
      </c>
      <c r="L91" s="219" t="str">
        <f t="shared" si="61"/>
        <v/>
      </c>
      <c r="M91" s="105" t="str">
        <f t="shared" si="62"/>
        <v/>
      </c>
      <c r="N91" s="219" t="str">
        <f t="shared" si="63"/>
        <v/>
      </c>
      <c r="O91" s="105" t="str">
        <f t="shared" si="64"/>
        <v/>
      </c>
      <c r="P91" s="219" t="str">
        <f t="shared" si="65"/>
        <v/>
      </c>
      <c r="Q91" s="105" t="str">
        <f t="shared" si="66"/>
        <v/>
      </c>
      <c r="R91" s="219" t="str">
        <f t="shared" si="67"/>
        <v/>
      </c>
      <c r="S91" s="13" t="str">
        <f t="shared" si="68"/>
        <v/>
      </c>
      <c r="T91" s="223"/>
      <c r="U91" s="82"/>
      <c r="X91" s="118" t="e">
        <f>VLOOKUP($C91,食材マスタ!$A:$AB,5,FALSE)</f>
        <v>#N/A</v>
      </c>
      <c r="Y91" s="118" t="e">
        <f>VLOOKUP($C91,食材マスタ!$A:$AB,6,FALSE)</f>
        <v>#N/A</v>
      </c>
      <c r="Z91" s="118" t="e">
        <f>VLOOKUP($C91,食材マスタ!$A:$AB,13,FALSE)</f>
        <v>#N/A</v>
      </c>
      <c r="AA91" s="118" t="e">
        <f>VLOOKUP($C91,食材マスタ!$A:$AB,12,FALSE)</f>
        <v>#N/A</v>
      </c>
      <c r="AB91" s="118" t="e">
        <f>VLOOKUP($C91,食材マスタ!$A:$AB,14,FALSE)</f>
        <v>#N/A</v>
      </c>
      <c r="AC91" s="118" t="e">
        <f>VLOOKUP($C91,食材マスタ!$A:$AB,16,FALSE)</f>
        <v>#N/A</v>
      </c>
      <c r="AD91" s="118" t="e">
        <f>VLOOKUP($C91,食材マスタ!$A:$AB,19,FALSE)</f>
        <v>#N/A</v>
      </c>
      <c r="AE91" s="118" t="e">
        <f>VLOOKUP($C91,食材マスタ!$A:$AB,26,FALSE)</f>
        <v>#N/A</v>
      </c>
      <c r="AF91" s="118" t="e">
        <f>VLOOKUP($C91,食材マスタ!$A:$AB,28,FALSE)</f>
        <v>#N/A</v>
      </c>
    </row>
    <row r="92" spans="1:32" ht="14.25" customHeight="1" x14ac:dyDescent="0.25">
      <c r="A92" s="260"/>
      <c r="B92" s="261"/>
      <c r="C92" s="99"/>
      <c r="D92" s="100"/>
      <c r="E92" s="101" t="str">
        <f>IF(C92="","",VLOOKUP(C92,食材マスタ!$A$4:$AB$438,6,FALSE))</f>
        <v/>
      </c>
      <c r="F92" s="102"/>
      <c r="G92" s="103" t="str">
        <f t="shared" si="57"/>
        <v/>
      </c>
      <c r="H92" s="94" t="str">
        <f t="shared" si="58"/>
        <v/>
      </c>
      <c r="I92" s="96" t="str">
        <f>IF(C92="","",VLOOKUP(C92,食材マスタ!$A$4:$AB$438,13,FALSE))</f>
        <v/>
      </c>
      <c r="J92" s="96" t="str">
        <f t="shared" si="59"/>
        <v/>
      </c>
      <c r="K92" s="104" t="str">
        <f t="shared" si="60"/>
        <v/>
      </c>
      <c r="L92" s="219" t="str">
        <f t="shared" si="61"/>
        <v/>
      </c>
      <c r="M92" s="105" t="str">
        <f t="shared" si="62"/>
        <v/>
      </c>
      <c r="N92" s="219" t="str">
        <f t="shared" si="63"/>
        <v/>
      </c>
      <c r="O92" s="105" t="str">
        <f t="shared" si="64"/>
        <v/>
      </c>
      <c r="P92" s="219" t="str">
        <f t="shared" si="65"/>
        <v/>
      </c>
      <c r="Q92" s="105" t="str">
        <f t="shared" si="66"/>
        <v/>
      </c>
      <c r="R92" s="219" t="str">
        <f t="shared" si="67"/>
        <v/>
      </c>
      <c r="S92" s="13" t="str">
        <f t="shared" si="68"/>
        <v/>
      </c>
      <c r="T92" s="223"/>
      <c r="U92" s="82"/>
      <c r="X92" s="118" t="e">
        <f>VLOOKUP($C92,食材マスタ!$A:$AB,5,FALSE)</f>
        <v>#N/A</v>
      </c>
      <c r="Y92" s="118" t="e">
        <f>VLOOKUP($C92,食材マスタ!$A:$AB,6,FALSE)</f>
        <v>#N/A</v>
      </c>
      <c r="Z92" s="118" t="e">
        <f>VLOOKUP($C92,食材マスタ!$A:$AB,13,FALSE)</f>
        <v>#N/A</v>
      </c>
      <c r="AA92" s="118" t="e">
        <f>VLOOKUP($C92,食材マスタ!$A:$AB,12,FALSE)</f>
        <v>#N/A</v>
      </c>
      <c r="AB92" s="118" t="e">
        <f>VLOOKUP($C92,食材マスタ!$A:$AB,14,FALSE)</f>
        <v>#N/A</v>
      </c>
      <c r="AC92" s="118" t="e">
        <f>VLOOKUP($C92,食材マスタ!$A:$AB,16,FALSE)</f>
        <v>#N/A</v>
      </c>
      <c r="AD92" s="118" t="e">
        <f>VLOOKUP($C92,食材マスタ!$A:$AB,19,FALSE)</f>
        <v>#N/A</v>
      </c>
      <c r="AE92" s="118" t="e">
        <f>VLOOKUP($C92,食材マスタ!$A:$AB,26,FALSE)</f>
        <v>#N/A</v>
      </c>
      <c r="AF92" s="118" t="e">
        <f>VLOOKUP($C92,食材マスタ!$A:$AB,28,FALSE)</f>
        <v>#N/A</v>
      </c>
    </row>
    <row r="93" spans="1:32" ht="14.25" customHeight="1" x14ac:dyDescent="0.25">
      <c r="A93" s="260"/>
      <c r="B93" s="261"/>
      <c r="C93" s="99"/>
      <c r="D93" s="100"/>
      <c r="E93" s="101" t="str">
        <f>IF(C93="","",VLOOKUP(C93,食材マスタ!$A$4:$AB$438,6,FALSE))</f>
        <v/>
      </c>
      <c r="F93" s="102"/>
      <c r="G93" s="103" t="str">
        <f t="shared" ref="G93" si="69">IF(C93="","",F93/((100-I93)/100))</f>
        <v/>
      </c>
      <c r="H93" s="94" t="str">
        <f t="shared" si="46"/>
        <v/>
      </c>
      <c r="I93" s="96" t="str">
        <f>IF(C93="","",VLOOKUP(C93,食材マスタ!$A$4:$AB$438,13,FALSE))</f>
        <v/>
      </c>
      <c r="J93" s="96" t="str">
        <f t="shared" si="55"/>
        <v/>
      </c>
      <c r="K93" s="104" t="str">
        <f t="shared" si="47"/>
        <v/>
      </c>
      <c r="L93" s="219" t="str">
        <f t="shared" si="56"/>
        <v/>
      </c>
      <c r="M93" s="105" t="str">
        <f t="shared" si="48"/>
        <v/>
      </c>
      <c r="N93" s="219" t="str">
        <f t="shared" si="49"/>
        <v/>
      </c>
      <c r="O93" s="105" t="str">
        <f t="shared" si="50"/>
        <v/>
      </c>
      <c r="P93" s="219" t="str">
        <f t="shared" si="51"/>
        <v/>
      </c>
      <c r="Q93" s="105" t="str">
        <f t="shared" si="52"/>
        <v/>
      </c>
      <c r="R93" s="219" t="str">
        <f t="shared" si="53"/>
        <v/>
      </c>
      <c r="S93" s="13" t="str">
        <f t="shared" si="54"/>
        <v/>
      </c>
      <c r="T93" s="223"/>
      <c r="U93" s="82"/>
      <c r="X93" s="118" t="e">
        <f>VLOOKUP($C93,食材マスタ!$A:$AB,5,FALSE)</f>
        <v>#N/A</v>
      </c>
      <c r="Y93" s="118" t="e">
        <f>VLOOKUP($C93,食材マスタ!$A:$AB,6,FALSE)</f>
        <v>#N/A</v>
      </c>
      <c r="Z93" s="118" t="e">
        <f>VLOOKUP($C93,食材マスタ!$A:$AB,13,FALSE)</f>
        <v>#N/A</v>
      </c>
      <c r="AA93" s="118" t="e">
        <f>VLOOKUP($C93,食材マスタ!$A:$AB,12,FALSE)</f>
        <v>#N/A</v>
      </c>
      <c r="AB93" s="118" t="e">
        <f>VLOOKUP($C93,食材マスタ!$A:$AB,14,FALSE)</f>
        <v>#N/A</v>
      </c>
      <c r="AC93" s="118" t="e">
        <f>VLOOKUP($C93,食材マスタ!$A:$AB,16,FALSE)</f>
        <v>#N/A</v>
      </c>
      <c r="AD93" s="118" t="e">
        <f>VLOOKUP($C93,食材マスタ!$A:$AB,19,FALSE)</f>
        <v>#N/A</v>
      </c>
      <c r="AE93" s="118" t="e">
        <f>VLOOKUP($C93,食材マスタ!$A:$AB,26,FALSE)</f>
        <v>#N/A</v>
      </c>
      <c r="AF93" s="118" t="e">
        <f>VLOOKUP($C93,食材マスタ!$A:$AB,28,FALSE)</f>
        <v>#N/A</v>
      </c>
    </row>
    <row r="94" spans="1:32" ht="14.25" customHeight="1" x14ac:dyDescent="0.25">
      <c r="A94" s="260"/>
      <c r="B94" s="261"/>
      <c r="C94" s="99"/>
      <c r="D94" s="100"/>
      <c r="E94" s="101" t="str">
        <f>IF(C94="","",VLOOKUP(C94,食材マスタ!$A$4:$AB$438,6,FALSE))</f>
        <v/>
      </c>
      <c r="F94" s="102"/>
      <c r="G94" s="103" t="str">
        <f t="shared" si="44"/>
        <v/>
      </c>
      <c r="H94" s="94" t="str">
        <f t="shared" si="34"/>
        <v/>
      </c>
      <c r="I94" s="96" t="str">
        <f>IF(C94="","",VLOOKUP(C94,食材マスタ!$A$4:$AB$438,13,FALSE))</f>
        <v/>
      </c>
      <c r="J94" s="96" t="str">
        <f t="shared" ref="J94:J96" si="70">K94</f>
        <v/>
      </c>
      <c r="K94" s="104" t="str">
        <f t="shared" si="35"/>
        <v/>
      </c>
      <c r="L94" s="219" t="str">
        <f t="shared" ref="L94:L96" si="71">M94</f>
        <v/>
      </c>
      <c r="M94" s="105" t="str">
        <f t="shared" si="36"/>
        <v/>
      </c>
      <c r="N94" s="219" t="str">
        <f t="shared" si="37"/>
        <v/>
      </c>
      <c r="O94" s="105" t="str">
        <f t="shared" si="38"/>
        <v/>
      </c>
      <c r="P94" s="219" t="str">
        <f t="shared" si="39"/>
        <v/>
      </c>
      <c r="Q94" s="105" t="str">
        <f t="shared" si="40"/>
        <v/>
      </c>
      <c r="R94" s="219" t="str">
        <f t="shared" si="41"/>
        <v/>
      </c>
      <c r="S94" s="13" t="str">
        <f t="shared" si="42"/>
        <v/>
      </c>
      <c r="T94" s="223"/>
      <c r="U94" s="82"/>
      <c r="X94" s="118" t="e">
        <f>VLOOKUP($C94,食材マスタ!$A:$AB,5,FALSE)</f>
        <v>#N/A</v>
      </c>
      <c r="Y94" s="118" t="e">
        <f>VLOOKUP($C94,食材マスタ!$A:$AB,6,FALSE)</f>
        <v>#N/A</v>
      </c>
      <c r="Z94" s="118" t="e">
        <f>VLOOKUP($C94,食材マスタ!$A:$AB,13,FALSE)</f>
        <v>#N/A</v>
      </c>
      <c r="AA94" s="118" t="e">
        <f>VLOOKUP($C94,食材マスタ!$A:$AB,12,FALSE)</f>
        <v>#N/A</v>
      </c>
      <c r="AB94" s="118" t="e">
        <f>VLOOKUP($C94,食材マスタ!$A:$AB,14,FALSE)</f>
        <v>#N/A</v>
      </c>
      <c r="AC94" s="118" t="e">
        <f>VLOOKUP($C94,食材マスタ!$A:$AB,16,FALSE)</f>
        <v>#N/A</v>
      </c>
      <c r="AD94" s="118" t="e">
        <f>VLOOKUP($C94,食材マスタ!$A:$AB,19,FALSE)</f>
        <v>#N/A</v>
      </c>
      <c r="AE94" s="118" t="e">
        <f>VLOOKUP($C94,食材マスタ!$A:$AB,26,FALSE)</f>
        <v>#N/A</v>
      </c>
      <c r="AF94" s="118" t="e">
        <f>VLOOKUP($C94,食材マスタ!$A:$AB,28,FALSE)</f>
        <v>#N/A</v>
      </c>
    </row>
    <row r="95" spans="1:32" ht="14.25" customHeight="1" x14ac:dyDescent="0.25">
      <c r="A95" s="260"/>
      <c r="B95" s="261"/>
      <c r="C95" s="99"/>
      <c r="D95" s="100"/>
      <c r="E95" s="101" t="str">
        <f>IF(C95="","",VLOOKUP(C95,食材マスタ!$A$4:$AB$438,6,FALSE))</f>
        <v/>
      </c>
      <c r="F95" s="102"/>
      <c r="G95" s="103" t="str">
        <f t="shared" si="44"/>
        <v/>
      </c>
      <c r="H95" s="94" t="str">
        <f t="shared" si="34"/>
        <v/>
      </c>
      <c r="I95" s="96" t="str">
        <f>IF(C95="","",VLOOKUP(C95,食材マスタ!$A$4:$AB$438,13,FALSE))</f>
        <v/>
      </c>
      <c r="J95" s="96" t="str">
        <f t="shared" si="70"/>
        <v/>
      </c>
      <c r="K95" s="104" t="str">
        <f t="shared" si="35"/>
        <v/>
      </c>
      <c r="L95" s="219" t="str">
        <f t="shared" si="71"/>
        <v/>
      </c>
      <c r="M95" s="105" t="str">
        <f t="shared" si="36"/>
        <v/>
      </c>
      <c r="N95" s="219" t="str">
        <f t="shared" si="37"/>
        <v/>
      </c>
      <c r="O95" s="105" t="str">
        <f t="shared" si="38"/>
        <v/>
      </c>
      <c r="P95" s="219" t="str">
        <f t="shared" si="39"/>
        <v/>
      </c>
      <c r="Q95" s="105" t="str">
        <f t="shared" si="40"/>
        <v/>
      </c>
      <c r="R95" s="219" t="str">
        <f t="shared" si="41"/>
        <v/>
      </c>
      <c r="S95" s="13" t="str">
        <f t="shared" si="42"/>
        <v/>
      </c>
      <c r="T95" s="223"/>
      <c r="U95" s="82"/>
      <c r="X95" s="118" t="e">
        <f>VLOOKUP($C95,食材マスタ!$A:$AB,5,FALSE)</f>
        <v>#N/A</v>
      </c>
      <c r="Y95" s="118" t="e">
        <f>VLOOKUP($C95,食材マスタ!$A:$AB,6,FALSE)</f>
        <v>#N/A</v>
      </c>
      <c r="Z95" s="118" t="e">
        <f>VLOOKUP($C95,食材マスタ!$A:$AB,13,FALSE)</f>
        <v>#N/A</v>
      </c>
      <c r="AA95" s="118" t="e">
        <f>VLOOKUP($C95,食材マスタ!$A:$AB,12,FALSE)</f>
        <v>#N/A</v>
      </c>
      <c r="AB95" s="118" t="e">
        <f>VLOOKUP($C95,食材マスタ!$A:$AB,14,FALSE)</f>
        <v>#N/A</v>
      </c>
      <c r="AC95" s="118" t="e">
        <f>VLOOKUP($C95,食材マスタ!$A:$AB,16,FALSE)</f>
        <v>#N/A</v>
      </c>
      <c r="AD95" s="118" t="e">
        <f>VLOOKUP($C95,食材マスタ!$A:$AB,19,FALSE)</f>
        <v>#N/A</v>
      </c>
      <c r="AE95" s="118" t="e">
        <f>VLOOKUP($C95,食材マスタ!$A:$AB,26,FALSE)</f>
        <v>#N/A</v>
      </c>
      <c r="AF95" s="118" t="e">
        <f>VLOOKUP($C95,食材マスタ!$A:$AB,28,FALSE)</f>
        <v>#N/A</v>
      </c>
    </row>
    <row r="96" spans="1:32" ht="14.25" customHeight="1" x14ac:dyDescent="0.25">
      <c r="A96" s="260"/>
      <c r="B96" s="261"/>
      <c r="C96" s="99"/>
      <c r="D96" s="100"/>
      <c r="E96" s="101" t="str">
        <f>IF(C96="","",VLOOKUP(C96,食材マスタ!$A$4:$AB$438,6,FALSE))</f>
        <v/>
      </c>
      <c r="F96" s="102"/>
      <c r="G96" s="103" t="str">
        <f t="shared" si="44"/>
        <v/>
      </c>
      <c r="H96" s="94" t="str">
        <f t="shared" si="34"/>
        <v/>
      </c>
      <c r="I96" s="96" t="str">
        <f>IF(C96="","",VLOOKUP(C96,食材マスタ!$A$4:$AB$438,13,FALSE))</f>
        <v/>
      </c>
      <c r="J96" s="96" t="str">
        <f t="shared" si="70"/>
        <v/>
      </c>
      <c r="K96" s="104" t="str">
        <f t="shared" si="35"/>
        <v/>
      </c>
      <c r="L96" s="219" t="str">
        <f t="shared" si="71"/>
        <v/>
      </c>
      <c r="M96" s="105" t="str">
        <f t="shared" si="36"/>
        <v/>
      </c>
      <c r="N96" s="219" t="str">
        <f t="shared" si="37"/>
        <v/>
      </c>
      <c r="O96" s="105" t="str">
        <f t="shared" si="38"/>
        <v/>
      </c>
      <c r="P96" s="219" t="str">
        <f t="shared" si="39"/>
        <v/>
      </c>
      <c r="Q96" s="105" t="str">
        <f t="shared" si="40"/>
        <v/>
      </c>
      <c r="R96" s="219" t="str">
        <f t="shared" si="41"/>
        <v/>
      </c>
      <c r="S96" s="13" t="str">
        <f t="shared" si="42"/>
        <v/>
      </c>
      <c r="T96" s="223"/>
      <c r="U96" s="82"/>
      <c r="X96" s="118" t="e">
        <f>VLOOKUP($C96,食材マスタ!$A:$AB,5,FALSE)</f>
        <v>#N/A</v>
      </c>
      <c r="Y96" s="118" t="e">
        <f>VLOOKUP($C96,食材マスタ!$A:$AB,6,FALSE)</f>
        <v>#N/A</v>
      </c>
      <c r="Z96" s="118" t="e">
        <f>VLOOKUP($C96,食材マスタ!$A:$AB,13,FALSE)</f>
        <v>#N/A</v>
      </c>
      <c r="AA96" s="118" t="e">
        <f>VLOOKUP($C96,食材マスタ!$A:$AB,12,FALSE)</f>
        <v>#N/A</v>
      </c>
      <c r="AB96" s="118" t="e">
        <f>VLOOKUP($C96,食材マスタ!$A:$AB,14,FALSE)</f>
        <v>#N/A</v>
      </c>
      <c r="AC96" s="118" t="e">
        <f>VLOOKUP($C96,食材マスタ!$A:$AB,16,FALSE)</f>
        <v>#N/A</v>
      </c>
      <c r="AD96" s="118" t="e">
        <f>VLOOKUP($C96,食材マスタ!$A:$AB,19,FALSE)</f>
        <v>#N/A</v>
      </c>
      <c r="AE96" s="118" t="e">
        <f>VLOOKUP($C96,食材マスタ!$A:$AB,26,FALSE)</f>
        <v>#N/A</v>
      </c>
      <c r="AF96" s="118" t="e">
        <f>VLOOKUP($C96,食材マスタ!$A:$AB,28,FALSE)</f>
        <v>#N/A</v>
      </c>
    </row>
    <row r="97" spans="1:32" ht="14.25" customHeight="1" x14ac:dyDescent="0.25">
      <c r="A97" s="260"/>
      <c r="B97" s="261"/>
      <c r="C97" s="99"/>
      <c r="D97" s="100"/>
      <c r="E97" s="101" t="str">
        <f>IF(C97="","",VLOOKUP(C97,食材マスタ!$A$4:$AB$438,6,FALSE))</f>
        <v/>
      </c>
      <c r="F97" s="102"/>
      <c r="G97" s="103" t="str">
        <f t="shared" si="0"/>
        <v/>
      </c>
      <c r="H97" s="94" t="str">
        <f t="shared" si="1"/>
        <v/>
      </c>
      <c r="I97" s="96" t="str">
        <f>IF(C97="","",VLOOKUP(C97,食材マスタ!$A$4:$AB$438,13,FALSE))</f>
        <v/>
      </c>
      <c r="J97" s="96" t="str">
        <f t="shared" si="31"/>
        <v/>
      </c>
      <c r="K97" s="104" t="str">
        <f t="shared" si="3"/>
        <v/>
      </c>
      <c r="L97" s="219" t="str">
        <f t="shared" si="32"/>
        <v/>
      </c>
      <c r="M97" s="105" t="str">
        <f t="shared" si="4"/>
        <v/>
      </c>
      <c r="N97" s="219" t="str">
        <f t="shared" si="15"/>
        <v/>
      </c>
      <c r="O97" s="105" t="str">
        <f t="shared" si="6"/>
        <v/>
      </c>
      <c r="P97" s="219" t="str">
        <f t="shared" si="13"/>
        <v/>
      </c>
      <c r="Q97" s="105" t="str">
        <f t="shared" si="8"/>
        <v/>
      </c>
      <c r="R97" s="219" t="str">
        <f t="shared" si="16"/>
        <v/>
      </c>
      <c r="S97" s="13" t="str">
        <f t="shared" si="10"/>
        <v/>
      </c>
      <c r="T97" s="223"/>
      <c r="U97" s="82"/>
      <c r="X97" s="118" t="e">
        <f>VLOOKUP($C97,食材マスタ!$A:$AB,5,FALSE)</f>
        <v>#N/A</v>
      </c>
      <c r="Y97" s="118" t="e">
        <f>VLOOKUP($C97,食材マスタ!$A:$AB,6,FALSE)</f>
        <v>#N/A</v>
      </c>
      <c r="Z97" s="118" t="e">
        <f>VLOOKUP($C97,食材マスタ!$A:$AB,13,FALSE)</f>
        <v>#N/A</v>
      </c>
      <c r="AA97" s="118" t="e">
        <f>VLOOKUP($C97,食材マスタ!$A:$AB,12,FALSE)</f>
        <v>#N/A</v>
      </c>
      <c r="AB97" s="118" t="e">
        <f>VLOOKUP($C97,食材マスタ!$A:$AB,14,FALSE)</f>
        <v>#N/A</v>
      </c>
      <c r="AC97" s="118" t="e">
        <f>VLOOKUP($C97,食材マスタ!$A:$AB,16,FALSE)</f>
        <v>#N/A</v>
      </c>
      <c r="AD97" s="118" t="e">
        <f>VLOOKUP($C97,食材マスタ!$A:$AB,19,FALSE)</f>
        <v>#N/A</v>
      </c>
      <c r="AE97" s="118" t="e">
        <f>VLOOKUP($C97,食材マスタ!$A:$AB,26,FALSE)</f>
        <v>#N/A</v>
      </c>
      <c r="AF97" s="118" t="e">
        <f>VLOOKUP($C97,食材マスタ!$A:$AB,28,FALSE)</f>
        <v>#N/A</v>
      </c>
    </row>
    <row r="98" spans="1:32" ht="14.25" customHeight="1" x14ac:dyDescent="0.25">
      <c r="A98" s="260"/>
      <c r="B98" s="261"/>
      <c r="C98" s="99"/>
      <c r="D98" s="100"/>
      <c r="E98" s="101" t="str">
        <f>IF(C98="","",VLOOKUP(C98,食材マスタ!$A$4:$AB$438,6,FALSE))</f>
        <v/>
      </c>
      <c r="F98" s="102"/>
      <c r="G98" s="103" t="str">
        <f>IF(C98="","",F98/((100-I98)/100))</f>
        <v/>
      </c>
      <c r="H98" s="94" t="str">
        <f t="shared" si="1"/>
        <v/>
      </c>
      <c r="I98" s="96" t="str">
        <f>IF(C98="","",VLOOKUP(C98,食材マスタ!$A$4:$AB$438,13,FALSE))</f>
        <v/>
      </c>
      <c r="J98" s="96" t="str">
        <f t="shared" si="31"/>
        <v/>
      </c>
      <c r="K98" s="104" t="str">
        <f t="shared" si="3"/>
        <v/>
      </c>
      <c r="L98" s="219" t="str">
        <f t="shared" si="32"/>
        <v/>
      </c>
      <c r="M98" s="105" t="str">
        <f t="shared" si="4"/>
        <v/>
      </c>
      <c r="N98" s="219" t="str">
        <f t="shared" si="15"/>
        <v/>
      </c>
      <c r="O98" s="105" t="str">
        <f t="shared" si="6"/>
        <v/>
      </c>
      <c r="P98" s="219" t="str">
        <f t="shared" si="13"/>
        <v/>
      </c>
      <c r="Q98" s="105" t="str">
        <f t="shared" si="8"/>
        <v/>
      </c>
      <c r="R98" s="219" t="str">
        <f t="shared" si="16"/>
        <v/>
      </c>
      <c r="S98" s="13" t="str">
        <f t="shared" si="10"/>
        <v/>
      </c>
      <c r="T98" s="223"/>
      <c r="U98" s="82"/>
      <c r="X98" s="118" t="e">
        <f>VLOOKUP($C98,食材マスタ!$A:$AB,5,FALSE)</f>
        <v>#N/A</v>
      </c>
      <c r="Y98" s="118" t="e">
        <f>VLOOKUP($C98,食材マスタ!$A:$AB,6,FALSE)</f>
        <v>#N/A</v>
      </c>
      <c r="Z98" s="118" t="e">
        <f>VLOOKUP($C98,食材マスタ!$A:$AB,13,FALSE)</f>
        <v>#N/A</v>
      </c>
      <c r="AA98" s="118" t="e">
        <f>VLOOKUP($C98,食材マスタ!$A:$AB,12,FALSE)</f>
        <v>#N/A</v>
      </c>
      <c r="AB98" s="118" t="e">
        <f>VLOOKUP($C98,食材マスタ!$A:$AB,14,FALSE)</f>
        <v>#N/A</v>
      </c>
      <c r="AC98" s="118" t="e">
        <f>VLOOKUP($C98,食材マスタ!$A:$AB,16,FALSE)</f>
        <v>#N/A</v>
      </c>
      <c r="AD98" s="118" t="e">
        <f>VLOOKUP($C98,食材マスタ!$A:$AB,19,FALSE)</f>
        <v>#N/A</v>
      </c>
      <c r="AE98" s="118" t="e">
        <f>VLOOKUP($C98,食材マスタ!$A:$AB,26,FALSE)</f>
        <v>#N/A</v>
      </c>
      <c r="AF98" s="118" t="e">
        <f>VLOOKUP($C98,食材マスタ!$A:$AB,28,FALSE)</f>
        <v>#N/A</v>
      </c>
    </row>
    <row r="99" spans="1:32" ht="14.25" customHeight="1" x14ac:dyDescent="0.25">
      <c r="A99" s="260"/>
      <c r="B99" s="261"/>
      <c r="C99" s="99"/>
      <c r="D99" s="106"/>
      <c r="E99" s="101" t="str">
        <f>IF(C99="","",VLOOKUP(C99,食材マスタ!$A$4:$AB$438,6,FALSE))</f>
        <v/>
      </c>
      <c r="F99" s="102"/>
      <c r="G99" s="103" t="str">
        <f>IF(C99="","",F99/((100-I99)/100))</f>
        <v/>
      </c>
      <c r="H99" s="94" t="str">
        <f t="shared" si="1"/>
        <v/>
      </c>
      <c r="I99" s="96" t="str">
        <f>IF(C99="","",VLOOKUP(C99,食材マスタ!$A$4:$AB$438,13,FALSE))</f>
        <v/>
      </c>
      <c r="J99" s="96" t="str">
        <f t="shared" si="31"/>
        <v/>
      </c>
      <c r="K99" s="104" t="str">
        <f t="shared" si="3"/>
        <v/>
      </c>
      <c r="L99" s="219" t="str">
        <f t="shared" si="32"/>
        <v/>
      </c>
      <c r="M99" s="105" t="str">
        <f t="shared" si="4"/>
        <v/>
      </c>
      <c r="N99" s="219" t="str">
        <f t="shared" si="15"/>
        <v/>
      </c>
      <c r="O99" s="105" t="str">
        <f t="shared" si="6"/>
        <v/>
      </c>
      <c r="P99" s="219" t="str">
        <f t="shared" si="13"/>
        <v/>
      </c>
      <c r="Q99" s="105" t="str">
        <f t="shared" si="8"/>
        <v/>
      </c>
      <c r="R99" s="219" t="str">
        <f t="shared" si="16"/>
        <v/>
      </c>
      <c r="S99" s="13" t="str">
        <f t="shared" si="10"/>
        <v/>
      </c>
      <c r="T99" s="223"/>
      <c r="U99" s="82"/>
      <c r="X99" s="118" t="e">
        <f>VLOOKUP($C99,食材マスタ!$A:$AB,5,FALSE)</f>
        <v>#N/A</v>
      </c>
      <c r="Y99" s="118" t="e">
        <f>VLOOKUP($C99,食材マスタ!$A:$AB,6,FALSE)</f>
        <v>#N/A</v>
      </c>
      <c r="Z99" s="118" t="e">
        <f>VLOOKUP($C99,食材マスタ!$A:$AB,13,FALSE)</f>
        <v>#N/A</v>
      </c>
      <c r="AA99" s="118" t="e">
        <f>VLOOKUP($C99,食材マスタ!$A:$AB,12,FALSE)</f>
        <v>#N/A</v>
      </c>
      <c r="AB99" s="118" t="e">
        <f>VLOOKUP($C99,食材マスタ!$A:$AB,14,FALSE)</f>
        <v>#N/A</v>
      </c>
      <c r="AC99" s="118" t="e">
        <f>VLOOKUP($C99,食材マスタ!$A:$AB,16,FALSE)</f>
        <v>#N/A</v>
      </c>
      <c r="AD99" s="118" t="e">
        <f>VLOOKUP($C99,食材マスタ!$A:$AB,19,FALSE)</f>
        <v>#N/A</v>
      </c>
      <c r="AE99" s="118" t="e">
        <f>VLOOKUP($C99,食材マスタ!$A:$AB,26,FALSE)</f>
        <v>#N/A</v>
      </c>
      <c r="AF99" s="118" t="e">
        <f>VLOOKUP($C99,食材マスタ!$A:$AB,28,FALSE)</f>
        <v>#N/A</v>
      </c>
    </row>
    <row r="100" spans="1:32" ht="14.25" customHeight="1" x14ac:dyDescent="0.25">
      <c r="A100" s="260"/>
      <c r="B100" s="261"/>
      <c r="C100" s="99"/>
      <c r="D100" s="100"/>
      <c r="E100" s="101" t="str">
        <f>IF(C100="","",VLOOKUP(C100,食材マスタ!$A$4:$AB$438,6,FALSE))</f>
        <v/>
      </c>
      <c r="F100" s="102"/>
      <c r="G100" s="103" t="str">
        <f>IF(C100="","",F100/((100-I100)/100))</f>
        <v/>
      </c>
      <c r="H100" s="94" t="str">
        <f t="shared" si="1"/>
        <v/>
      </c>
      <c r="I100" s="96" t="str">
        <f>IF(C100="","",VLOOKUP(C100,食材マスタ!$A$4:$AB$438,13,FALSE))</f>
        <v/>
      </c>
      <c r="J100" s="96" t="str">
        <f t="shared" si="31"/>
        <v/>
      </c>
      <c r="K100" s="104" t="str">
        <f t="shared" si="3"/>
        <v/>
      </c>
      <c r="L100" s="219" t="str">
        <f t="shared" si="32"/>
        <v/>
      </c>
      <c r="M100" s="105" t="str">
        <f t="shared" si="4"/>
        <v/>
      </c>
      <c r="N100" s="219" t="str">
        <f t="shared" si="15"/>
        <v/>
      </c>
      <c r="O100" s="105" t="str">
        <f t="shared" si="6"/>
        <v/>
      </c>
      <c r="P100" s="219" t="str">
        <f t="shared" si="13"/>
        <v/>
      </c>
      <c r="Q100" s="105" t="str">
        <f t="shared" si="8"/>
        <v/>
      </c>
      <c r="R100" s="219" t="str">
        <f t="shared" si="16"/>
        <v/>
      </c>
      <c r="S100" s="13" t="str">
        <f t="shared" si="10"/>
        <v/>
      </c>
      <c r="T100" s="223"/>
      <c r="U100" s="82"/>
      <c r="X100" s="118" t="e">
        <f>VLOOKUP($C100,食材マスタ!$A:$AB,5,FALSE)</f>
        <v>#N/A</v>
      </c>
      <c r="Y100" s="118" t="e">
        <f>VLOOKUP($C100,食材マスタ!$A:$AB,6,FALSE)</f>
        <v>#N/A</v>
      </c>
      <c r="Z100" s="118" t="e">
        <f>VLOOKUP($C100,食材マスタ!$A:$AB,13,FALSE)</f>
        <v>#N/A</v>
      </c>
      <c r="AA100" s="118" t="e">
        <f>VLOOKUP($C100,食材マスタ!$A:$AB,12,FALSE)</f>
        <v>#N/A</v>
      </c>
      <c r="AB100" s="118" t="e">
        <f>VLOOKUP($C100,食材マスタ!$A:$AB,14,FALSE)</f>
        <v>#N/A</v>
      </c>
      <c r="AC100" s="118" t="e">
        <f>VLOOKUP($C100,食材マスタ!$A:$AB,16,FALSE)</f>
        <v>#N/A</v>
      </c>
      <c r="AD100" s="118" t="e">
        <f>VLOOKUP($C100,食材マスタ!$A:$AB,19,FALSE)</f>
        <v>#N/A</v>
      </c>
      <c r="AE100" s="118" t="e">
        <f>VLOOKUP($C100,食材マスタ!$A:$AB,26,FALSE)</f>
        <v>#N/A</v>
      </c>
      <c r="AF100" s="118" t="e">
        <f>VLOOKUP($C100,食材マスタ!$A:$AB,28,FALSE)</f>
        <v>#N/A</v>
      </c>
    </row>
    <row r="101" spans="1:32" ht="14.25" customHeight="1" x14ac:dyDescent="0.25">
      <c r="A101" s="260"/>
      <c r="B101" s="261"/>
      <c r="C101" s="99"/>
      <c r="D101" s="100"/>
      <c r="E101" s="101" t="str">
        <f>IF(C101="","",VLOOKUP(C101,食材マスタ!$A$4:$AB$438,6,FALSE))</f>
        <v/>
      </c>
      <c r="F101" s="102"/>
      <c r="G101" s="103" t="str">
        <f t="shared" ref="G101" si="72">IF(C101="","",F101/((100-I101)/100))</f>
        <v/>
      </c>
      <c r="H101" s="94" t="str">
        <f t="shared" si="1"/>
        <v/>
      </c>
      <c r="I101" s="96" t="str">
        <f>IF(C101="","",VLOOKUP(C101,食材マスタ!$A$4:$AB$438,13,FALSE))</f>
        <v/>
      </c>
      <c r="J101" s="96" t="str">
        <f t="shared" si="31"/>
        <v/>
      </c>
      <c r="K101" s="104" t="str">
        <f t="shared" si="3"/>
        <v/>
      </c>
      <c r="L101" s="219" t="str">
        <f t="shared" si="32"/>
        <v/>
      </c>
      <c r="M101" s="105" t="str">
        <f t="shared" si="4"/>
        <v/>
      </c>
      <c r="N101" s="219" t="str">
        <f t="shared" si="15"/>
        <v/>
      </c>
      <c r="O101" s="105" t="str">
        <f t="shared" si="6"/>
        <v/>
      </c>
      <c r="P101" s="219" t="str">
        <f t="shared" si="13"/>
        <v/>
      </c>
      <c r="Q101" s="105" t="str">
        <f t="shared" si="8"/>
        <v/>
      </c>
      <c r="R101" s="219" t="str">
        <f t="shared" si="16"/>
        <v/>
      </c>
      <c r="S101" s="13" t="str">
        <f t="shared" si="10"/>
        <v/>
      </c>
      <c r="T101" s="223"/>
      <c r="U101" s="82"/>
      <c r="X101" s="118" t="e">
        <f>VLOOKUP($C101,食材マスタ!$A:$AB,5,FALSE)</f>
        <v>#N/A</v>
      </c>
      <c r="Y101" s="118" t="e">
        <f>VLOOKUP($C101,食材マスタ!$A:$AB,6,FALSE)</f>
        <v>#N/A</v>
      </c>
      <c r="Z101" s="118" t="e">
        <f>VLOOKUP($C101,食材マスタ!$A:$AB,13,FALSE)</f>
        <v>#N/A</v>
      </c>
      <c r="AA101" s="118" t="e">
        <f>VLOOKUP($C101,食材マスタ!$A:$AB,12,FALSE)</f>
        <v>#N/A</v>
      </c>
      <c r="AB101" s="118" t="e">
        <f>VLOOKUP($C101,食材マスタ!$A:$AB,14,FALSE)</f>
        <v>#N/A</v>
      </c>
      <c r="AC101" s="118" t="e">
        <f>VLOOKUP($C101,食材マスタ!$A:$AB,16,FALSE)</f>
        <v>#N/A</v>
      </c>
      <c r="AD101" s="118" t="e">
        <f>VLOOKUP($C101,食材マスタ!$A:$AB,19,FALSE)</f>
        <v>#N/A</v>
      </c>
      <c r="AE101" s="118" t="e">
        <f>VLOOKUP($C101,食材マスタ!$A:$AB,26,FALSE)</f>
        <v>#N/A</v>
      </c>
      <c r="AF101" s="118" t="e">
        <f>VLOOKUP($C101,食材マスタ!$A:$AB,28,FALSE)</f>
        <v>#N/A</v>
      </c>
    </row>
    <row r="102" spans="1:32" ht="14.25" customHeight="1" x14ac:dyDescent="0.25">
      <c r="A102" s="260"/>
      <c r="B102" s="261"/>
      <c r="C102" s="99"/>
      <c r="D102" s="100"/>
      <c r="E102" s="101" t="str">
        <f>IF(C102="","",VLOOKUP(C102,食材マスタ!$A$4:$AB$438,6,FALSE))</f>
        <v/>
      </c>
      <c r="F102" s="102"/>
      <c r="G102" s="103" t="str">
        <f>IF(C102="","",F102/((100-I102)/100))</f>
        <v/>
      </c>
      <c r="H102" s="94" t="str">
        <f t="shared" si="1"/>
        <v/>
      </c>
      <c r="I102" s="96" t="str">
        <f>IF(C102="","",VLOOKUP(C102,食材マスタ!$A$4:$AB$438,13,FALSE))</f>
        <v/>
      </c>
      <c r="J102" s="96" t="str">
        <f t="shared" si="31"/>
        <v/>
      </c>
      <c r="K102" s="104" t="str">
        <f t="shared" si="3"/>
        <v/>
      </c>
      <c r="L102" s="219" t="str">
        <f t="shared" si="32"/>
        <v/>
      </c>
      <c r="M102" s="105" t="str">
        <f t="shared" si="4"/>
        <v/>
      </c>
      <c r="N102" s="219" t="str">
        <f t="shared" si="15"/>
        <v/>
      </c>
      <c r="O102" s="105" t="str">
        <f t="shared" si="6"/>
        <v/>
      </c>
      <c r="P102" s="219" t="str">
        <f t="shared" si="13"/>
        <v/>
      </c>
      <c r="Q102" s="105" t="str">
        <f t="shared" si="8"/>
        <v/>
      </c>
      <c r="R102" s="219" t="str">
        <f t="shared" si="16"/>
        <v/>
      </c>
      <c r="S102" s="13" t="str">
        <f t="shared" si="10"/>
        <v/>
      </c>
      <c r="T102" s="223"/>
      <c r="U102" s="82"/>
      <c r="X102" s="118" t="e">
        <f>VLOOKUP($C102,食材マスタ!$A:$AB,5,FALSE)</f>
        <v>#N/A</v>
      </c>
      <c r="Y102" s="118" t="e">
        <f>VLOOKUP($C102,食材マスタ!$A:$AB,6,FALSE)</f>
        <v>#N/A</v>
      </c>
      <c r="Z102" s="118" t="e">
        <f>VLOOKUP($C102,食材マスタ!$A:$AB,13,FALSE)</f>
        <v>#N/A</v>
      </c>
      <c r="AA102" s="118" t="e">
        <f>VLOOKUP($C102,食材マスタ!$A:$AB,12,FALSE)</f>
        <v>#N/A</v>
      </c>
      <c r="AB102" s="118" t="e">
        <f>VLOOKUP($C102,食材マスタ!$A:$AB,14,FALSE)</f>
        <v>#N/A</v>
      </c>
      <c r="AC102" s="118" t="e">
        <f>VLOOKUP($C102,食材マスタ!$A:$AB,16,FALSE)</f>
        <v>#N/A</v>
      </c>
      <c r="AD102" s="118" t="e">
        <f>VLOOKUP($C102,食材マスタ!$A:$AB,19,FALSE)</f>
        <v>#N/A</v>
      </c>
      <c r="AE102" s="118" t="e">
        <f>VLOOKUP($C102,食材マスタ!$A:$AB,26,FALSE)</f>
        <v>#N/A</v>
      </c>
      <c r="AF102" s="118" t="e">
        <f>VLOOKUP($C102,食材マスタ!$A:$AB,28,FALSE)</f>
        <v>#N/A</v>
      </c>
    </row>
    <row r="103" spans="1:32" ht="14.25" customHeight="1" x14ac:dyDescent="0.25">
      <c r="A103" s="260"/>
      <c r="B103" s="261"/>
      <c r="C103" s="99"/>
      <c r="D103" s="106"/>
      <c r="E103" s="101" t="str">
        <f>IF(C103="","",VLOOKUP(C103,食材マスタ!$A$4:$AB$438,6,FALSE))</f>
        <v/>
      </c>
      <c r="F103" s="102"/>
      <c r="G103" s="103" t="str">
        <f>IF(C103="","",F103/((100-I103)/100))</f>
        <v/>
      </c>
      <c r="H103" s="94" t="str">
        <f t="shared" si="1"/>
        <v/>
      </c>
      <c r="I103" s="96" t="str">
        <f>IF(C103="","",VLOOKUP(C103,食材マスタ!$A$4:$AB$438,13,FALSE))</f>
        <v/>
      </c>
      <c r="J103" s="96" t="str">
        <f t="shared" si="31"/>
        <v/>
      </c>
      <c r="K103" s="104" t="str">
        <f t="shared" si="3"/>
        <v/>
      </c>
      <c r="L103" s="219" t="str">
        <f t="shared" si="32"/>
        <v/>
      </c>
      <c r="M103" s="105" t="str">
        <f t="shared" si="4"/>
        <v/>
      </c>
      <c r="N103" s="219" t="str">
        <f t="shared" si="15"/>
        <v/>
      </c>
      <c r="O103" s="105" t="str">
        <f t="shared" si="6"/>
        <v/>
      </c>
      <c r="P103" s="219" t="str">
        <f t="shared" si="13"/>
        <v/>
      </c>
      <c r="Q103" s="105" t="str">
        <f t="shared" si="8"/>
        <v/>
      </c>
      <c r="R103" s="219" t="str">
        <f t="shared" si="16"/>
        <v/>
      </c>
      <c r="S103" s="13" t="str">
        <f t="shared" si="10"/>
        <v/>
      </c>
      <c r="T103" s="223"/>
      <c r="U103" s="82"/>
      <c r="X103" s="118" t="e">
        <f>VLOOKUP($C103,食材マスタ!$A:$AB,5,FALSE)</f>
        <v>#N/A</v>
      </c>
      <c r="Y103" s="118" t="e">
        <f>VLOOKUP($C103,食材マスタ!$A:$AB,6,FALSE)</f>
        <v>#N/A</v>
      </c>
      <c r="Z103" s="118" t="e">
        <f>VLOOKUP($C103,食材マスタ!$A:$AB,13,FALSE)</f>
        <v>#N/A</v>
      </c>
      <c r="AA103" s="118" t="e">
        <f>VLOOKUP($C103,食材マスタ!$A:$AB,12,FALSE)</f>
        <v>#N/A</v>
      </c>
      <c r="AB103" s="118" t="e">
        <f>VLOOKUP($C103,食材マスタ!$A:$AB,14,FALSE)</f>
        <v>#N/A</v>
      </c>
      <c r="AC103" s="118" t="e">
        <f>VLOOKUP($C103,食材マスタ!$A:$AB,16,FALSE)</f>
        <v>#N/A</v>
      </c>
      <c r="AD103" s="118" t="e">
        <f>VLOOKUP($C103,食材マスタ!$A:$AB,19,FALSE)</f>
        <v>#N/A</v>
      </c>
      <c r="AE103" s="118" t="e">
        <f>VLOOKUP($C103,食材マスタ!$A:$AB,26,FALSE)</f>
        <v>#N/A</v>
      </c>
      <c r="AF103" s="118" t="e">
        <f>VLOOKUP($C103,食材マスタ!$A:$AB,28,FALSE)</f>
        <v>#N/A</v>
      </c>
    </row>
    <row r="104" spans="1:32" ht="14.25" customHeight="1" x14ac:dyDescent="0.25">
      <c r="A104" s="260"/>
      <c r="B104" s="261"/>
      <c r="C104" s="99"/>
      <c r="D104" s="100"/>
      <c r="E104" s="101" t="str">
        <f>IF(C104="","",VLOOKUP(C104,食材マスタ!$A$4:$AB$438,6,FALSE))</f>
        <v/>
      </c>
      <c r="F104" s="102"/>
      <c r="G104" s="103" t="str">
        <f>IF(C104="","",F104/((100-I104)/100))</f>
        <v/>
      </c>
      <c r="H104" s="94" t="str">
        <f t="shared" si="1"/>
        <v/>
      </c>
      <c r="I104" s="96" t="str">
        <f>IF(C104="","",VLOOKUP(C104,食材マスタ!$A$4:$AB$438,13,FALSE))</f>
        <v/>
      </c>
      <c r="J104" s="96" t="str">
        <f t="shared" si="31"/>
        <v/>
      </c>
      <c r="K104" s="104" t="str">
        <f t="shared" si="3"/>
        <v/>
      </c>
      <c r="L104" s="219" t="str">
        <f t="shared" si="32"/>
        <v/>
      </c>
      <c r="M104" s="105" t="str">
        <f t="shared" si="4"/>
        <v/>
      </c>
      <c r="N104" s="219" t="str">
        <f t="shared" si="15"/>
        <v/>
      </c>
      <c r="O104" s="105" t="str">
        <f t="shared" si="6"/>
        <v/>
      </c>
      <c r="P104" s="219" t="str">
        <f t="shared" si="13"/>
        <v/>
      </c>
      <c r="Q104" s="105" t="str">
        <f t="shared" si="8"/>
        <v/>
      </c>
      <c r="R104" s="219" t="str">
        <f t="shared" si="16"/>
        <v/>
      </c>
      <c r="S104" s="13" t="str">
        <f t="shared" si="10"/>
        <v/>
      </c>
      <c r="T104" s="223"/>
      <c r="U104" s="82"/>
      <c r="X104" s="118" t="e">
        <f>VLOOKUP($C104,食材マスタ!$A:$AB,5,FALSE)</f>
        <v>#N/A</v>
      </c>
      <c r="Y104" s="118" t="e">
        <f>VLOOKUP($C104,食材マスタ!$A:$AB,6,FALSE)</f>
        <v>#N/A</v>
      </c>
      <c r="Z104" s="118" t="e">
        <f>VLOOKUP($C104,食材マスタ!$A:$AB,13,FALSE)</f>
        <v>#N/A</v>
      </c>
      <c r="AA104" s="118" t="e">
        <f>VLOOKUP($C104,食材マスタ!$A:$AB,12,FALSE)</f>
        <v>#N/A</v>
      </c>
      <c r="AB104" s="118" t="e">
        <f>VLOOKUP($C104,食材マスタ!$A:$AB,14,FALSE)</f>
        <v>#N/A</v>
      </c>
      <c r="AC104" s="118" t="e">
        <f>VLOOKUP($C104,食材マスタ!$A:$AB,16,FALSE)</f>
        <v>#N/A</v>
      </c>
      <c r="AD104" s="118" t="e">
        <f>VLOOKUP($C104,食材マスタ!$A:$AB,19,FALSE)</f>
        <v>#N/A</v>
      </c>
      <c r="AE104" s="118" t="e">
        <f>VLOOKUP($C104,食材マスタ!$A:$AB,26,FALSE)</f>
        <v>#N/A</v>
      </c>
      <c r="AF104" s="118" t="e">
        <f>VLOOKUP($C104,食材マスタ!$A:$AB,28,FALSE)</f>
        <v>#N/A</v>
      </c>
    </row>
    <row r="105" spans="1:32" ht="14.25" customHeight="1" x14ac:dyDescent="0.25">
      <c r="A105" s="260"/>
      <c r="B105" s="261"/>
      <c r="C105" s="99"/>
      <c r="D105" s="100"/>
      <c r="E105" s="101" t="str">
        <f>IF(C105="","",VLOOKUP(C105,食材マスタ!$A$4:$AB$438,6,FALSE))</f>
        <v/>
      </c>
      <c r="F105" s="102"/>
      <c r="G105" s="103" t="str">
        <f t="shared" ref="G105:G114" si="73">IF(C105="","",F105/((100-I105)/100))</f>
        <v/>
      </c>
      <c r="H105" s="94" t="str">
        <f t="shared" si="1"/>
        <v/>
      </c>
      <c r="I105" s="96" t="str">
        <f>IF(C105="","",VLOOKUP(C105,食材マスタ!$A$4:$AB$438,13,FALSE))</f>
        <v/>
      </c>
      <c r="J105" s="96" t="str">
        <f t="shared" si="31"/>
        <v/>
      </c>
      <c r="K105" s="104" t="str">
        <f t="shared" si="3"/>
        <v/>
      </c>
      <c r="L105" s="219" t="str">
        <f t="shared" si="32"/>
        <v/>
      </c>
      <c r="M105" s="105" t="str">
        <f t="shared" si="4"/>
        <v/>
      </c>
      <c r="N105" s="219" t="str">
        <f t="shared" si="15"/>
        <v/>
      </c>
      <c r="O105" s="105" t="str">
        <f t="shared" si="6"/>
        <v/>
      </c>
      <c r="P105" s="219" t="str">
        <f t="shared" si="13"/>
        <v/>
      </c>
      <c r="Q105" s="105" t="str">
        <f t="shared" si="8"/>
        <v/>
      </c>
      <c r="R105" s="219" t="str">
        <f t="shared" si="16"/>
        <v/>
      </c>
      <c r="S105" s="13" t="str">
        <f t="shared" si="10"/>
        <v/>
      </c>
      <c r="T105" s="223"/>
      <c r="U105" s="82"/>
      <c r="X105" s="118" t="e">
        <f>VLOOKUP($C105,食材マスタ!$A:$AB,5,FALSE)</f>
        <v>#N/A</v>
      </c>
      <c r="Y105" s="118" t="e">
        <f>VLOOKUP($C105,食材マスタ!$A:$AB,6,FALSE)</f>
        <v>#N/A</v>
      </c>
      <c r="Z105" s="118" t="e">
        <f>VLOOKUP($C105,食材マスタ!$A:$AB,13,FALSE)</f>
        <v>#N/A</v>
      </c>
      <c r="AA105" s="118" t="e">
        <f>VLOOKUP($C105,食材マスタ!$A:$AB,12,FALSE)</f>
        <v>#N/A</v>
      </c>
      <c r="AB105" s="118" t="e">
        <f>VLOOKUP($C105,食材マスタ!$A:$AB,14,FALSE)</f>
        <v>#N/A</v>
      </c>
      <c r="AC105" s="118" t="e">
        <f>VLOOKUP($C105,食材マスタ!$A:$AB,16,FALSE)</f>
        <v>#N/A</v>
      </c>
      <c r="AD105" s="118" t="e">
        <f>VLOOKUP($C105,食材マスタ!$A:$AB,19,FALSE)</f>
        <v>#N/A</v>
      </c>
      <c r="AE105" s="118" t="e">
        <f>VLOOKUP($C105,食材マスタ!$A:$AB,26,FALSE)</f>
        <v>#N/A</v>
      </c>
      <c r="AF105" s="118" t="e">
        <f>VLOOKUP($C105,食材マスタ!$A:$AB,28,FALSE)</f>
        <v>#N/A</v>
      </c>
    </row>
    <row r="106" spans="1:32" ht="14.25" customHeight="1" x14ac:dyDescent="0.25">
      <c r="A106" s="260"/>
      <c r="B106" s="261"/>
      <c r="C106" s="99"/>
      <c r="D106" s="106"/>
      <c r="E106" s="101" t="str">
        <f>IF(C106="","",VLOOKUP(C106,食材マスタ!$A$4:$AB$438,6,FALSE))</f>
        <v/>
      </c>
      <c r="F106" s="102"/>
      <c r="G106" s="103" t="str">
        <f t="shared" si="73"/>
        <v/>
      </c>
      <c r="H106" s="94" t="str">
        <f t="shared" si="1"/>
        <v/>
      </c>
      <c r="I106" s="96" t="str">
        <f>IF(C106="","",VLOOKUP(C106,食材マスタ!$A$4:$AB$438,13,FALSE))</f>
        <v/>
      </c>
      <c r="J106" s="96" t="str">
        <f t="shared" si="31"/>
        <v/>
      </c>
      <c r="K106" s="104" t="str">
        <f t="shared" si="3"/>
        <v/>
      </c>
      <c r="L106" s="219" t="str">
        <f t="shared" si="32"/>
        <v/>
      </c>
      <c r="M106" s="105" t="str">
        <f t="shared" si="4"/>
        <v/>
      </c>
      <c r="N106" s="219" t="str">
        <f t="shared" si="15"/>
        <v/>
      </c>
      <c r="O106" s="105" t="str">
        <f t="shared" si="6"/>
        <v/>
      </c>
      <c r="P106" s="219" t="str">
        <f t="shared" si="13"/>
        <v/>
      </c>
      <c r="Q106" s="105" t="str">
        <f t="shared" si="8"/>
        <v/>
      </c>
      <c r="R106" s="219" t="str">
        <f t="shared" si="16"/>
        <v/>
      </c>
      <c r="S106" s="13" t="str">
        <f t="shared" si="10"/>
        <v/>
      </c>
      <c r="T106" s="223"/>
      <c r="U106" s="83"/>
      <c r="X106" s="118" t="e">
        <f>VLOOKUP($C106,食材マスタ!$A:$AB,5,FALSE)</f>
        <v>#N/A</v>
      </c>
      <c r="Y106" s="118" t="e">
        <f>VLOOKUP($C106,食材マスタ!$A:$AB,6,FALSE)</f>
        <v>#N/A</v>
      </c>
      <c r="Z106" s="118" t="e">
        <f>VLOOKUP($C106,食材マスタ!$A:$AB,13,FALSE)</f>
        <v>#N/A</v>
      </c>
      <c r="AA106" s="118" t="e">
        <f>VLOOKUP($C106,食材マスタ!$A:$AB,12,FALSE)</f>
        <v>#N/A</v>
      </c>
      <c r="AB106" s="118" t="e">
        <f>VLOOKUP($C106,食材マスタ!$A:$AB,14,FALSE)</f>
        <v>#N/A</v>
      </c>
      <c r="AC106" s="118" t="e">
        <f>VLOOKUP($C106,食材マスタ!$A:$AB,16,FALSE)</f>
        <v>#N/A</v>
      </c>
      <c r="AD106" s="118" t="e">
        <f>VLOOKUP($C106,食材マスタ!$A:$AB,19,FALSE)</f>
        <v>#N/A</v>
      </c>
      <c r="AE106" s="118" t="e">
        <f>VLOOKUP($C106,食材マスタ!$A:$AB,26,FALSE)</f>
        <v>#N/A</v>
      </c>
      <c r="AF106" s="118" t="e">
        <f>VLOOKUP($C106,食材マスタ!$A:$AB,28,FALSE)</f>
        <v>#N/A</v>
      </c>
    </row>
    <row r="107" spans="1:32" ht="14.25" customHeight="1" x14ac:dyDescent="0.25">
      <c r="A107" s="260"/>
      <c r="B107" s="261"/>
      <c r="C107" s="99"/>
      <c r="D107" s="100"/>
      <c r="E107" s="101" t="str">
        <f>IF(C107="","",VLOOKUP(C107,食材マスタ!$A$4:$AB$438,6,FALSE))</f>
        <v/>
      </c>
      <c r="F107" s="102"/>
      <c r="G107" s="103" t="str">
        <f t="shared" si="73"/>
        <v/>
      </c>
      <c r="H107" s="94" t="str">
        <f t="shared" si="1"/>
        <v/>
      </c>
      <c r="I107" s="96" t="str">
        <f>IF(C107="","",VLOOKUP(C107,食材マスタ!$A$4:$AB$438,13,FALSE))</f>
        <v/>
      </c>
      <c r="J107" s="96" t="str">
        <f t="shared" si="31"/>
        <v/>
      </c>
      <c r="K107" s="104" t="str">
        <f t="shared" si="3"/>
        <v/>
      </c>
      <c r="L107" s="219" t="str">
        <f t="shared" si="31"/>
        <v/>
      </c>
      <c r="M107" s="105" t="str">
        <f t="shared" si="4"/>
        <v/>
      </c>
      <c r="N107" s="219" t="str">
        <f t="shared" si="15"/>
        <v/>
      </c>
      <c r="O107" s="105" t="str">
        <f t="shared" si="6"/>
        <v/>
      </c>
      <c r="P107" s="219" t="str">
        <f t="shared" si="13"/>
        <v/>
      </c>
      <c r="Q107" s="105" t="str">
        <f t="shared" si="8"/>
        <v/>
      </c>
      <c r="R107" s="219" t="str">
        <f t="shared" si="16"/>
        <v/>
      </c>
      <c r="S107" s="13" t="str">
        <f t="shared" si="10"/>
        <v/>
      </c>
      <c r="T107" s="223"/>
      <c r="U107" s="83"/>
      <c r="X107" s="118" t="e">
        <f>VLOOKUP($C107,食材マスタ!$A:$AB,5,FALSE)</f>
        <v>#N/A</v>
      </c>
      <c r="Y107" s="118" t="e">
        <f>VLOOKUP($C107,食材マスタ!$A:$AB,6,FALSE)</f>
        <v>#N/A</v>
      </c>
      <c r="Z107" s="118" t="e">
        <f>VLOOKUP($C107,食材マスタ!$A:$AB,13,FALSE)</f>
        <v>#N/A</v>
      </c>
      <c r="AA107" s="118" t="e">
        <f>VLOOKUP($C107,食材マスタ!$A:$AB,12,FALSE)</f>
        <v>#N/A</v>
      </c>
      <c r="AB107" s="118" t="e">
        <f>VLOOKUP($C107,食材マスタ!$A:$AB,14,FALSE)</f>
        <v>#N/A</v>
      </c>
      <c r="AC107" s="118" t="e">
        <f>VLOOKUP($C107,食材マスタ!$A:$AB,16,FALSE)</f>
        <v>#N/A</v>
      </c>
      <c r="AD107" s="118" t="e">
        <f>VLOOKUP($C107,食材マスタ!$A:$AB,19,FALSE)</f>
        <v>#N/A</v>
      </c>
      <c r="AE107" s="118" t="e">
        <f>VLOOKUP($C107,食材マスタ!$A:$AB,26,FALSE)</f>
        <v>#N/A</v>
      </c>
      <c r="AF107" s="118" t="e">
        <f>VLOOKUP($C107,食材マスタ!$A:$AB,28,FALSE)</f>
        <v>#N/A</v>
      </c>
    </row>
    <row r="108" spans="1:32" ht="14.25" customHeight="1" x14ac:dyDescent="0.25">
      <c r="A108" s="260"/>
      <c r="B108" s="261"/>
      <c r="C108" s="99"/>
      <c r="D108" s="100"/>
      <c r="E108" s="101" t="str">
        <f>IF(C108="","",VLOOKUP(C108,食材マスタ!$A$4:$AB$438,6,FALSE))</f>
        <v/>
      </c>
      <c r="F108" s="102"/>
      <c r="G108" s="103" t="str">
        <f t="shared" si="73"/>
        <v/>
      </c>
      <c r="H108" s="94" t="str">
        <f t="shared" si="1"/>
        <v/>
      </c>
      <c r="I108" s="96" t="str">
        <f>IF(C108="","",VLOOKUP(C108,食材マスタ!$A$4:$AB$438,13,FALSE))</f>
        <v/>
      </c>
      <c r="J108" s="96" t="str">
        <f t="shared" si="31"/>
        <v/>
      </c>
      <c r="K108" s="104" t="str">
        <f t="shared" si="3"/>
        <v/>
      </c>
      <c r="L108" s="219" t="str">
        <f t="shared" si="31"/>
        <v/>
      </c>
      <c r="M108" s="105" t="str">
        <f t="shared" si="4"/>
        <v/>
      </c>
      <c r="N108" s="219" t="str">
        <f t="shared" si="15"/>
        <v/>
      </c>
      <c r="O108" s="105" t="str">
        <f t="shared" si="6"/>
        <v/>
      </c>
      <c r="P108" s="219" t="str">
        <f t="shared" si="13"/>
        <v/>
      </c>
      <c r="Q108" s="105" t="str">
        <f t="shared" si="8"/>
        <v/>
      </c>
      <c r="R108" s="219" t="str">
        <f t="shared" si="16"/>
        <v/>
      </c>
      <c r="S108" s="13" t="str">
        <f t="shared" si="10"/>
        <v/>
      </c>
      <c r="T108" s="223"/>
      <c r="U108" s="83"/>
      <c r="X108" s="118" t="e">
        <f>VLOOKUP($C108,食材マスタ!$A:$AB,5,FALSE)</f>
        <v>#N/A</v>
      </c>
      <c r="Y108" s="118" t="e">
        <f>VLOOKUP($C108,食材マスタ!$A:$AB,6,FALSE)</f>
        <v>#N/A</v>
      </c>
      <c r="Z108" s="118" t="e">
        <f>VLOOKUP($C108,食材マスタ!$A:$AB,13,FALSE)</f>
        <v>#N/A</v>
      </c>
      <c r="AA108" s="118" t="e">
        <f>VLOOKUP($C108,食材マスタ!$A:$AB,12,FALSE)</f>
        <v>#N/A</v>
      </c>
      <c r="AB108" s="118" t="e">
        <f>VLOOKUP($C108,食材マスタ!$A:$AB,14,FALSE)</f>
        <v>#N/A</v>
      </c>
      <c r="AC108" s="118" t="e">
        <f>VLOOKUP($C108,食材マスタ!$A:$AB,16,FALSE)</f>
        <v>#N/A</v>
      </c>
      <c r="AD108" s="118" t="e">
        <f>VLOOKUP($C108,食材マスタ!$A:$AB,19,FALSE)</f>
        <v>#N/A</v>
      </c>
      <c r="AE108" s="118" t="e">
        <f>VLOOKUP($C108,食材マスタ!$A:$AB,26,FALSE)</f>
        <v>#N/A</v>
      </c>
      <c r="AF108" s="118" t="e">
        <f>VLOOKUP($C108,食材マスタ!$A:$AB,28,FALSE)</f>
        <v>#N/A</v>
      </c>
    </row>
    <row r="109" spans="1:32" ht="14.25" customHeight="1" x14ac:dyDescent="0.25">
      <c r="A109" s="260"/>
      <c r="B109" s="261"/>
      <c r="C109" s="99"/>
      <c r="D109" s="100"/>
      <c r="E109" s="101" t="str">
        <f>IF(C109="","",VLOOKUP(C109,食材マスタ!$A$4:$AB$438,6,FALSE))</f>
        <v/>
      </c>
      <c r="F109" s="102"/>
      <c r="G109" s="103" t="str">
        <f t="shared" si="73"/>
        <v/>
      </c>
      <c r="H109" s="94" t="str">
        <f t="shared" si="1"/>
        <v/>
      </c>
      <c r="I109" s="96" t="str">
        <f>IF(C109="","",VLOOKUP(C109,食材マスタ!$A$4:$AB$438,13,FALSE))</f>
        <v/>
      </c>
      <c r="J109" s="96" t="str">
        <f t="shared" si="31"/>
        <v/>
      </c>
      <c r="K109" s="104" t="str">
        <f t="shared" si="3"/>
        <v/>
      </c>
      <c r="L109" s="219" t="str">
        <f t="shared" si="31"/>
        <v/>
      </c>
      <c r="M109" s="105" t="str">
        <f t="shared" si="4"/>
        <v/>
      </c>
      <c r="N109" s="219" t="str">
        <f t="shared" si="15"/>
        <v/>
      </c>
      <c r="O109" s="105" t="str">
        <f t="shared" si="6"/>
        <v/>
      </c>
      <c r="P109" s="219" t="str">
        <f t="shared" si="13"/>
        <v/>
      </c>
      <c r="Q109" s="105" t="str">
        <f t="shared" si="8"/>
        <v/>
      </c>
      <c r="R109" s="219" t="str">
        <f t="shared" si="16"/>
        <v/>
      </c>
      <c r="S109" s="13" t="str">
        <f t="shared" si="10"/>
        <v/>
      </c>
      <c r="T109" s="223"/>
      <c r="U109" s="83"/>
      <c r="X109" s="118" t="e">
        <f>VLOOKUP($C109,食材マスタ!$A:$AB,5,FALSE)</f>
        <v>#N/A</v>
      </c>
      <c r="Y109" s="118" t="e">
        <f>VLOOKUP($C109,食材マスタ!$A:$AB,6,FALSE)</f>
        <v>#N/A</v>
      </c>
      <c r="Z109" s="118" t="e">
        <f>VLOOKUP($C109,食材マスタ!$A:$AB,13,FALSE)</f>
        <v>#N/A</v>
      </c>
      <c r="AA109" s="118" t="e">
        <f>VLOOKUP($C109,食材マスタ!$A:$AB,12,FALSE)</f>
        <v>#N/A</v>
      </c>
      <c r="AB109" s="118" t="e">
        <f>VLOOKUP($C109,食材マスタ!$A:$AB,14,FALSE)</f>
        <v>#N/A</v>
      </c>
      <c r="AC109" s="118" t="e">
        <f>VLOOKUP($C109,食材マスタ!$A:$AB,16,FALSE)</f>
        <v>#N/A</v>
      </c>
      <c r="AD109" s="118" t="e">
        <f>VLOOKUP($C109,食材マスタ!$A:$AB,19,FALSE)</f>
        <v>#N/A</v>
      </c>
      <c r="AE109" s="118" t="e">
        <f>VLOOKUP($C109,食材マスタ!$A:$AB,26,FALSE)</f>
        <v>#N/A</v>
      </c>
      <c r="AF109" s="118" t="e">
        <f>VLOOKUP($C109,食材マスタ!$A:$AB,28,FALSE)</f>
        <v>#N/A</v>
      </c>
    </row>
    <row r="110" spans="1:32" ht="14.25" customHeight="1" x14ac:dyDescent="0.25">
      <c r="A110" s="260"/>
      <c r="B110" s="261"/>
      <c r="C110" s="99"/>
      <c r="D110" s="100"/>
      <c r="E110" s="101" t="str">
        <f>IF(C110="","",VLOOKUP(C110,食材マスタ!$A$4:$AB$438,6,FALSE))</f>
        <v/>
      </c>
      <c r="F110" s="102"/>
      <c r="G110" s="103" t="str">
        <f t="shared" si="73"/>
        <v/>
      </c>
      <c r="H110" s="94" t="str">
        <f t="shared" si="1"/>
        <v/>
      </c>
      <c r="I110" s="96" t="str">
        <f>IF(C110="","",VLOOKUP(C110,食材マスタ!$A$4:$AB$438,13,FALSE))</f>
        <v/>
      </c>
      <c r="J110" s="96" t="str">
        <f t="shared" ref="J110:L114" si="74">K110</f>
        <v/>
      </c>
      <c r="K110" s="104" t="str">
        <f t="shared" si="3"/>
        <v/>
      </c>
      <c r="L110" s="219" t="str">
        <f t="shared" si="74"/>
        <v/>
      </c>
      <c r="M110" s="105" t="str">
        <f t="shared" si="4"/>
        <v/>
      </c>
      <c r="N110" s="219" t="str">
        <f t="shared" si="15"/>
        <v/>
      </c>
      <c r="O110" s="105" t="str">
        <f t="shared" si="6"/>
        <v/>
      </c>
      <c r="P110" s="219" t="str">
        <f t="shared" si="13"/>
        <v/>
      </c>
      <c r="Q110" s="105" t="str">
        <f t="shared" si="8"/>
        <v/>
      </c>
      <c r="R110" s="219" t="str">
        <f t="shared" si="16"/>
        <v/>
      </c>
      <c r="S110" s="13" t="str">
        <f t="shared" si="10"/>
        <v/>
      </c>
      <c r="T110" s="223"/>
      <c r="U110" s="83"/>
      <c r="X110" s="118" t="e">
        <f>VLOOKUP($C110,食材マスタ!$A:$AB,5,FALSE)</f>
        <v>#N/A</v>
      </c>
      <c r="Y110" s="118" t="e">
        <f>VLOOKUP($C110,食材マスタ!$A:$AB,6,FALSE)</f>
        <v>#N/A</v>
      </c>
      <c r="Z110" s="118" t="e">
        <f>VLOOKUP($C110,食材マスタ!$A:$AB,13,FALSE)</f>
        <v>#N/A</v>
      </c>
      <c r="AA110" s="118" t="e">
        <f>VLOOKUP($C110,食材マスタ!$A:$AB,12,FALSE)</f>
        <v>#N/A</v>
      </c>
      <c r="AB110" s="118" t="e">
        <f>VLOOKUP($C110,食材マスタ!$A:$AB,14,FALSE)</f>
        <v>#N/A</v>
      </c>
      <c r="AC110" s="118" t="e">
        <f>VLOOKUP($C110,食材マスタ!$A:$AB,16,FALSE)</f>
        <v>#N/A</v>
      </c>
      <c r="AD110" s="118" t="e">
        <f>VLOOKUP($C110,食材マスタ!$A:$AB,19,FALSE)</f>
        <v>#N/A</v>
      </c>
      <c r="AE110" s="118" t="e">
        <f>VLOOKUP($C110,食材マスタ!$A:$AB,26,FALSE)</f>
        <v>#N/A</v>
      </c>
      <c r="AF110" s="118" t="e">
        <f>VLOOKUP($C110,食材マスタ!$A:$AB,28,FALSE)</f>
        <v>#N/A</v>
      </c>
    </row>
    <row r="111" spans="1:32" ht="14.25" customHeight="1" x14ac:dyDescent="0.25">
      <c r="A111" s="260"/>
      <c r="B111" s="261"/>
      <c r="C111" s="99"/>
      <c r="D111" s="115"/>
      <c r="E111" s="101" t="str">
        <f>IF(C111="","",VLOOKUP(C111,食材マスタ!$A$4:$AB$438,6,FALSE))</f>
        <v/>
      </c>
      <c r="F111" s="102"/>
      <c r="G111" s="103" t="str">
        <f t="shared" si="73"/>
        <v/>
      </c>
      <c r="H111" s="94" t="str">
        <f t="shared" si="1"/>
        <v/>
      </c>
      <c r="I111" s="96" t="str">
        <f>IF(C111="","",VLOOKUP(C111,食材マスタ!$A$4:$AB$438,13,FALSE))</f>
        <v/>
      </c>
      <c r="J111" s="96" t="str">
        <f t="shared" si="74"/>
        <v/>
      </c>
      <c r="K111" s="104" t="str">
        <f t="shared" si="3"/>
        <v/>
      </c>
      <c r="L111" s="219" t="str">
        <f t="shared" si="74"/>
        <v/>
      </c>
      <c r="M111" s="105" t="str">
        <f t="shared" si="4"/>
        <v/>
      </c>
      <c r="N111" s="219" t="str">
        <f t="shared" si="15"/>
        <v/>
      </c>
      <c r="O111" s="105" t="str">
        <f t="shared" si="6"/>
        <v/>
      </c>
      <c r="P111" s="219" t="str">
        <f t="shared" si="13"/>
        <v/>
      </c>
      <c r="Q111" s="105" t="str">
        <f t="shared" si="8"/>
        <v/>
      </c>
      <c r="R111" s="219" t="str">
        <f t="shared" si="16"/>
        <v/>
      </c>
      <c r="S111" s="13" t="str">
        <f t="shared" si="10"/>
        <v/>
      </c>
      <c r="T111" s="224"/>
      <c r="U111" s="86"/>
      <c r="X111" s="118" t="e">
        <f>VLOOKUP($C111,食材マスタ!$A:$AB,5,FALSE)</f>
        <v>#N/A</v>
      </c>
      <c r="Y111" s="118" t="e">
        <f>VLOOKUP($C111,食材マスタ!$A:$AB,6,FALSE)</f>
        <v>#N/A</v>
      </c>
      <c r="Z111" s="118" t="e">
        <f>VLOOKUP($C111,食材マスタ!$A:$AB,13,FALSE)</f>
        <v>#N/A</v>
      </c>
      <c r="AA111" s="118" t="e">
        <f>VLOOKUP($C111,食材マスタ!$A:$AB,12,FALSE)</f>
        <v>#N/A</v>
      </c>
      <c r="AB111" s="118" t="e">
        <f>VLOOKUP($C111,食材マスタ!$A:$AB,14,FALSE)</f>
        <v>#N/A</v>
      </c>
      <c r="AC111" s="118" t="e">
        <f>VLOOKUP($C111,食材マスタ!$A:$AB,16,FALSE)</f>
        <v>#N/A</v>
      </c>
      <c r="AD111" s="118" t="e">
        <f>VLOOKUP($C111,食材マスタ!$A:$AB,19,FALSE)</f>
        <v>#N/A</v>
      </c>
      <c r="AE111" s="118" t="e">
        <f>VLOOKUP($C111,食材マスタ!$A:$AB,26,FALSE)</f>
        <v>#N/A</v>
      </c>
      <c r="AF111" s="118" t="e">
        <f>VLOOKUP($C111,食材マスタ!$A:$AB,28,FALSE)</f>
        <v>#N/A</v>
      </c>
    </row>
    <row r="112" spans="1:32" ht="14.25" customHeight="1" x14ac:dyDescent="0.25">
      <c r="A112" s="260"/>
      <c r="B112" s="261"/>
      <c r="C112" s="114"/>
      <c r="D112" s="100"/>
      <c r="E112" s="101" t="str">
        <f>IF(C112="","",VLOOKUP(C112,食材マスタ!$A$4:$AB$438,6,FALSE))</f>
        <v/>
      </c>
      <c r="F112" s="102"/>
      <c r="G112" s="103" t="str">
        <f t="shared" si="73"/>
        <v/>
      </c>
      <c r="H112" s="94" t="str">
        <f t="shared" si="1"/>
        <v/>
      </c>
      <c r="I112" s="96" t="str">
        <f>IF(C112="","",VLOOKUP(C112,食材マスタ!$A$4:$AB$438,13,FALSE))</f>
        <v/>
      </c>
      <c r="J112" s="96" t="str">
        <f t="shared" si="74"/>
        <v/>
      </c>
      <c r="K112" s="104" t="str">
        <f t="shared" si="3"/>
        <v/>
      </c>
      <c r="L112" s="219" t="str">
        <f t="shared" si="74"/>
        <v/>
      </c>
      <c r="M112" s="105" t="str">
        <f t="shared" si="4"/>
        <v/>
      </c>
      <c r="N112" s="219" t="str">
        <f t="shared" si="15"/>
        <v/>
      </c>
      <c r="O112" s="105" t="str">
        <f t="shared" si="6"/>
        <v/>
      </c>
      <c r="P112" s="219" t="str">
        <f t="shared" si="13"/>
        <v/>
      </c>
      <c r="Q112" s="105" t="str">
        <f t="shared" si="8"/>
        <v/>
      </c>
      <c r="R112" s="219" t="str">
        <f t="shared" si="16"/>
        <v/>
      </c>
      <c r="S112" s="13" t="str">
        <f t="shared" si="10"/>
        <v/>
      </c>
      <c r="T112" s="223"/>
      <c r="U112" s="85"/>
      <c r="X112" s="118" t="e">
        <f>VLOOKUP($C112,食材マスタ!$A:$AB,5,FALSE)</f>
        <v>#N/A</v>
      </c>
      <c r="Y112" s="118" t="e">
        <f>VLOOKUP($C112,食材マスタ!$A:$AB,6,FALSE)</f>
        <v>#N/A</v>
      </c>
      <c r="Z112" s="118" t="e">
        <f>VLOOKUP($C112,食材マスタ!$A:$AB,13,FALSE)</f>
        <v>#N/A</v>
      </c>
      <c r="AA112" s="118" t="e">
        <f>VLOOKUP($C112,食材マスタ!$A:$AB,12,FALSE)</f>
        <v>#N/A</v>
      </c>
      <c r="AB112" s="118" t="e">
        <f>VLOOKUP($C112,食材マスタ!$A:$AB,14,FALSE)</f>
        <v>#N/A</v>
      </c>
      <c r="AC112" s="118" t="e">
        <f>VLOOKUP($C112,食材マスタ!$A:$AB,16,FALSE)</f>
        <v>#N/A</v>
      </c>
      <c r="AD112" s="118" t="e">
        <f>VLOOKUP($C112,食材マスタ!$A:$AB,19,FALSE)</f>
        <v>#N/A</v>
      </c>
      <c r="AE112" s="118" t="e">
        <f>VLOOKUP($C112,食材マスタ!$A:$AB,26,FALSE)</f>
        <v>#N/A</v>
      </c>
      <c r="AF112" s="118" t="e">
        <f>VLOOKUP($C112,食材マスタ!$A:$AB,28,FALSE)</f>
        <v>#N/A</v>
      </c>
    </row>
    <row r="113" spans="1:32" ht="14.25" customHeight="1" x14ac:dyDescent="0.25">
      <c r="A113" s="260"/>
      <c r="B113" s="261"/>
      <c r="C113" s="99"/>
      <c r="D113" s="115"/>
      <c r="E113" s="101" t="str">
        <f>IF(C113="","",VLOOKUP(C113,食材マスタ!$A$4:$AB$438,6,FALSE))</f>
        <v/>
      </c>
      <c r="F113" s="102"/>
      <c r="G113" s="103" t="str">
        <f t="shared" si="73"/>
        <v/>
      </c>
      <c r="H113" s="94" t="str">
        <f t="shared" si="1"/>
        <v/>
      </c>
      <c r="I113" s="96" t="str">
        <f>IF(C113="","",VLOOKUP(C113,食材マスタ!$A$4:$AB$438,13,FALSE))</f>
        <v/>
      </c>
      <c r="J113" s="96" t="str">
        <f t="shared" si="74"/>
        <v/>
      </c>
      <c r="K113" s="104" t="str">
        <f t="shared" si="3"/>
        <v/>
      </c>
      <c r="L113" s="219" t="str">
        <f t="shared" si="74"/>
        <v/>
      </c>
      <c r="M113" s="105" t="str">
        <f t="shared" si="4"/>
        <v/>
      </c>
      <c r="N113" s="219" t="str">
        <f t="shared" si="15"/>
        <v/>
      </c>
      <c r="O113" s="105" t="str">
        <f t="shared" si="6"/>
        <v/>
      </c>
      <c r="P113" s="219" t="str">
        <f t="shared" si="13"/>
        <v/>
      </c>
      <c r="Q113" s="105" t="str">
        <f t="shared" si="8"/>
        <v/>
      </c>
      <c r="R113" s="219" t="str">
        <f t="shared" si="16"/>
        <v/>
      </c>
      <c r="S113" s="13" t="str">
        <f t="shared" si="10"/>
        <v/>
      </c>
      <c r="T113" s="224"/>
      <c r="U113" s="86"/>
      <c r="X113" s="118" t="e">
        <f>VLOOKUP($C113,食材マスタ!$A:$AB,5,FALSE)</f>
        <v>#N/A</v>
      </c>
      <c r="Y113" s="118" t="e">
        <f>VLOOKUP($C113,食材マスタ!$A:$AB,6,FALSE)</f>
        <v>#N/A</v>
      </c>
      <c r="Z113" s="118" t="e">
        <f>VLOOKUP($C113,食材マスタ!$A:$AB,13,FALSE)</f>
        <v>#N/A</v>
      </c>
      <c r="AA113" s="118" t="e">
        <f>VLOOKUP($C113,食材マスタ!$A:$AB,12,FALSE)</f>
        <v>#N/A</v>
      </c>
      <c r="AB113" s="118" t="e">
        <f>VLOOKUP($C113,食材マスタ!$A:$AB,14,FALSE)</f>
        <v>#N/A</v>
      </c>
      <c r="AC113" s="118" t="e">
        <f>VLOOKUP($C113,食材マスタ!$A:$AB,16,FALSE)</f>
        <v>#N/A</v>
      </c>
      <c r="AD113" s="118" t="e">
        <f>VLOOKUP($C113,食材マスタ!$A:$AB,19,FALSE)</f>
        <v>#N/A</v>
      </c>
      <c r="AE113" s="118" t="e">
        <f>VLOOKUP($C113,食材マスタ!$A:$AB,26,FALSE)</f>
        <v>#N/A</v>
      </c>
      <c r="AF113" s="118" t="e">
        <f>VLOOKUP($C113,食材マスタ!$A:$AB,28,FALSE)</f>
        <v>#N/A</v>
      </c>
    </row>
    <row r="114" spans="1:32" ht="14.25" customHeight="1" thickBot="1" x14ac:dyDescent="0.3">
      <c r="A114" s="260"/>
      <c r="B114" s="261"/>
      <c r="C114" s="99"/>
      <c r="D114" s="100"/>
      <c r="E114" s="101" t="str">
        <f>IF(C114="","",VLOOKUP(C114,食材マスタ!$A$4:$AB$438,6,FALSE))</f>
        <v/>
      </c>
      <c r="F114" s="102"/>
      <c r="G114" s="103" t="str">
        <f t="shared" si="73"/>
        <v/>
      </c>
      <c r="H114" s="94" t="str">
        <f t="shared" si="1"/>
        <v/>
      </c>
      <c r="I114" s="96" t="str">
        <f>IF(C114="","",VLOOKUP(C114,食材マスタ!$A$4:$AB$438,13,FALSE))</f>
        <v/>
      </c>
      <c r="J114" s="96" t="str">
        <f t="shared" si="74"/>
        <v/>
      </c>
      <c r="K114" s="104" t="str">
        <f t="shared" si="3"/>
        <v/>
      </c>
      <c r="L114" s="219" t="str">
        <f t="shared" si="74"/>
        <v/>
      </c>
      <c r="M114" s="105" t="str">
        <f t="shared" si="4"/>
        <v/>
      </c>
      <c r="N114" s="219" t="str">
        <f t="shared" si="15"/>
        <v/>
      </c>
      <c r="O114" s="105" t="str">
        <f t="shared" si="6"/>
        <v/>
      </c>
      <c r="P114" s="219" t="str">
        <f t="shared" si="13"/>
        <v/>
      </c>
      <c r="Q114" s="105" t="str">
        <f t="shared" si="8"/>
        <v/>
      </c>
      <c r="R114" s="219" t="str">
        <f t="shared" si="16"/>
        <v/>
      </c>
      <c r="S114" s="13" t="str">
        <f t="shared" si="10"/>
        <v/>
      </c>
      <c r="T114" s="223"/>
      <c r="U114" s="82"/>
      <c r="X114" s="118" t="e">
        <f>VLOOKUP($C114,食材マスタ!$A:$AB,5,FALSE)</f>
        <v>#N/A</v>
      </c>
      <c r="Y114" s="118" t="e">
        <f>VLOOKUP($C114,食材マスタ!$A:$AB,6,FALSE)</f>
        <v>#N/A</v>
      </c>
      <c r="Z114" s="118" t="e">
        <f>VLOOKUP($C114,食材マスタ!$A:$AB,13,FALSE)</f>
        <v>#N/A</v>
      </c>
      <c r="AA114" s="118" t="e">
        <f>VLOOKUP($C114,食材マスタ!$A:$AB,12,FALSE)</f>
        <v>#N/A</v>
      </c>
      <c r="AB114" s="118" t="e">
        <f>VLOOKUP($C114,食材マスタ!$A:$AB,14,FALSE)</f>
        <v>#N/A</v>
      </c>
      <c r="AC114" s="118" t="e">
        <f>VLOOKUP($C114,食材マスタ!$A:$AB,16,FALSE)</f>
        <v>#N/A</v>
      </c>
      <c r="AD114" s="118" t="e">
        <f>VLOOKUP($C114,食材マスタ!$A:$AB,19,FALSE)</f>
        <v>#N/A</v>
      </c>
      <c r="AE114" s="118" t="e">
        <f>VLOOKUP($C114,食材マスタ!$A:$AB,26,FALSE)</f>
        <v>#N/A</v>
      </c>
      <c r="AF114" s="118" t="e">
        <f>VLOOKUP($C114,食材マスタ!$A:$AB,28,FALSE)</f>
        <v>#N/A</v>
      </c>
    </row>
    <row r="115" spans="1:32" s="18" customFormat="1" ht="14.25" customHeight="1" thickBot="1" x14ac:dyDescent="0.3">
      <c r="A115" s="257" t="s">
        <v>2122</v>
      </c>
      <c r="B115" s="258"/>
      <c r="C115" s="24"/>
      <c r="D115" s="25"/>
      <c r="E115" s="26"/>
      <c r="F115" s="28"/>
      <c r="G115" s="26"/>
      <c r="H115" s="27">
        <f>SUM(H8:H114)</f>
        <v>0</v>
      </c>
      <c r="I115" s="28"/>
      <c r="J115" s="29">
        <f t="shared" ref="J115:S115" si="75">SUM(J8:J114)</f>
        <v>0</v>
      </c>
      <c r="K115" s="28">
        <f t="shared" si="75"/>
        <v>0</v>
      </c>
      <c r="L115" s="28">
        <f t="shared" si="75"/>
        <v>0</v>
      </c>
      <c r="M115" s="28">
        <f t="shared" si="75"/>
        <v>0</v>
      </c>
      <c r="N115" s="28">
        <f t="shared" si="75"/>
        <v>0</v>
      </c>
      <c r="O115" s="28">
        <f t="shared" si="75"/>
        <v>0</v>
      </c>
      <c r="P115" s="28">
        <f t="shared" si="75"/>
        <v>0</v>
      </c>
      <c r="Q115" s="28">
        <f t="shared" si="75"/>
        <v>0</v>
      </c>
      <c r="R115" s="28">
        <f t="shared" si="75"/>
        <v>0</v>
      </c>
      <c r="S115" s="28">
        <f t="shared" si="75"/>
        <v>0</v>
      </c>
      <c r="T115" s="28"/>
      <c r="U115" s="30"/>
      <c r="X115" s="118" t="e">
        <f>VLOOKUP($C115,食材マスタ!$A:$AB,5,FALSE)</f>
        <v>#N/A</v>
      </c>
      <c r="Y115" s="118" t="e">
        <f>VLOOKUP($C115,食材マスタ!$A:$AB,6,FALSE)</f>
        <v>#N/A</v>
      </c>
      <c r="Z115" s="118" t="e">
        <f>VLOOKUP($C115,食材マスタ!$A:$AB,13,FALSE)</f>
        <v>#N/A</v>
      </c>
      <c r="AA115" s="118" t="e">
        <f>VLOOKUP($C115,食材マスタ!$A:$AB,12,FALSE)</f>
        <v>#N/A</v>
      </c>
      <c r="AB115" s="118" t="e">
        <f>VLOOKUP($C115,食材マスタ!$A:$AB,14,FALSE)</f>
        <v>#N/A</v>
      </c>
      <c r="AC115" s="118" t="e">
        <f>VLOOKUP($C115,食材マスタ!$A:$AB,16,FALSE)</f>
        <v>#N/A</v>
      </c>
      <c r="AD115" s="118" t="e">
        <f>VLOOKUP($C115,食材マスタ!$A:$AB,19,FALSE)</f>
        <v>#N/A</v>
      </c>
      <c r="AE115" s="118" t="e">
        <f>VLOOKUP($C115,食材マスタ!$A:$AB,26,FALSE)</f>
        <v>#N/A</v>
      </c>
      <c r="AF115" s="118" t="e">
        <f>VLOOKUP($C115,食材マスタ!$A:$AB,28,FALSE)</f>
        <v>#N/A</v>
      </c>
    </row>
  </sheetData>
  <sheetProtection selectLockedCells="1" selectUnlockedCells="1"/>
  <mergeCells count="120">
    <mergeCell ref="A115:B115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03:B103"/>
    <mergeCell ref="A63:B63"/>
    <mergeCell ref="A64:B64"/>
    <mergeCell ref="A65:B65"/>
    <mergeCell ref="A66:B66"/>
    <mergeCell ref="A67:B67"/>
    <mergeCell ref="A97:B97"/>
    <mergeCell ref="A98:B98"/>
    <mergeCell ref="A99:B99"/>
    <mergeCell ref="A100:B100"/>
    <mergeCell ref="A101:B101"/>
    <mergeCell ref="A102:B102"/>
    <mergeCell ref="A68:B68"/>
    <mergeCell ref="A69:B69"/>
    <mergeCell ref="A70:B70"/>
    <mergeCell ref="A71:B71"/>
    <mergeCell ref="A80:B80"/>
    <mergeCell ref="A81:B81"/>
    <mergeCell ref="A72:B72"/>
    <mergeCell ref="A73:B73"/>
    <mergeCell ref="A74:B74"/>
    <mergeCell ref="A75:B75"/>
    <mergeCell ref="A76:B76"/>
    <mergeCell ref="A95:B95"/>
    <mergeCell ref="A45:B45"/>
    <mergeCell ref="A46:B46"/>
    <mergeCell ref="A47:B47"/>
    <mergeCell ref="A48:B48"/>
    <mergeCell ref="A49:B49"/>
    <mergeCell ref="A50:B50"/>
    <mergeCell ref="A57:B57"/>
    <mergeCell ref="A58:B58"/>
    <mergeCell ref="A59:B59"/>
    <mergeCell ref="A27:B27"/>
    <mergeCell ref="A28:B28"/>
    <mergeCell ref="A29:B29"/>
    <mergeCell ref="A30:B30"/>
    <mergeCell ref="A31:B31"/>
    <mergeCell ref="A20:B2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8:B8"/>
    <mergeCell ref="D2:T2"/>
    <mergeCell ref="B5:C5"/>
    <mergeCell ref="E5:F5"/>
    <mergeCell ref="G5:H5"/>
    <mergeCell ref="I5:N5"/>
    <mergeCell ref="P5:R5"/>
    <mergeCell ref="T5:U5"/>
    <mergeCell ref="A6:B7"/>
    <mergeCell ref="C6:C7"/>
    <mergeCell ref="D6:D7"/>
    <mergeCell ref="E6:E7"/>
    <mergeCell ref="U6:U7"/>
    <mergeCell ref="A9:B9"/>
    <mergeCell ref="A10:B10"/>
    <mergeCell ref="A11:B11"/>
    <mergeCell ref="A93:B93"/>
    <mergeCell ref="A89:B89"/>
    <mergeCell ref="A90:B90"/>
    <mergeCell ref="A91:B91"/>
    <mergeCell ref="A92:B92"/>
    <mergeCell ref="A94:B94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96:B96"/>
    <mergeCell ref="A51:B51"/>
    <mergeCell ref="A52:B52"/>
    <mergeCell ref="A53:B53"/>
    <mergeCell ref="A54:B54"/>
    <mergeCell ref="A55:B55"/>
    <mergeCell ref="A56:B56"/>
    <mergeCell ref="A82:B82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62:B62"/>
    <mergeCell ref="A60:B60"/>
    <mergeCell ref="A61:B61"/>
  </mergeCells>
  <phoneticPr fontId="3"/>
  <conditionalFormatting sqref="B5:C5">
    <cfRule type="expression" dxfId="15" priority="4">
      <formula>$B$5&lt;&gt;""</formula>
    </cfRule>
  </conditionalFormatting>
  <conditionalFormatting sqref="E5:F5">
    <cfRule type="expression" dxfId="14" priority="3">
      <formula>$E$5&lt;&gt;""</formula>
    </cfRule>
  </conditionalFormatting>
  <conditionalFormatting sqref="I5:N5">
    <cfRule type="expression" dxfId="13" priority="2">
      <formula>$I$5&lt;&gt;""</formula>
    </cfRule>
  </conditionalFormatting>
  <conditionalFormatting sqref="T5:U5">
    <cfRule type="expression" dxfId="12" priority="1">
      <formula>$T$5&lt;&gt;""</formula>
    </cfRule>
  </conditionalFormatting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I26"/>
  <sheetViews>
    <sheetView showGridLines="0" tabSelected="1" topLeftCell="A9" zoomScale="130" zoomScaleNormal="130" workbookViewId="0">
      <selection activeCell="G10" sqref="G10:H10"/>
    </sheetView>
  </sheetViews>
  <sheetFormatPr defaultColWidth="9" defaultRowHeight="16.5" x14ac:dyDescent="0.25"/>
  <cols>
    <col min="1" max="1" width="4.375" style="136" customWidth="1"/>
    <col min="2" max="2" width="3.875" style="136" customWidth="1"/>
    <col min="3" max="3" width="16" style="136" customWidth="1"/>
    <col min="4" max="8" width="14.375" style="136" customWidth="1"/>
    <col min="9" max="9" width="1" style="136" customWidth="1"/>
    <col min="10" max="16384" width="9" style="136"/>
  </cols>
  <sheetData>
    <row r="1" spans="1:9" ht="21" customHeight="1" x14ac:dyDescent="0.25">
      <c r="A1" s="1" t="s">
        <v>2129</v>
      </c>
      <c r="H1" s="137" t="s">
        <v>2158</v>
      </c>
    </row>
    <row r="2" spans="1:9" ht="21" customHeight="1" x14ac:dyDescent="0.25">
      <c r="A2" s="63"/>
    </row>
    <row r="3" spans="1:9" ht="21" customHeight="1" x14ac:dyDescent="0.3">
      <c r="A3" s="282" t="s">
        <v>2131</v>
      </c>
      <c r="B3" s="282"/>
      <c r="C3" s="282"/>
      <c r="D3" s="282"/>
      <c r="E3" s="282"/>
      <c r="F3" s="282"/>
      <c r="G3" s="282"/>
      <c r="H3" s="282"/>
      <c r="I3" s="138"/>
    </row>
    <row r="4" spans="1:9" ht="21" customHeight="1" x14ac:dyDescent="0.3">
      <c r="A4" s="282" t="s">
        <v>2159</v>
      </c>
      <c r="B4" s="282"/>
      <c r="C4" s="282"/>
      <c r="D4" s="282"/>
      <c r="E4" s="282"/>
      <c r="F4" s="282"/>
      <c r="G4" s="282"/>
      <c r="H4" s="282"/>
      <c r="I4" s="138"/>
    </row>
    <row r="5" spans="1:9" ht="18.75" customHeight="1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ht="39" customHeight="1" thickBot="1" x14ac:dyDescent="0.35">
      <c r="E6" s="140" t="s">
        <v>2083</v>
      </c>
      <c r="F6" s="290"/>
      <c r="G6" s="290"/>
      <c r="H6" s="290"/>
    </row>
    <row r="7" spans="1:9" ht="18" customHeight="1" x14ac:dyDescent="0.25">
      <c r="E7" s="292" t="s">
        <v>2133</v>
      </c>
      <c r="F7" s="292"/>
      <c r="G7" s="267"/>
      <c r="H7" s="267"/>
    </row>
    <row r="8" spans="1:9" ht="28.15" customHeight="1" thickBot="1" x14ac:dyDescent="0.35">
      <c r="E8" s="289" t="s">
        <v>2134</v>
      </c>
      <c r="F8" s="289"/>
      <c r="G8" s="290"/>
      <c r="H8" s="290"/>
    </row>
    <row r="9" spans="1:9" ht="18" customHeight="1" x14ac:dyDescent="0.25">
      <c r="E9" s="292" t="s">
        <v>2133</v>
      </c>
      <c r="F9" s="292"/>
      <c r="G9" s="267"/>
      <c r="H9" s="267"/>
    </row>
    <row r="10" spans="1:9" ht="28.15" customHeight="1" thickBot="1" x14ac:dyDescent="0.35">
      <c r="E10" s="289" t="s">
        <v>2135</v>
      </c>
      <c r="F10" s="289"/>
      <c r="G10" s="290"/>
      <c r="H10" s="290"/>
    </row>
    <row r="11" spans="1:9" ht="39" customHeight="1" thickBot="1" x14ac:dyDescent="0.35">
      <c r="E11" s="268" t="s">
        <v>2136</v>
      </c>
      <c r="F11" s="268"/>
      <c r="G11" s="291"/>
      <c r="H11" s="291"/>
    </row>
    <row r="12" spans="1:9" ht="25.5" customHeight="1" x14ac:dyDescent="0.25">
      <c r="E12" s="141"/>
      <c r="F12" s="141"/>
      <c r="G12" s="141"/>
      <c r="H12" s="141"/>
    </row>
    <row r="13" spans="1:9" ht="21" customHeight="1" thickBot="1" x14ac:dyDescent="0.3"/>
    <row r="14" spans="1:9" s="142" customFormat="1" ht="25.5" customHeight="1" thickBot="1" x14ac:dyDescent="0.2">
      <c r="B14" s="283" t="s">
        <v>2137</v>
      </c>
      <c r="C14" s="284"/>
      <c r="D14" s="285" t="s">
        <v>2160</v>
      </c>
      <c r="E14" s="285"/>
      <c r="F14" s="285"/>
      <c r="G14" s="285"/>
      <c r="H14" s="284"/>
    </row>
    <row r="15" spans="1:9" s="142" customFormat="1" ht="25.5" customHeight="1" x14ac:dyDescent="0.15">
      <c r="B15" s="286" t="s">
        <v>2139</v>
      </c>
      <c r="C15" s="287"/>
      <c r="D15" s="143" t="s">
        <v>16</v>
      </c>
      <c r="E15" s="144" t="s">
        <v>18</v>
      </c>
      <c r="F15" s="144" t="s">
        <v>21</v>
      </c>
      <c r="G15" s="144" t="s">
        <v>2140</v>
      </c>
      <c r="H15" s="145" t="s">
        <v>2095</v>
      </c>
    </row>
    <row r="16" spans="1:9" s="142" customFormat="1" ht="25.5" customHeight="1" thickBot="1" x14ac:dyDescent="0.2">
      <c r="B16" s="272"/>
      <c r="C16" s="273"/>
      <c r="D16" s="146" t="s">
        <v>2141</v>
      </c>
      <c r="E16" s="147" t="s">
        <v>2142</v>
      </c>
      <c r="F16" s="147" t="s">
        <v>2142</v>
      </c>
      <c r="G16" s="147" t="s">
        <v>2142</v>
      </c>
      <c r="H16" s="148" t="s">
        <v>2142</v>
      </c>
    </row>
    <row r="17" spans="1:8" s="142" customFormat="1" ht="35.1" customHeight="1" thickBot="1" x14ac:dyDescent="0.2">
      <c r="B17" s="295" t="s">
        <v>2145</v>
      </c>
      <c r="C17" s="296"/>
      <c r="D17" s="175">
        <f>+'一般食(様式4-2)'!J115</f>
        <v>0</v>
      </c>
      <c r="E17" s="176">
        <f>+'一般食(様式4-2)'!L115</f>
        <v>0</v>
      </c>
      <c r="F17" s="176">
        <f>+'一般食(様式4-2)'!N115</f>
        <v>0</v>
      </c>
      <c r="G17" s="176">
        <f>+'一般食(様式4-2)'!P115</f>
        <v>0</v>
      </c>
      <c r="H17" s="177">
        <f>+'一般食(様式4-2)'!R115</f>
        <v>0</v>
      </c>
    </row>
    <row r="18" spans="1:8" s="142" customFormat="1" ht="35.1" customHeight="1" x14ac:dyDescent="0.15">
      <c r="B18" s="297" t="s">
        <v>2147</v>
      </c>
      <c r="C18" s="298"/>
      <c r="D18" s="158"/>
      <c r="E18" s="159"/>
      <c r="F18" s="160" t="str">
        <f>IF(E17=0,"",(E17*4/D17*100))</f>
        <v/>
      </c>
      <c r="G18" s="159" t="s">
        <v>2148</v>
      </c>
      <c r="H18" s="161"/>
    </row>
    <row r="19" spans="1:8" s="142" customFormat="1" ht="35.1" customHeight="1" x14ac:dyDescent="0.15">
      <c r="B19" s="269" t="s">
        <v>2149</v>
      </c>
      <c r="C19" s="270"/>
      <c r="D19" s="152"/>
      <c r="E19" s="162"/>
      <c r="F19" s="163" t="str">
        <f>IF(F17=0,"",(F17*9/D17*100))</f>
        <v/>
      </c>
      <c r="G19" s="162" t="s">
        <v>2148</v>
      </c>
      <c r="H19" s="164"/>
    </row>
    <row r="20" spans="1:8" s="142" customFormat="1" ht="35.1" customHeight="1" thickBot="1" x14ac:dyDescent="0.2">
      <c r="B20" s="269" t="s">
        <v>2150</v>
      </c>
      <c r="C20" s="270"/>
      <c r="D20" s="165"/>
      <c r="E20" s="166"/>
      <c r="F20" s="167" t="str">
        <f>IF(G17=0,"",(100-F18-F19))</f>
        <v/>
      </c>
      <c r="G20" s="166" t="s">
        <v>2148</v>
      </c>
      <c r="H20" s="168"/>
    </row>
    <row r="21" spans="1:8" s="142" customFormat="1" ht="40.5" customHeight="1" x14ac:dyDescent="0.15">
      <c r="B21" s="274" t="s">
        <v>2151</v>
      </c>
      <c r="C21" s="275"/>
      <c r="D21" s="158"/>
      <c r="E21" s="159"/>
      <c r="F21" s="133"/>
      <c r="G21" s="159" t="s">
        <v>2152</v>
      </c>
      <c r="H21" s="161"/>
    </row>
    <row r="22" spans="1:8" s="142" customFormat="1" ht="40.5" customHeight="1" x14ac:dyDescent="0.15">
      <c r="B22" s="278" t="s">
        <v>2153</v>
      </c>
      <c r="C22" s="279"/>
      <c r="D22" s="152"/>
      <c r="E22" s="162"/>
      <c r="F22" s="134"/>
      <c r="G22" s="162" t="s">
        <v>2152</v>
      </c>
      <c r="H22" s="164"/>
    </row>
    <row r="23" spans="1:8" s="142" customFormat="1" ht="40.5" customHeight="1" thickBot="1" x14ac:dyDescent="0.2">
      <c r="B23" s="280" t="s">
        <v>2154</v>
      </c>
      <c r="C23" s="281"/>
      <c r="D23" s="169"/>
      <c r="E23" s="170"/>
      <c r="F23" s="135"/>
      <c r="G23" s="170" t="s">
        <v>2152</v>
      </c>
      <c r="H23" s="171"/>
    </row>
    <row r="24" spans="1:8" s="142" customFormat="1" ht="35.1" customHeight="1" thickTop="1" thickBot="1" x14ac:dyDescent="0.2">
      <c r="B24" s="272" t="s">
        <v>2155</v>
      </c>
      <c r="C24" s="273"/>
      <c r="D24" s="172"/>
      <c r="E24" s="173"/>
      <c r="F24" s="173">
        <f>SUM(F21:F23)</f>
        <v>0</v>
      </c>
      <c r="G24" s="173" t="s">
        <v>2152</v>
      </c>
      <c r="H24" s="174"/>
    </row>
    <row r="25" spans="1:8" ht="25.5" customHeight="1" x14ac:dyDescent="0.25">
      <c r="A25" s="271"/>
      <c r="B25" s="271"/>
      <c r="C25" s="271"/>
      <c r="D25" s="271"/>
      <c r="E25" s="271"/>
      <c r="F25" s="271"/>
      <c r="G25" s="271"/>
      <c r="H25" s="271"/>
    </row>
    <row r="26" spans="1:8" ht="11.25" customHeight="1" x14ac:dyDescent="0.25"/>
  </sheetData>
  <sheetProtection sheet="1" objects="1" scenarios="1"/>
  <mergeCells count="25">
    <mergeCell ref="B15:C16"/>
    <mergeCell ref="B17:C17"/>
    <mergeCell ref="B18:C18"/>
    <mergeCell ref="A25:H25"/>
    <mergeCell ref="B19:C19"/>
    <mergeCell ref="B20:C20"/>
    <mergeCell ref="B21:C21"/>
    <mergeCell ref="B22:C22"/>
    <mergeCell ref="B23:C23"/>
    <mergeCell ref="B24:C24"/>
    <mergeCell ref="A3:H3"/>
    <mergeCell ref="A4:H4"/>
    <mergeCell ref="B14:C14"/>
    <mergeCell ref="D14:H14"/>
    <mergeCell ref="E7:F7"/>
    <mergeCell ref="G7:H7"/>
    <mergeCell ref="E10:F10"/>
    <mergeCell ref="G10:H10"/>
    <mergeCell ref="G11:H11"/>
    <mergeCell ref="F6:H6"/>
    <mergeCell ref="E8:F8"/>
    <mergeCell ref="G8:H8"/>
    <mergeCell ref="E9:F9"/>
    <mergeCell ref="G9:H9"/>
    <mergeCell ref="E11:F11"/>
  </mergeCells>
  <phoneticPr fontId="3"/>
  <conditionalFormatting sqref="F21:F23">
    <cfRule type="expression" dxfId="11" priority="3">
      <formula>$F21&lt;&gt;""</formula>
    </cfRule>
  </conditionalFormatting>
  <conditionalFormatting sqref="F6:H6">
    <cfRule type="expression" dxfId="10" priority="2">
      <formula>$F$6&lt;&gt;""</formula>
    </cfRule>
    <cfRule type="expression" dxfId="9" priority="5">
      <formula>F6&lt;&gt;""</formula>
    </cfRule>
  </conditionalFormatting>
  <conditionalFormatting sqref="G7:H11">
    <cfRule type="expression" dxfId="8" priority="1">
      <formula>$G7&lt;&gt;""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食材マスタ</vt:lpstr>
      <vt:lpstr>食品価格表</vt:lpstr>
      <vt:lpstr>献立表記入例</vt:lpstr>
      <vt:lpstr>治療食朝(様式4-1朝)</vt:lpstr>
      <vt:lpstr>治療食朝(様式4-1昼)</vt:lpstr>
      <vt:lpstr>治療食朝(様式4-1夕)</vt:lpstr>
      <vt:lpstr>治療食部門総括表（様式3-1）</vt:lpstr>
      <vt:lpstr>一般食(様式4-2)</vt:lpstr>
      <vt:lpstr>一般食部門総括表（様式3-2）</vt:lpstr>
      <vt:lpstr>行事食(様式4-3)</vt:lpstr>
      <vt:lpstr>行事食部門総括表（様式3-3）</vt:lpstr>
      <vt:lpstr>'一般食(様式4-2)'!Print_Area</vt:lpstr>
      <vt:lpstr>'一般食部門総括表（様式3-2）'!Print_Area</vt:lpstr>
      <vt:lpstr>献立表記入例!Print_Area</vt:lpstr>
      <vt:lpstr>'行事食(様式4-3)'!Print_Area</vt:lpstr>
      <vt:lpstr>'行事食部門総括表（様式3-3）'!Print_Area</vt:lpstr>
      <vt:lpstr>'治療食朝(様式4-1昼)'!Print_Area</vt:lpstr>
      <vt:lpstr>'治療食朝(様式4-1朝)'!Print_Area</vt:lpstr>
      <vt:lpstr>'治療食朝(様式4-1夕)'!Print_Area</vt:lpstr>
      <vt:lpstr>'治療食部門総括表（様式3-1）'!Print_Area</vt:lpstr>
      <vt:lpstr>食材マスタ!Print_Area</vt:lpstr>
      <vt:lpstr>食品価格表!Print_Area</vt:lpstr>
      <vt:lpstr>'一般食(様式4-2)'!Print_Titles</vt:lpstr>
      <vt:lpstr>献立表記入例!Print_Titles</vt:lpstr>
      <vt:lpstr>'行事食(様式4-3)'!Print_Titles</vt:lpstr>
      <vt:lpstr>'治療食朝(様式4-1昼)'!Print_Titles</vt:lpstr>
      <vt:lpstr>'治療食朝(様式4-1朝)'!Print_Titles</vt:lpstr>
      <vt:lpstr>'治療食朝(様式4-1夕)'!Print_Titles</vt:lpstr>
    </vt:vector>
  </TitlesOfParts>
  <Manager/>
  <Company>レオックジャパン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MKCL58</cp:lastModifiedBy>
  <cp:revision/>
  <cp:lastPrinted>2023-09-04T23:18:39Z</cp:lastPrinted>
  <dcterms:created xsi:type="dcterms:W3CDTF">2004-07-21T05:13:47Z</dcterms:created>
  <dcterms:modified xsi:type="dcterms:W3CDTF">2023-09-05T01:24:02Z</dcterms:modified>
  <cp:category/>
  <cp:contentStatus/>
</cp:coreProperties>
</file>