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0事務局長\第16回コンテスト\"/>
    </mc:Choice>
  </mc:AlternateContent>
  <xr:revisionPtr revIDLastSave="0" documentId="13_ncr:1_{51579D59-274A-4B8A-BC81-2FB93C66DCB4}" xr6:coauthVersionLast="47" xr6:coauthVersionMax="47" xr10:uidLastSave="{00000000-0000-0000-0000-000000000000}"/>
  <bookViews>
    <workbookView xWindow="-120" yWindow="-120" windowWidth="24240" windowHeight="13140" tabRatio="917" firstSheet="1" activeTab="1" xr2:uid="{00000000-000D-0000-FFFF-FFFF00000000}"/>
  </bookViews>
  <sheets>
    <sheet name="食材マスタ" sheetId="37" state="hidden" r:id="rId1"/>
    <sheet name="献立表記入例" sheetId="60" r:id="rId2"/>
    <sheet name="治療食部門総括表（様式3-1）" sheetId="24" r:id="rId3"/>
    <sheet name="高齢者食部門総括表（様式3-2）" sheetId="56" r:id="rId4"/>
    <sheet name="治療食朝(様式4-1)" sheetId="64" r:id="rId5"/>
    <sheet name="治療食昼(様式4-1)" sheetId="65" r:id="rId6"/>
    <sheet name="治療食夕(様式4-1)" sheetId="67" r:id="rId7"/>
    <sheet name="高齢者食朝(様式4-2)" sheetId="68" r:id="rId8"/>
    <sheet name="高齢者食昼(様式4-2)" sheetId="73" r:id="rId9"/>
    <sheet name="高齢者食夕(様式4-2)" sheetId="74" r:id="rId10"/>
    <sheet name="食品価格表" sheetId="75" r:id="rId11"/>
  </sheets>
  <definedNames>
    <definedName name="_xlnm._FilterDatabase" localSheetId="0" hidden="1">食材マスタ!$A$1:$AC$441</definedName>
    <definedName name="_xlnm.Print_Area" localSheetId="1">献立表記入例!$A$1:$U$46</definedName>
    <definedName name="_xlnm.Print_Area" localSheetId="8">'高齢者食昼(様式4-2)'!$A$1:$U$79</definedName>
    <definedName name="_xlnm.Print_Area" localSheetId="7">'高齢者食朝(様式4-2)'!$A$1:$U$79</definedName>
    <definedName name="_xlnm.Print_Area" localSheetId="3">'高齢者食部門総括表（様式3-2）'!$A$1:$H$28</definedName>
    <definedName name="_xlnm.Print_Area" localSheetId="9">'高齢者食夕(様式4-2)'!$A$1:$U$79</definedName>
    <definedName name="_xlnm.Print_Area" localSheetId="5">'治療食昼(様式4-1)'!$A$1:$U$79</definedName>
    <definedName name="_xlnm.Print_Area" localSheetId="4">'治療食朝(様式4-1)'!$A$1:$U$79</definedName>
    <definedName name="_xlnm.Print_Area" localSheetId="2">'治療食部門総括表（様式3-1）'!$A$1:$H$27</definedName>
    <definedName name="_xlnm.Print_Area" localSheetId="6">'治療食夕(様式4-1)'!$A$1:$U$79</definedName>
    <definedName name="_xlnm.Print_Area" localSheetId="0">食材マスタ!$E$343:$AC$344</definedName>
    <definedName name="_xlnm.Print_Area" localSheetId="10">食品価格表!$A$2:$I$497</definedName>
    <definedName name="_xlnm.Print_Titles" localSheetId="1">献立表記入例!$1:$7</definedName>
    <definedName name="_xlnm.Print_Titles" localSheetId="8">'高齢者食昼(様式4-2)'!$1:$7</definedName>
    <definedName name="_xlnm.Print_Titles" localSheetId="7">'高齢者食朝(様式4-2)'!$1:$7</definedName>
    <definedName name="_xlnm.Print_Titles" localSheetId="9">'高齢者食夕(様式4-2)'!$1:$7</definedName>
    <definedName name="_xlnm.Print_Titles" localSheetId="5">'治療食昼(様式4-1)'!$1:$7</definedName>
    <definedName name="_xlnm.Print_Titles" localSheetId="4">'治療食朝(様式4-1)'!$1:$7</definedName>
    <definedName name="_xlnm.Print_Titles" localSheetId="6">'治療食夕(様式4-1)'!$1:$7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74" l="1"/>
  <c r="I10" i="74"/>
  <c r="I11" i="74"/>
  <c r="I12" i="74"/>
  <c r="I13" i="74"/>
  <c r="I14" i="74"/>
  <c r="I15" i="74"/>
  <c r="I16" i="74"/>
  <c r="I17" i="74"/>
  <c r="I18" i="74"/>
  <c r="I19" i="74"/>
  <c r="I20" i="74"/>
  <c r="I21" i="74"/>
  <c r="I22" i="74"/>
  <c r="I23" i="74"/>
  <c r="I24" i="74"/>
  <c r="I25" i="74"/>
  <c r="I26" i="74"/>
  <c r="I27" i="74"/>
  <c r="I28" i="74"/>
  <c r="I29" i="74"/>
  <c r="I30" i="74"/>
  <c r="I31" i="74"/>
  <c r="I32" i="74"/>
  <c r="I33" i="74"/>
  <c r="I34" i="74"/>
  <c r="I35" i="74"/>
  <c r="I36" i="74"/>
  <c r="I37" i="74"/>
  <c r="I38" i="74"/>
  <c r="I39" i="74"/>
  <c r="I40" i="74"/>
  <c r="I41" i="74"/>
  <c r="I42" i="74"/>
  <c r="I43" i="74"/>
  <c r="I44" i="74"/>
  <c r="I45" i="74"/>
  <c r="I46" i="74"/>
  <c r="I47" i="74"/>
  <c r="I48" i="74"/>
  <c r="I49" i="74"/>
  <c r="I50" i="74"/>
  <c r="I51" i="74"/>
  <c r="I52" i="74"/>
  <c r="I53" i="74"/>
  <c r="I54" i="74"/>
  <c r="I55" i="74"/>
  <c r="I56" i="74"/>
  <c r="I57" i="74"/>
  <c r="I58" i="74"/>
  <c r="I59" i="74"/>
  <c r="I60" i="74"/>
  <c r="I61" i="74"/>
  <c r="I62" i="74"/>
  <c r="I63" i="74"/>
  <c r="I64" i="74"/>
  <c r="I65" i="74"/>
  <c r="I66" i="74"/>
  <c r="I67" i="74"/>
  <c r="I68" i="74"/>
  <c r="I69" i="74"/>
  <c r="I70" i="74"/>
  <c r="I71" i="74"/>
  <c r="I72" i="74"/>
  <c r="I73" i="74"/>
  <c r="I74" i="74"/>
  <c r="I75" i="74"/>
  <c r="I76" i="74"/>
  <c r="I77" i="74"/>
  <c r="I78" i="74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42" i="74"/>
  <c r="E43" i="74"/>
  <c r="E44" i="74"/>
  <c r="E45" i="74"/>
  <c r="E46" i="74"/>
  <c r="E47" i="74"/>
  <c r="E48" i="74"/>
  <c r="E49" i="74"/>
  <c r="E50" i="74"/>
  <c r="E51" i="74"/>
  <c r="E52" i="74"/>
  <c r="E53" i="74"/>
  <c r="E54" i="74"/>
  <c r="E55" i="74"/>
  <c r="E56" i="74"/>
  <c r="E57" i="74"/>
  <c r="E58" i="74"/>
  <c r="E59" i="74"/>
  <c r="E60" i="74"/>
  <c r="E61" i="74"/>
  <c r="E62" i="74"/>
  <c r="E63" i="74"/>
  <c r="E64" i="74"/>
  <c r="E65" i="74"/>
  <c r="E66" i="74"/>
  <c r="E67" i="74"/>
  <c r="E68" i="74"/>
  <c r="E69" i="74"/>
  <c r="E70" i="74"/>
  <c r="E71" i="74"/>
  <c r="E72" i="74"/>
  <c r="E73" i="74"/>
  <c r="E74" i="74"/>
  <c r="E75" i="74"/>
  <c r="E76" i="74"/>
  <c r="E77" i="74"/>
  <c r="E78" i="74"/>
  <c r="I8" i="74"/>
  <c r="E8" i="74"/>
  <c r="I9" i="73"/>
  <c r="I10" i="73"/>
  <c r="I11" i="73"/>
  <c r="I12" i="73"/>
  <c r="I13" i="73"/>
  <c r="I14" i="73"/>
  <c r="I15" i="73"/>
  <c r="I16" i="73"/>
  <c r="I17" i="73"/>
  <c r="I18" i="73"/>
  <c r="I19" i="73"/>
  <c r="I20" i="73"/>
  <c r="I21" i="73"/>
  <c r="I22" i="73"/>
  <c r="I23" i="73"/>
  <c r="I24" i="73"/>
  <c r="I25" i="73"/>
  <c r="I26" i="73"/>
  <c r="I27" i="73"/>
  <c r="I28" i="73"/>
  <c r="I29" i="73"/>
  <c r="I30" i="73"/>
  <c r="I31" i="73"/>
  <c r="I32" i="73"/>
  <c r="I33" i="73"/>
  <c r="I34" i="73"/>
  <c r="I35" i="73"/>
  <c r="I36" i="73"/>
  <c r="I37" i="73"/>
  <c r="I38" i="73"/>
  <c r="I39" i="73"/>
  <c r="I40" i="73"/>
  <c r="I41" i="73"/>
  <c r="I42" i="73"/>
  <c r="I43" i="73"/>
  <c r="I44" i="73"/>
  <c r="I45" i="73"/>
  <c r="I46" i="73"/>
  <c r="I47" i="73"/>
  <c r="I48" i="73"/>
  <c r="I49" i="73"/>
  <c r="I50" i="73"/>
  <c r="I51" i="73"/>
  <c r="I52" i="73"/>
  <c r="I53" i="73"/>
  <c r="I54" i="73"/>
  <c r="I55" i="73"/>
  <c r="I56" i="73"/>
  <c r="I57" i="73"/>
  <c r="I58" i="73"/>
  <c r="I59" i="73"/>
  <c r="I60" i="73"/>
  <c r="I61" i="73"/>
  <c r="I62" i="73"/>
  <c r="I63" i="73"/>
  <c r="I64" i="73"/>
  <c r="I65" i="73"/>
  <c r="I66" i="73"/>
  <c r="I67" i="73"/>
  <c r="I68" i="73"/>
  <c r="I69" i="73"/>
  <c r="I70" i="73"/>
  <c r="I71" i="73"/>
  <c r="I72" i="73"/>
  <c r="I73" i="73"/>
  <c r="I74" i="73"/>
  <c r="I75" i="73"/>
  <c r="I76" i="73"/>
  <c r="I77" i="73"/>
  <c r="I78" i="73"/>
  <c r="I8" i="73"/>
  <c r="E9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45" i="73"/>
  <c r="E46" i="73"/>
  <c r="E47" i="73"/>
  <c r="E48" i="73"/>
  <c r="E49" i="73"/>
  <c r="E50" i="73"/>
  <c r="E51" i="73"/>
  <c r="E52" i="73"/>
  <c r="E53" i="73"/>
  <c r="E54" i="73"/>
  <c r="E55" i="73"/>
  <c r="E56" i="73"/>
  <c r="E57" i="73"/>
  <c r="E58" i="73"/>
  <c r="E59" i="73"/>
  <c r="E60" i="73"/>
  <c r="E61" i="73"/>
  <c r="E62" i="73"/>
  <c r="E63" i="73"/>
  <c r="E64" i="73"/>
  <c r="E65" i="73"/>
  <c r="E66" i="73"/>
  <c r="E67" i="73"/>
  <c r="E68" i="73"/>
  <c r="E69" i="73"/>
  <c r="E70" i="73"/>
  <c r="E71" i="73"/>
  <c r="E72" i="73"/>
  <c r="E73" i="73"/>
  <c r="E74" i="73"/>
  <c r="E75" i="73"/>
  <c r="E76" i="73"/>
  <c r="E77" i="73"/>
  <c r="E78" i="73"/>
  <c r="E8" i="73"/>
  <c r="I9" i="68"/>
  <c r="I10" i="68"/>
  <c r="I11" i="68"/>
  <c r="I12" i="68"/>
  <c r="I13" i="68"/>
  <c r="I14" i="68"/>
  <c r="I15" i="68"/>
  <c r="I16" i="68"/>
  <c r="I17" i="68"/>
  <c r="I18" i="68"/>
  <c r="I19" i="68"/>
  <c r="I20" i="68"/>
  <c r="I21" i="68"/>
  <c r="I22" i="68"/>
  <c r="I23" i="68"/>
  <c r="I24" i="68"/>
  <c r="I25" i="68"/>
  <c r="I26" i="68"/>
  <c r="I27" i="68"/>
  <c r="I28" i="68"/>
  <c r="I29" i="68"/>
  <c r="I30" i="68"/>
  <c r="I31" i="68"/>
  <c r="I32" i="68"/>
  <c r="I33" i="68"/>
  <c r="I34" i="68"/>
  <c r="I35" i="68"/>
  <c r="I36" i="68"/>
  <c r="I37" i="68"/>
  <c r="I38" i="68"/>
  <c r="I39" i="68"/>
  <c r="I40" i="68"/>
  <c r="I41" i="68"/>
  <c r="I42" i="68"/>
  <c r="I43" i="68"/>
  <c r="G43" i="68" s="1"/>
  <c r="H43" i="68" s="1"/>
  <c r="I44" i="68"/>
  <c r="I45" i="68"/>
  <c r="I46" i="68"/>
  <c r="I47" i="68"/>
  <c r="I48" i="68"/>
  <c r="I49" i="68"/>
  <c r="I50" i="68"/>
  <c r="I51" i="68"/>
  <c r="I52" i="68"/>
  <c r="I53" i="68"/>
  <c r="I54" i="68"/>
  <c r="I55" i="68"/>
  <c r="I56" i="68"/>
  <c r="I57" i="68"/>
  <c r="I58" i="68"/>
  <c r="I59" i="68"/>
  <c r="I60" i="68"/>
  <c r="I61" i="68"/>
  <c r="I62" i="68"/>
  <c r="I63" i="68"/>
  <c r="I64" i="68"/>
  <c r="I65" i="68"/>
  <c r="I66" i="68"/>
  <c r="I67" i="68"/>
  <c r="I68" i="68"/>
  <c r="I69" i="68"/>
  <c r="I70" i="68"/>
  <c r="I71" i="68"/>
  <c r="I72" i="68"/>
  <c r="I73" i="68"/>
  <c r="I74" i="68"/>
  <c r="I75" i="68"/>
  <c r="I76" i="68"/>
  <c r="I77" i="68"/>
  <c r="I78" i="68"/>
  <c r="E9" i="68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43" i="68"/>
  <c r="E44" i="68"/>
  <c r="E45" i="68"/>
  <c r="E46" i="68"/>
  <c r="E47" i="68"/>
  <c r="E48" i="68"/>
  <c r="E49" i="68"/>
  <c r="E50" i="68"/>
  <c r="E51" i="68"/>
  <c r="E52" i="68"/>
  <c r="E53" i="68"/>
  <c r="E54" i="68"/>
  <c r="E55" i="68"/>
  <c r="E56" i="68"/>
  <c r="E57" i="68"/>
  <c r="E58" i="68"/>
  <c r="E59" i="68"/>
  <c r="E60" i="68"/>
  <c r="E61" i="68"/>
  <c r="E62" i="68"/>
  <c r="E63" i="68"/>
  <c r="E64" i="68"/>
  <c r="E65" i="68"/>
  <c r="E66" i="68"/>
  <c r="E67" i="68"/>
  <c r="E68" i="68"/>
  <c r="E69" i="68"/>
  <c r="E70" i="68"/>
  <c r="E71" i="68"/>
  <c r="E72" i="68"/>
  <c r="E73" i="68"/>
  <c r="E74" i="68"/>
  <c r="E75" i="68"/>
  <c r="E76" i="68"/>
  <c r="E77" i="68"/>
  <c r="E78" i="68"/>
  <c r="I8" i="68"/>
  <c r="E8" i="68"/>
  <c r="I9" i="67"/>
  <c r="I10" i="67"/>
  <c r="I11" i="67"/>
  <c r="I12" i="67"/>
  <c r="I13" i="67"/>
  <c r="I14" i="67"/>
  <c r="I15" i="67"/>
  <c r="I16" i="67"/>
  <c r="I17" i="67"/>
  <c r="I18" i="67"/>
  <c r="I19" i="67"/>
  <c r="I20" i="67"/>
  <c r="I21" i="67"/>
  <c r="I22" i="67"/>
  <c r="I23" i="67"/>
  <c r="I24" i="67"/>
  <c r="I25" i="67"/>
  <c r="I26" i="67"/>
  <c r="I27" i="67"/>
  <c r="I28" i="67"/>
  <c r="I29" i="67"/>
  <c r="I30" i="67"/>
  <c r="I31" i="67"/>
  <c r="I32" i="67"/>
  <c r="I33" i="67"/>
  <c r="I34" i="67"/>
  <c r="I35" i="67"/>
  <c r="I36" i="67"/>
  <c r="I37" i="67"/>
  <c r="I38" i="67"/>
  <c r="I39" i="67"/>
  <c r="I40" i="67"/>
  <c r="I41" i="67"/>
  <c r="I42" i="67"/>
  <c r="I43" i="67"/>
  <c r="I44" i="67"/>
  <c r="I45" i="67"/>
  <c r="I46" i="67"/>
  <c r="I47" i="67"/>
  <c r="I48" i="67"/>
  <c r="I49" i="67"/>
  <c r="I50" i="67"/>
  <c r="I51" i="67"/>
  <c r="I52" i="67"/>
  <c r="I53" i="67"/>
  <c r="I54" i="67"/>
  <c r="I55" i="67"/>
  <c r="I56" i="67"/>
  <c r="I57" i="67"/>
  <c r="I58" i="67"/>
  <c r="I59" i="67"/>
  <c r="I60" i="67"/>
  <c r="I61" i="67"/>
  <c r="I62" i="67"/>
  <c r="I63" i="67"/>
  <c r="I64" i="67"/>
  <c r="I65" i="67"/>
  <c r="I66" i="67"/>
  <c r="I67" i="67"/>
  <c r="I68" i="67"/>
  <c r="I69" i="67"/>
  <c r="I70" i="67"/>
  <c r="I71" i="67"/>
  <c r="I72" i="67"/>
  <c r="I73" i="67"/>
  <c r="I74" i="67"/>
  <c r="I75" i="67"/>
  <c r="I76" i="67"/>
  <c r="I77" i="67"/>
  <c r="I78" i="67"/>
  <c r="E9" i="67"/>
  <c r="E10" i="67"/>
  <c r="E11" i="67"/>
  <c r="E12" i="67"/>
  <c r="E13" i="67"/>
  <c r="E14" i="67"/>
  <c r="E15" i="67"/>
  <c r="E16" i="67"/>
  <c r="E17" i="67"/>
  <c r="E18" i="67"/>
  <c r="E19" i="67"/>
  <c r="E20" i="67"/>
  <c r="E21" i="67"/>
  <c r="E22" i="67"/>
  <c r="E23" i="67"/>
  <c r="E24" i="67"/>
  <c r="E25" i="67"/>
  <c r="E26" i="67"/>
  <c r="E27" i="67"/>
  <c r="E28" i="67"/>
  <c r="E29" i="67"/>
  <c r="E30" i="67"/>
  <c r="E31" i="67"/>
  <c r="E32" i="67"/>
  <c r="E33" i="67"/>
  <c r="E34" i="67"/>
  <c r="E35" i="67"/>
  <c r="E36" i="67"/>
  <c r="E37" i="67"/>
  <c r="E38" i="67"/>
  <c r="E39" i="67"/>
  <c r="E40" i="67"/>
  <c r="E41" i="67"/>
  <c r="E42" i="67"/>
  <c r="E43" i="67"/>
  <c r="E44" i="67"/>
  <c r="E45" i="67"/>
  <c r="E46" i="67"/>
  <c r="E47" i="67"/>
  <c r="E48" i="67"/>
  <c r="E49" i="67"/>
  <c r="E50" i="67"/>
  <c r="E51" i="67"/>
  <c r="E52" i="67"/>
  <c r="E53" i="67"/>
  <c r="E54" i="67"/>
  <c r="E55" i="67"/>
  <c r="E56" i="67"/>
  <c r="E57" i="67"/>
  <c r="E58" i="67"/>
  <c r="E59" i="67"/>
  <c r="E60" i="67"/>
  <c r="E61" i="67"/>
  <c r="E62" i="67"/>
  <c r="E63" i="67"/>
  <c r="E64" i="67"/>
  <c r="E65" i="67"/>
  <c r="E66" i="67"/>
  <c r="E67" i="67"/>
  <c r="E68" i="67"/>
  <c r="E69" i="67"/>
  <c r="E70" i="67"/>
  <c r="E71" i="67"/>
  <c r="E72" i="67"/>
  <c r="E73" i="67"/>
  <c r="E74" i="67"/>
  <c r="E75" i="67"/>
  <c r="E76" i="67"/>
  <c r="E77" i="67"/>
  <c r="E78" i="67"/>
  <c r="I8" i="67"/>
  <c r="E8" i="67"/>
  <c r="I9" i="65"/>
  <c r="I10" i="65"/>
  <c r="I11" i="65"/>
  <c r="I12" i="65"/>
  <c r="I13" i="65"/>
  <c r="I14" i="65"/>
  <c r="I15" i="65"/>
  <c r="I16" i="65"/>
  <c r="I17" i="65"/>
  <c r="I18" i="65"/>
  <c r="I19" i="65"/>
  <c r="I20" i="65"/>
  <c r="I21" i="65"/>
  <c r="I22" i="65"/>
  <c r="I23" i="65"/>
  <c r="I24" i="65"/>
  <c r="I25" i="65"/>
  <c r="I26" i="65"/>
  <c r="I27" i="65"/>
  <c r="I28" i="65"/>
  <c r="I29" i="65"/>
  <c r="I30" i="65"/>
  <c r="I31" i="65"/>
  <c r="I32" i="65"/>
  <c r="I33" i="65"/>
  <c r="I34" i="65"/>
  <c r="I35" i="65"/>
  <c r="I36" i="65"/>
  <c r="I37" i="65"/>
  <c r="I38" i="65"/>
  <c r="I39" i="65"/>
  <c r="I40" i="65"/>
  <c r="I41" i="65"/>
  <c r="I42" i="65"/>
  <c r="I43" i="65"/>
  <c r="I44" i="65"/>
  <c r="I45" i="65"/>
  <c r="I46" i="65"/>
  <c r="I47" i="65"/>
  <c r="I48" i="65"/>
  <c r="I49" i="65"/>
  <c r="I50" i="65"/>
  <c r="I51" i="65"/>
  <c r="I52" i="65"/>
  <c r="I53" i="65"/>
  <c r="I54" i="65"/>
  <c r="I55" i="65"/>
  <c r="I56" i="65"/>
  <c r="I57" i="65"/>
  <c r="I58" i="65"/>
  <c r="I59" i="65"/>
  <c r="I60" i="65"/>
  <c r="I61" i="65"/>
  <c r="I62" i="65"/>
  <c r="I63" i="65"/>
  <c r="I64" i="65"/>
  <c r="I65" i="65"/>
  <c r="I66" i="65"/>
  <c r="I67" i="65"/>
  <c r="I68" i="65"/>
  <c r="I69" i="65"/>
  <c r="I70" i="65"/>
  <c r="I71" i="65"/>
  <c r="I72" i="65"/>
  <c r="I73" i="65"/>
  <c r="I74" i="65"/>
  <c r="I75" i="65"/>
  <c r="I76" i="65"/>
  <c r="I77" i="65"/>
  <c r="I78" i="65"/>
  <c r="I8" i="65"/>
  <c r="E9" i="65"/>
  <c r="E10" i="65"/>
  <c r="E11" i="65"/>
  <c r="E12" i="65"/>
  <c r="E13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31" i="65"/>
  <c r="E32" i="65"/>
  <c r="E33" i="65"/>
  <c r="E34" i="65"/>
  <c r="E35" i="65"/>
  <c r="E36" i="65"/>
  <c r="E37" i="65"/>
  <c r="E38" i="65"/>
  <c r="E39" i="65"/>
  <c r="E40" i="65"/>
  <c r="E41" i="65"/>
  <c r="E42" i="65"/>
  <c r="E43" i="65"/>
  <c r="E44" i="65"/>
  <c r="E45" i="65"/>
  <c r="E46" i="65"/>
  <c r="E47" i="65"/>
  <c r="E48" i="65"/>
  <c r="E49" i="65"/>
  <c r="E50" i="65"/>
  <c r="E51" i="65"/>
  <c r="E52" i="65"/>
  <c r="E53" i="65"/>
  <c r="E54" i="65"/>
  <c r="E55" i="65"/>
  <c r="E56" i="65"/>
  <c r="E57" i="65"/>
  <c r="E58" i="65"/>
  <c r="E59" i="65"/>
  <c r="E60" i="65"/>
  <c r="E61" i="65"/>
  <c r="E62" i="65"/>
  <c r="E63" i="65"/>
  <c r="E64" i="65"/>
  <c r="E65" i="65"/>
  <c r="E66" i="65"/>
  <c r="E67" i="65"/>
  <c r="E68" i="65"/>
  <c r="E69" i="65"/>
  <c r="E70" i="65"/>
  <c r="E71" i="65"/>
  <c r="E72" i="65"/>
  <c r="E73" i="65"/>
  <c r="E74" i="65"/>
  <c r="E75" i="65"/>
  <c r="E76" i="65"/>
  <c r="E77" i="65"/>
  <c r="E78" i="65"/>
  <c r="E8" i="65"/>
  <c r="I78" i="64"/>
  <c r="I77" i="64"/>
  <c r="I76" i="64"/>
  <c r="I75" i="64"/>
  <c r="I74" i="64"/>
  <c r="I73" i="64"/>
  <c r="I72" i="64"/>
  <c r="I71" i="64"/>
  <c r="I70" i="64"/>
  <c r="I69" i="64"/>
  <c r="I68" i="64"/>
  <c r="I67" i="64"/>
  <c r="I66" i="64"/>
  <c r="I65" i="64"/>
  <c r="I64" i="64"/>
  <c r="I63" i="64"/>
  <c r="I62" i="64"/>
  <c r="I61" i="64"/>
  <c r="I60" i="64"/>
  <c r="I59" i="64"/>
  <c r="I58" i="64"/>
  <c r="I57" i="64"/>
  <c r="I56" i="64"/>
  <c r="I55" i="64"/>
  <c r="I54" i="64"/>
  <c r="I53" i="64"/>
  <c r="I52" i="64"/>
  <c r="I51" i="64"/>
  <c r="I50" i="64"/>
  <c r="I49" i="64"/>
  <c r="I48" i="64"/>
  <c r="I47" i="64"/>
  <c r="I46" i="64"/>
  <c r="I45" i="64"/>
  <c r="I44" i="64"/>
  <c r="I43" i="64"/>
  <c r="I42" i="64"/>
  <c r="I41" i="64"/>
  <c r="I40" i="64"/>
  <c r="I39" i="64"/>
  <c r="I38" i="64"/>
  <c r="I37" i="64"/>
  <c r="I36" i="64"/>
  <c r="I35" i="64"/>
  <c r="I34" i="64"/>
  <c r="I33" i="64"/>
  <c r="I32" i="64"/>
  <c r="I31" i="64"/>
  <c r="I30" i="64"/>
  <c r="I29" i="64"/>
  <c r="I28" i="64"/>
  <c r="I27" i="64"/>
  <c r="I26" i="64"/>
  <c r="I25" i="64"/>
  <c r="I24" i="64"/>
  <c r="I23" i="64"/>
  <c r="I22" i="64"/>
  <c r="I21" i="64"/>
  <c r="I20" i="64"/>
  <c r="I19" i="64"/>
  <c r="I18" i="64"/>
  <c r="I17" i="64"/>
  <c r="I16" i="64"/>
  <c r="I15" i="64"/>
  <c r="I14" i="64"/>
  <c r="I13" i="64"/>
  <c r="I12" i="64"/>
  <c r="I11" i="64"/>
  <c r="I10" i="64"/>
  <c r="I9" i="64"/>
  <c r="I8" i="64"/>
  <c r="E9" i="64"/>
  <c r="E10" i="64"/>
  <c r="E11" i="64"/>
  <c r="E12" i="64"/>
  <c r="E13" i="64"/>
  <c r="E14" i="64"/>
  <c r="E15" i="64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34" i="64"/>
  <c r="E35" i="64"/>
  <c r="E36" i="64"/>
  <c r="E37" i="64"/>
  <c r="E38" i="64"/>
  <c r="E39" i="64"/>
  <c r="E40" i="64"/>
  <c r="E41" i="64"/>
  <c r="E42" i="64"/>
  <c r="E43" i="64"/>
  <c r="E44" i="64"/>
  <c r="E45" i="64"/>
  <c r="E46" i="64"/>
  <c r="E47" i="64"/>
  <c r="E48" i="64"/>
  <c r="E49" i="64"/>
  <c r="E50" i="64"/>
  <c r="E51" i="64"/>
  <c r="E52" i="64"/>
  <c r="E53" i="64"/>
  <c r="E54" i="64"/>
  <c r="E55" i="64"/>
  <c r="E56" i="64"/>
  <c r="E57" i="64"/>
  <c r="E58" i="64"/>
  <c r="E59" i="64"/>
  <c r="E60" i="64"/>
  <c r="E61" i="64"/>
  <c r="E62" i="64"/>
  <c r="E63" i="64"/>
  <c r="E64" i="64"/>
  <c r="E65" i="64"/>
  <c r="E66" i="64"/>
  <c r="E67" i="64"/>
  <c r="E68" i="64"/>
  <c r="E69" i="64"/>
  <c r="E70" i="64"/>
  <c r="E71" i="64"/>
  <c r="E72" i="64"/>
  <c r="E73" i="64"/>
  <c r="E74" i="64"/>
  <c r="E75" i="64"/>
  <c r="E76" i="64"/>
  <c r="E77" i="64"/>
  <c r="E78" i="64"/>
  <c r="E8" i="64"/>
  <c r="S43" i="68"/>
  <c r="R43" i="68" s="1"/>
  <c r="X43" i="68"/>
  <c r="Y43" i="68"/>
  <c r="Z43" i="68"/>
  <c r="AA43" i="68"/>
  <c r="AB43" i="68"/>
  <c r="K43" i="68" s="1"/>
  <c r="J43" i="68" s="1"/>
  <c r="AC43" i="68"/>
  <c r="M43" i="68" s="1"/>
  <c r="L43" i="68" s="1"/>
  <c r="AD43" i="68"/>
  <c r="O43" i="68" s="1"/>
  <c r="N43" i="68" s="1"/>
  <c r="AE43" i="68"/>
  <c r="Q43" i="68" s="1"/>
  <c r="P43" i="68" s="1"/>
  <c r="AF43" i="68"/>
  <c r="G44" i="68"/>
  <c r="H44" i="68"/>
  <c r="K44" i="68"/>
  <c r="J44" i="68" s="1"/>
  <c r="M44" i="68"/>
  <c r="L44" i="68" s="1"/>
  <c r="O44" i="68"/>
  <c r="N44" i="68" s="1"/>
  <c r="Q44" i="68"/>
  <c r="P44" i="68" s="1"/>
  <c r="S44" i="68"/>
  <c r="R44" i="68" s="1"/>
  <c r="X44" i="68"/>
  <c r="Y44" i="68"/>
  <c r="Z44" i="68"/>
  <c r="AA44" i="68"/>
  <c r="AB44" i="68"/>
  <c r="AC44" i="68"/>
  <c r="AD44" i="68"/>
  <c r="AE44" i="68"/>
  <c r="AF44" i="68"/>
  <c r="G45" i="68"/>
  <c r="H45" i="68"/>
  <c r="K45" i="68"/>
  <c r="J45" i="68" s="1"/>
  <c r="M45" i="68"/>
  <c r="L45" i="68" s="1"/>
  <c r="O45" i="68"/>
  <c r="N45" i="68" s="1"/>
  <c r="Q45" i="68"/>
  <c r="P45" i="68" s="1"/>
  <c r="S45" i="68"/>
  <c r="R45" i="68" s="1"/>
  <c r="X45" i="68"/>
  <c r="Y45" i="68"/>
  <c r="Z45" i="68"/>
  <c r="AA45" i="68"/>
  <c r="AB45" i="68"/>
  <c r="AC45" i="68"/>
  <c r="AD45" i="68"/>
  <c r="AE45" i="68"/>
  <c r="AF45" i="68"/>
  <c r="G46" i="68"/>
  <c r="H46" i="68"/>
  <c r="K46" i="68"/>
  <c r="J46" i="68" s="1"/>
  <c r="M46" i="68"/>
  <c r="L46" i="68" s="1"/>
  <c r="O46" i="68"/>
  <c r="N46" i="68" s="1"/>
  <c r="Q46" i="68"/>
  <c r="P46" i="68" s="1"/>
  <c r="S46" i="68"/>
  <c r="R46" i="68" s="1"/>
  <c r="X46" i="68"/>
  <c r="Y46" i="68"/>
  <c r="Z46" i="68"/>
  <c r="AA46" i="68"/>
  <c r="AB46" i="68"/>
  <c r="AC46" i="68"/>
  <c r="AD46" i="68"/>
  <c r="AE46" i="68"/>
  <c r="AF46" i="68"/>
  <c r="G47" i="68"/>
  <c r="H47" i="68"/>
  <c r="K47" i="68"/>
  <c r="J47" i="68" s="1"/>
  <c r="M47" i="68"/>
  <c r="L47" i="68" s="1"/>
  <c r="O47" i="68"/>
  <c r="N47" i="68" s="1"/>
  <c r="Q47" i="68"/>
  <c r="P47" i="68" s="1"/>
  <c r="S47" i="68"/>
  <c r="R47" i="68" s="1"/>
  <c r="X47" i="68"/>
  <c r="Y47" i="68"/>
  <c r="Z47" i="68"/>
  <c r="AA47" i="68"/>
  <c r="AB47" i="68"/>
  <c r="AC47" i="68"/>
  <c r="AD47" i="68"/>
  <c r="AE47" i="68"/>
  <c r="AF47" i="68"/>
  <c r="G48" i="68"/>
  <c r="H48" i="68"/>
  <c r="K48" i="68"/>
  <c r="J48" i="68" s="1"/>
  <c r="M48" i="68"/>
  <c r="L48" i="68" s="1"/>
  <c r="O48" i="68"/>
  <c r="N48" i="68" s="1"/>
  <c r="Q48" i="68"/>
  <c r="P48" i="68" s="1"/>
  <c r="S48" i="68"/>
  <c r="R48" i="68" s="1"/>
  <c r="X48" i="68"/>
  <c r="Y48" i="68"/>
  <c r="Z48" i="68"/>
  <c r="AA48" i="68"/>
  <c r="AB48" i="68"/>
  <c r="AC48" i="68"/>
  <c r="AD48" i="68"/>
  <c r="AE48" i="68"/>
  <c r="AF48" i="68"/>
  <c r="G49" i="68"/>
  <c r="H49" i="68"/>
  <c r="K49" i="68"/>
  <c r="J49" i="68" s="1"/>
  <c r="M49" i="68"/>
  <c r="L49" i="68" s="1"/>
  <c r="O49" i="68"/>
  <c r="N49" i="68" s="1"/>
  <c r="Q49" i="68"/>
  <c r="P49" i="68" s="1"/>
  <c r="S49" i="68"/>
  <c r="R49" i="68" s="1"/>
  <c r="X49" i="68"/>
  <c r="Y49" i="68"/>
  <c r="Z49" i="68"/>
  <c r="AA49" i="68"/>
  <c r="AB49" i="68"/>
  <c r="AC49" i="68"/>
  <c r="AD49" i="68"/>
  <c r="AE49" i="68"/>
  <c r="AF49" i="68"/>
  <c r="G50" i="68"/>
  <c r="H50" i="68"/>
  <c r="K50" i="68"/>
  <c r="J50" i="68" s="1"/>
  <c r="M50" i="68"/>
  <c r="L50" i="68" s="1"/>
  <c r="O50" i="68"/>
  <c r="N50" i="68" s="1"/>
  <c r="Q50" i="68"/>
  <c r="P50" i="68" s="1"/>
  <c r="S50" i="68"/>
  <c r="R50" i="68" s="1"/>
  <c r="X50" i="68"/>
  <c r="Y50" i="68"/>
  <c r="Z50" i="68"/>
  <c r="AA50" i="68"/>
  <c r="AB50" i="68"/>
  <c r="AC50" i="68"/>
  <c r="AD50" i="68"/>
  <c r="AE50" i="68"/>
  <c r="AF50" i="68"/>
  <c r="G51" i="68"/>
  <c r="H51" i="68"/>
  <c r="K51" i="68"/>
  <c r="J51" i="68" s="1"/>
  <c r="M51" i="68"/>
  <c r="L51" i="68" s="1"/>
  <c r="O51" i="68"/>
  <c r="N51" i="68" s="1"/>
  <c r="Q51" i="68"/>
  <c r="P51" i="68" s="1"/>
  <c r="S51" i="68"/>
  <c r="R51" i="68" s="1"/>
  <c r="X51" i="68"/>
  <c r="Y51" i="68"/>
  <c r="Z51" i="68"/>
  <c r="AA51" i="68"/>
  <c r="AB51" i="68"/>
  <c r="AC51" i="68"/>
  <c r="AD51" i="68"/>
  <c r="AE51" i="68"/>
  <c r="AF51" i="68"/>
  <c r="G52" i="68"/>
  <c r="H52" i="68"/>
  <c r="K52" i="68"/>
  <c r="J52" i="68" s="1"/>
  <c r="M52" i="68"/>
  <c r="L52" i="68" s="1"/>
  <c r="O52" i="68"/>
  <c r="N52" i="68" s="1"/>
  <c r="Q52" i="68"/>
  <c r="P52" i="68" s="1"/>
  <c r="S52" i="68"/>
  <c r="R52" i="68" s="1"/>
  <c r="X52" i="68"/>
  <c r="Y52" i="68"/>
  <c r="Z52" i="68"/>
  <c r="AA52" i="68"/>
  <c r="AB52" i="68"/>
  <c r="AC52" i="68"/>
  <c r="AD52" i="68"/>
  <c r="AE52" i="68"/>
  <c r="AF52" i="68"/>
  <c r="G53" i="68"/>
  <c r="H53" i="68"/>
  <c r="K53" i="68"/>
  <c r="J53" i="68" s="1"/>
  <c r="M53" i="68"/>
  <c r="L53" i="68" s="1"/>
  <c r="O53" i="68"/>
  <c r="N53" i="68" s="1"/>
  <c r="Q53" i="68"/>
  <c r="P53" i="68" s="1"/>
  <c r="S53" i="68"/>
  <c r="R53" i="68" s="1"/>
  <c r="X53" i="68"/>
  <c r="Y53" i="68"/>
  <c r="Z53" i="68"/>
  <c r="AA53" i="68"/>
  <c r="AB53" i="68"/>
  <c r="AC53" i="68"/>
  <c r="AD53" i="68"/>
  <c r="AE53" i="68"/>
  <c r="AF53" i="68"/>
  <c r="G54" i="68"/>
  <c r="H54" i="68"/>
  <c r="K54" i="68"/>
  <c r="J54" i="68" s="1"/>
  <c r="M54" i="68"/>
  <c r="L54" i="68" s="1"/>
  <c r="O54" i="68"/>
  <c r="N54" i="68" s="1"/>
  <c r="Q54" i="68"/>
  <c r="P54" i="68" s="1"/>
  <c r="S54" i="68"/>
  <c r="R54" i="68" s="1"/>
  <c r="X54" i="68"/>
  <c r="Y54" i="68"/>
  <c r="Z54" i="68"/>
  <c r="AA54" i="68"/>
  <c r="AB54" i="68"/>
  <c r="AC54" i="68"/>
  <c r="AD54" i="68"/>
  <c r="AE54" i="68"/>
  <c r="AF54" i="68"/>
  <c r="G55" i="68"/>
  <c r="H55" i="68"/>
  <c r="K55" i="68"/>
  <c r="J55" i="68" s="1"/>
  <c r="M55" i="68"/>
  <c r="L55" i="68" s="1"/>
  <c r="O55" i="68"/>
  <c r="N55" i="68" s="1"/>
  <c r="Q55" i="68"/>
  <c r="P55" i="68" s="1"/>
  <c r="S55" i="68"/>
  <c r="R55" i="68" s="1"/>
  <c r="X55" i="68"/>
  <c r="Y55" i="68"/>
  <c r="Z55" i="68"/>
  <c r="AA55" i="68"/>
  <c r="AB55" i="68"/>
  <c r="AC55" i="68"/>
  <c r="AD55" i="68"/>
  <c r="AE55" i="68"/>
  <c r="AF55" i="68"/>
  <c r="G56" i="68"/>
  <c r="H56" i="68"/>
  <c r="K56" i="68"/>
  <c r="J56" i="68" s="1"/>
  <c r="M56" i="68"/>
  <c r="L56" i="68" s="1"/>
  <c r="O56" i="68"/>
  <c r="N56" i="68" s="1"/>
  <c r="Q56" i="68"/>
  <c r="P56" i="68" s="1"/>
  <c r="S56" i="68"/>
  <c r="R56" i="68" s="1"/>
  <c r="X56" i="68"/>
  <c r="Y56" i="68"/>
  <c r="Z56" i="68"/>
  <c r="AA56" i="68"/>
  <c r="AB56" i="68"/>
  <c r="AC56" i="68"/>
  <c r="AD56" i="68"/>
  <c r="AE56" i="68"/>
  <c r="AF56" i="68"/>
  <c r="G57" i="68"/>
  <c r="H57" i="68"/>
  <c r="K57" i="68"/>
  <c r="J57" i="68" s="1"/>
  <c r="M57" i="68"/>
  <c r="L57" i="68" s="1"/>
  <c r="O57" i="68"/>
  <c r="N57" i="68" s="1"/>
  <c r="Q57" i="68"/>
  <c r="P57" i="68" s="1"/>
  <c r="S57" i="68"/>
  <c r="R57" i="68" s="1"/>
  <c r="X57" i="68"/>
  <c r="Y57" i="68"/>
  <c r="Z57" i="68"/>
  <c r="AA57" i="68"/>
  <c r="AB57" i="68"/>
  <c r="AC57" i="68"/>
  <c r="AD57" i="68"/>
  <c r="AE57" i="68"/>
  <c r="AF57" i="68"/>
  <c r="G58" i="68"/>
  <c r="H58" i="68"/>
  <c r="K58" i="68"/>
  <c r="J58" i="68" s="1"/>
  <c r="L58" i="68"/>
  <c r="M58" i="68"/>
  <c r="O58" i="68"/>
  <c r="N58" i="68" s="1"/>
  <c r="Q58" i="68"/>
  <c r="P58" i="68" s="1"/>
  <c r="S58" i="68"/>
  <c r="R58" i="68" s="1"/>
  <c r="X58" i="68"/>
  <c r="Y58" i="68"/>
  <c r="Z58" i="68"/>
  <c r="AA58" i="68"/>
  <c r="AB58" i="68"/>
  <c r="AC58" i="68"/>
  <c r="AD58" i="68"/>
  <c r="AE58" i="68"/>
  <c r="AF58" i="68"/>
  <c r="G59" i="68"/>
  <c r="H59" i="68"/>
  <c r="K59" i="68"/>
  <c r="J59" i="68" s="1"/>
  <c r="M59" i="68"/>
  <c r="L59" i="68" s="1"/>
  <c r="O59" i="68"/>
  <c r="N59" i="68" s="1"/>
  <c r="Q59" i="68"/>
  <c r="P59" i="68" s="1"/>
  <c r="S59" i="68"/>
  <c r="R59" i="68" s="1"/>
  <c r="X59" i="68"/>
  <c r="Y59" i="68"/>
  <c r="Z59" i="68"/>
  <c r="AA59" i="68"/>
  <c r="AB59" i="68"/>
  <c r="AC59" i="68"/>
  <c r="AD59" i="68"/>
  <c r="AE59" i="68"/>
  <c r="AF59" i="68"/>
  <c r="G60" i="68"/>
  <c r="H60" i="68"/>
  <c r="J60" i="68"/>
  <c r="K60" i="68"/>
  <c r="M60" i="68"/>
  <c r="L60" i="68" s="1"/>
  <c r="O60" i="68"/>
  <c r="N60" i="68" s="1"/>
  <c r="Q60" i="68"/>
  <c r="P60" i="68" s="1"/>
  <c r="S60" i="68"/>
  <c r="R60" i="68" s="1"/>
  <c r="X60" i="68"/>
  <c r="Y60" i="68"/>
  <c r="Z60" i="68"/>
  <c r="AA60" i="68"/>
  <c r="AB60" i="68"/>
  <c r="AC60" i="68"/>
  <c r="AD60" i="68"/>
  <c r="AE60" i="68"/>
  <c r="AF60" i="68"/>
  <c r="G61" i="68"/>
  <c r="H61" i="68"/>
  <c r="K61" i="68"/>
  <c r="J61" i="68" s="1"/>
  <c r="M61" i="68"/>
  <c r="L61" i="68" s="1"/>
  <c r="O61" i="68"/>
  <c r="N61" i="68" s="1"/>
  <c r="Q61" i="68"/>
  <c r="P61" i="68" s="1"/>
  <c r="S61" i="68"/>
  <c r="R61" i="68" s="1"/>
  <c r="X61" i="68"/>
  <c r="Y61" i="68"/>
  <c r="Z61" i="68"/>
  <c r="AA61" i="68"/>
  <c r="AB61" i="68"/>
  <c r="AC61" i="68"/>
  <c r="AD61" i="68"/>
  <c r="AE61" i="68"/>
  <c r="AF61" i="68"/>
  <c r="G62" i="68"/>
  <c r="H62" i="68"/>
  <c r="K62" i="68"/>
  <c r="J62" i="68" s="1"/>
  <c r="M62" i="68"/>
  <c r="L62" i="68" s="1"/>
  <c r="O62" i="68"/>
  <c r="N62" i="68" s="1"/>
  <c r="Q62" i="68"/>
  <c r="P62" i="68" s="1"/>
  <c r="S62" i="68"/>
  <c r="R62" i="68" s="1"/>
  <c r="X62" i="68"/>
  <c r="Y62" i="68"/>
  <c r="Z62" i="68"/>
  <c r="AA62" i="68"/>
  <c r="AB62" i="68"/>
  <c r="AC62" i="68"/>
  <c r="AD62" i="68"/>
  <c r="AE62" i="68"/>
  <c r="AF62" i="68"/>
  <c r="G63" i="68"/>
  <c r="H63" i="68"/>
  <c r="K63" i="68"/>
  <c r="J63" i="68" s="1"/>
  <c r="M63" i="68"/>
  <c r="L63" i="68" s="1"/>
  <c r="O63" i="68"/>
  <c r="N63" i="68" s="1"/>
  <c r="Q63" i="68"/>
  <c r="P63" i="68" s="1"/>
  <c r="S63" i="68"/>
  <c r="R63" i="68" s="1"/>
  <c r="X63" i="68"/>
  <c r="Y63" i="68"/>
  <c r="Z63" i="68"/>
  <c r="AA63" i="68"/>
  <c r="AB63" i="68"/>
  <c r="AC63" i="68"/>
  <c r="AD63" i="68"/>
  <c r="AE63" i="68"/>
  <c r="AF63" i="68"/>
  <c r="G64" i="68"/>
  <c r="H64" i="68"/>
  <c r="K64" i="68"/>
  <c r="J64" i="68" s="1"/>
  <c r="M64" i="68"/>
  <c r="L64" i="68" s="1"/>
  <c r="O64" i="68"/>
  <c r="N64" i="68" s="1"/>
  <c r="Q64" i="68"/>
  <c r="P64" i="68" s="1"/>
  <c r="S64" i="68"/>
  <c r="R64" i="68" s="1"/>
  <c r="X64" i="68"/>
  <c r="Y64" i="68"/>
  <c r="Z64" i="68"/>
  <c r="AA64" i="68"/>
  <c r="AB64" i="68"/>
  <c r="AC64" i="68"/>
  <c r="AD64" i="68"/>
  <c r="AE64" i="68"/>
  <c r="AF64" i="68"/>
  <c r="G65" i="68"/>
  <c r="H65" i="68"/>
  <c r="K65" i="68"/>
  <c r="J65" i="68" s="1"/>
  <c r="M65" i="68"/>
  <c r="L65" i="68" s="1"/>
  <c r="O65" i="68"/>
  <c r="N65" i="68" s="1"/>
  <c r="Q65" i="68"/>
  <c r="P65" i="68" s="1"/>
  <c r="S65" i="68"/>
  <c r="R65" i="68" s="1"/>
  <c r="X65" i="68"/>
  <c r="Y65" i="68"/>
  <c r="Z65" i="68"/>
  <c r="AA65" i="68"/>
  <c r="AB65" i="68"/>
  <c r="AC65" i="68"/>
  <c r="AD65" i="68"/>
  <c r="AE65" i="68"/>
  <c r="AF65" i="68"/>
  <c r="G66" i="68"/>
  <c r="H66" i="68"/>
  <c r="K66" i="68"/>
  <c r="J66" i="68" s="1"/>
  <c r="M66" i="68"/>
  <c r="L66" i="68" s="1"/>
  <c r="O66" i="68"/>
  <c r="N66" i="68" s="1"/>
  <c r="Q66" i="68"/>
  <c r="P66" i="68" s="1"/>
  <c r="S66" i="68"/>
  <c r="R66" i="68" s="1"/>
  <c r="X66" i="68"/>
  <c r="Y66" i="68"/>
  <c r="Z66" i="68"/>
  <c r="AA66" i="68"/>
  <c r="AB66" i="68"/>
  <c r="AC66" i="68"/>
  <c r="AD66" i="68"/>
  <c r="AE66" i="68"/>
  <c r="AF66" i="68"/>
  <c r="G67" i="68"/>
  <c r="H67" i="68"/>
  <c r="K67" i="68"/>
  <c r="J67" i="68" s="1"/>
  <c r="M67" i="68"/>
  <c r="L67" i="68" s="1"/>
  <c r="O67" i="68"/>
  <c r="N67" i="68" s="1"/>
  <c r="Q67" i="68"/>
  <c r="P67" i="68" s="1"/>
  <c r="S67" i="68"/>
  <c r="R67" i="68" s="1"/>
  <c r="X67" i="68"/>
  <c r="Y67" i="68"/>
  <c r="Z67" i="68"/>
  <c r="AA67" i="68"/>
  <c r="AB67" i="68"/>
  <c r="AC67" i="68"/>
  <c r="AD67" i="68"/>
  <c r="AE67" i="68"/>
  <c r="AF67" i="68"/>
  <c r="G68" i="68"/>
  <c r="H68" i="68"/>
  <c r="K68" i="68"/>
  <c r="J68" i="68" s="1"/>
  <c r="M68" i="68"/>
  <c r="L68" i="68" s="1"/>
  <c r="O68" i="68"/>
  <c r="N68" i="68" s="1"/>
  <c r="Q68" i="68"/>
  <c r="P68" i="68" s="1"/>
  <c r="S68" i="68"/>
  <c r="R68" i="68" s="1"/>
  <c r="X68" i="68"/>
  <c r="Y68" i="68"/>
  <c r="Z68" i="68"/>
  <c r="AA68" i="68"/>
  <c r="AB68" i="68"/>
  <c r="AC68" i="68"/>
  <c r="AD68" i="68"/>
  <c r="AE68" i="68"/>
  <c r="AF68" i="68"/>
  <c r="G69" i="68"/>
  <c r="H69" i="68"/>
  <c r="K69" i="68"/>
  <c r="J69" i="68" s="1"/>
  <c r="M69" i="68"/>
  <c r="L69" i="68" s="1"/>
  <c r="O69" i="68"/>
  <c r="N69" i="68" s="1"/>
  <c r="Q69" i="68"/>
  <c r="P69" i="68" s="1"/>
  <c r="S69" i="68"/>
  <c r="R69" i="68" s="1"/>
  <c r="X69" i="68"/>
  <c r="Y69" i="68"/>
  <c r="Z69" i="68"/>
  <c r="AA69" i="68"/>
  <c r="AB69" i="68"/>
  <c r="AC69" i="68"/>
  <c r="AD69" i="68"/>
  <c r="AE69" i="68"/>
  <c r="AF69" i="68"/>
  <c r="G70" i="68"/>
  <c r="H70" i="68"/>
  <c r="K70" i="68"/>
  <c r="J70" i="68" s="1"/>
  <c r="M70" i="68"/>
  <c r="L70" i="68" s="1"/>
  <c r="O70" i="68"/>
  <c r="N70" i="68" s="1"/>
  <c r="Q70" i="68"/>
  <c r="P70" i="68" s="1"/>
  <c r="S70" i="68"/>
  <c r="R70" i="68" s="1"/>
  <c r="X70" i="68"/>
  <c r="Y70" i="68"/>
  <c r="Z70" i="68"/>
  <c r="AA70" i="68"/>
  <c r="AB70" i="68"/>
  <c r="AC70" i="68"/>
  <c r="AD70" i="68"/>
  <c r="AE70" i="68"/>
  <c r="AF70" i="68"/>
  <c r="G71" i="68"/>
  <c r="H71" i="68"/>
  <c r="K71" i="68"/>
  <c r="J71" i="68" s="1"/>
  <c r="M71" i="68"/>
  <c r="L71" i="68" s="1"/>
  <c r="O71" i="68"/>
  <c r="N71" i="68" s="1"/>
  <c r="Q71" i="68"/>
  <c r="P71" i="68" s="1"/>
  <c r="S71" i="68"/>
  <c r="R71" i="68" s="1"/>
  <c r="X71" i="68"/>
  <c r="Y71" i="68"/>
  <c r="Z71" i="68"/>
  <c r="AA71" i="68"/>
  <c r="AB71" i="68"/>
  <c r="AC71" i="68"/>
  <c r="AD71" i="68"/>
  <c r="AE71" i="68"/>
  <c r="AF71" i="68"/>
  <c r="G72" i="68"/>
  <c r="H72" i="68"/>
  <c r="K72" i="68"/>
  <c r="J72" i="68" s="1"/>
  <c r="M72" i="68"/>
  <c r="L72" i="68" s="1"/>
  <c r="O72" i="68"/>
  <c r="N72" i="68" s="1"/>
  <c r="Q72" i="68"/>
  <c r="P72" i="68" s="1"/>
  <c r="S72" i="68"/>
  <c r="R72" i="68" s="1"/>
  <c r="X72" i="68"/>
  <c r="Y72" i="68"/>
  <c r="Z72" i="68"/>
  <c r="AA72" i="68"/>
  <c r="AB72" i="68"/>
  <c r="AC72" i="68"/>
  <c r="AD72" i="68"/>
  <c r="AE72" i="68"/>
  <c r="AF72" i="68"/>
  <c r="G73" i="68"/>
  <c r="H73" i="68"/>
  <c r="K73" i="68"/>
  <c r="J73" i="68" s="1"/>
  <c r="M73" i="68"/>
  <c r="L73" i="68" s="1"/>
  <c r="O73" i="68"/>
  <c r="N73" i="68" s="1"/>
  <c r="Q73" i="68"/>
  <c r="P73" i="68" s="1"/>
  <c r="S73" i="68"/>
  <c r="R73" i="68" s="1"/>
  <c r="X73" i="68"/>
  <c r="Y73" i="68"/>
  <c r="Z73" i="68"/>
  <c r="AA73" i="68"/>
  <c r="AB73" i="68"/>
  <c r="AC73" i="68"/>
  <c r="AD73" i="68"/>
  <c r="AE73" i="68"/>
  <c r="AF73" i="68"/>
  <c r="G74" i="68"/>
  <c r="H74" i="68"/>
  <c r="K74" i="68"/>
  <c r="J74" i="68" s="1"/>
  <c r="M74" i="68"/>
  <c r="L74" i="68" s="1"/>
  <c r="O74" i="68"/>
  <c r="N74" i="68" s="1"/>
  <c r="Q74" i="68"/>
  <c r="P74" i="68" s="1"/>
  <c r="S74" i="68"/>
  <c r="R74" i="68" s="1"/>
  <c r="X74" i="68"/>
  <c r="Y74" i="68"/>
  <c r="Z74" i="68"/>
  <c r="AA74" i="68"/>
  <c r="AB74" i="68"/>
  <c r="AC74" i="68"/>
  <c r="AD74" i="68"/>
  <c r="AE74" i="68"/>
  <c r="AF74" i="68"/>
  <c r="G75" i="68"/>
  <c r="H75" i="68"/>
  <c r="K75" i="68"/>
  <c r="J75" i="68" s="1"/>
  <c r="M75" i="68"/>
  <c r="L75" i="68" s="1"/>
  <c r="O75" i="68"/>
  <c r="N75" i="68" s="1"/>
  <c r="Q75" i="68"/>
  <c r="P75" i="68" s="1"/>
  <c r="S75" i="68"/>
  <c r="R75" i="68" s="1"/>
  <c r="X75" i="68"/>
  <c r="Y75" i="68"/>
  <c r="Z75" i="68"/>
  <c r="AA75" i="68"/>
  <c r="AB75" i="68"/>
  <c r="AC75" i="68"/>
  <c r="AD75" i="68"/>
  <c r="AE75" i="68"/>
  <c r="AF75" i="68"/>
  <c r="G76" i="68"/>
  <c r="H76" i="68"/>
  <c r="K76" i="68"/>
  <c r="J76" i="68" s="1"/>
  <c r="M76" i="68"/>
  <c r="L76" i="68" s="1"/>
  <c r="O76" i="68"/>
  <c r="N76" i="68" s="1"/>
  <c r="Q76" i="68"/>
  <c r="P76" i="68" s="1"/>
  <c r="S76" i="68"/>
  <c r="R76" i="68" s="1"/>
  <c r="X76" i="68"/>
  <c r="Y76" i="68"/>
  <c r="Z76" i="68"/>
  <c r="AA76" i="68"/>
  <c r="AB76" i="68"/>
  <c r="AC76" i="68"/>
  <c r="AD76" i="68"/>
  <c r="AE76" i="68"/>
  <c r="AF76" i="68"/>
  <c r="G77" i="68"/>
  <c r="H77" i="68"/>
  <c r="K77" i="68"/>
  <c r="J77" i="68" s="1"/>
  <c r="M77" i="68"/>
  <c r="L77" i="68" s="1"/>
  <c r="O77" i="68"/>
  <c r="N77" i="68" s="1"/>
  <c r="Q77" i="68"/>
  <c r="P77" i="68" s="1"/>
  <c r="S77" i="68"/>
  <c r="R77" i="68" s="1"/>
  <c r="X77" i="68"/>
  <c r="Y77" i="68"/>
  <c r="Z77" i="68"/>
  <c r="AA77" i="68"/>
  <c r="AB77" i="68"/>
  <c r="AC77" i="68"/>
  <c r="AD77" i="68"/>
  <c r="AE77" i="68"/>
  <c r="AF77" i="68"/>
  <c r="G78" i="68"/>
  <c r="H78" i="68"/>
  <c r="K78" i="68"/>
  <c r="J78" i="68" s="1"/>
  <c r="M78" i="68"/>
  <c r="L78" i="68" s="1"/>
  <c r="O78" i="68"/>
  <c r="N78" i="68" s="1"/>
  <c r="Q78" i="68"/>
  <c r="P78" i="68" s="1"/>
  <c r="S78" i="68"/>
  <c r="R78" i="68" s="1"/>
  <c r="X78" i="68"/>
  <c r="Y78" i="68"/>
  <c r="Z78" i="68"/>
  <c r="AA78" i="68"/>
  <c r="AB78" i="68"/>
  <c r="AC78" i="68"/>
  <c r="AD78" i="68"/>
  <c r="AE78" i="68"/>
  <c r="AF78" i="68"/>
  <c r="I268" i="75"/>
  <c r="Y8" i="64"/>
  <c r="I330" i="75" l="1"/>
  <c r="I331" i="75"/>
  <c r="AF75" i="74"/>
  <c r="AE75" i="74"/>
  <c r="AD75" i="74"/>
  <c r="AC75" i="74"/>
  <c r="AB75" i="74"/>
  <c r="AA75" i="74"/>
  <c r="Z75" i="74"/>
  <c r="Y75" i="74"/>
  <c r="X75" i="74"/>
  <c r="S75" i="74"/>
  <c r="R75" i="74" s="1"/>
  <c r="Q75" i="74"/>
  <c r="P75" i="74" s="1"/>
  <c r="O75" i="74"/>
  <c r="N75" i="74" s="1"/>
  <c r="M75" i="74"/>
  <c r="L75" i="74" s="1"/>
  <c r="K75" i="74"/>
  <c r="J75" i="74" s="1"/>
  <c r="H75" i="74"/>
  <c r="G75" i="74"/>
  <c r="AF74" i="74"/>
  <c r="AE74" i="74"/>
  <c r="AD74" i="74"/>
  <c r="AC74" i="74"/>
  <c r="AB74" i="74"/>
  <c r="AA74" i="74"/>
  <c r="Z74" i="74"/>
  <c r="Y74" i="74"/>
  <c r="X74" i="74"/>
  <c r="S74" i="74"/>
  <c r="R74" i="74" s="1"/>
  <c r="Q74" i="74"/>
  <c r="P74" i="74" s="1"/>
  <c r="O74" i="74"/>
  <c r="N74" i="74" s="1"/>
  <c r="M74" i="74"/>
  <c r="L74" i="74" s="1"/>
  <c r="K74" i="74"/>
  <c r="J74" i="74" s="1"/>
  <c r="H74" i="74"/>
  <c r="G74" i="74"/>
  <c r="AF73" i="74"/>
  <c r="AE73" i="74"/>
  <c r="AD73" i="74"/>
  <c r="AC73" i="74"/>
  <c r="AB73" i="74"/>
  <c r="AA73" i="74"/>
  <c r="Z73" i="74"/>
  <c r="Y73" i="74"/>
  <c r="X73" i="74"/>
  <c r="S73" i="74"/>
  <c r="R73" i="74" s="1"/>
  <c r="Q73" i="74"/>
  <c r="P73" i="74" s="1"/>
  <c r="O73" i="74"/>
  <c r="N73" i="74" s="1"/>
  <c r="M73" i="74"/>
  <c r="L73" i="74" s="1"/>
  <c r="K73" i="74"/>
  <c r="J73" i="74" s="1"/>
  <c r="H73" i="74"/>
  <c r="G73" i="74"/>
  <c r="AF72" i="74"/>
  <c r="AE72" i="74"/>
  <c r="AD72" i="74"/>
  <c r="AC72" i="74"/>
  <c r="AB72" i="74"/>
  <c r="AA72" i="74"/>
  <c r="Z72" i="74"/>
  <c r="Y72" i="74"/>
  <c r="X72" i="74"/>
  <c r="S72" i="74"/>
  <c r="R72" i="74" s="1"/>
  <c r="Q72" i="74"/>
  <c r="P72" i="74"/>
  <c r="O72" i="74"/>
  <c r="N72" i="74" s="1"/>
  <c r="M72" i="74"/>
  <c r="L72" i="74" s="1"/>
  <c r="K72" i="74"/>
  <c r="J72" i="74" s="1"/>
  <c r="H72" i="74"/>
  <c r="G72" i="74"/>
  <c r="AF70" i="73"/>
  <c r="AE70" i="73"/>
  <c r="AD70" i="73"/>
  <c r="AC70" i="73"/>
  <c r="AB70" i="73"/>
  <c r="AA70" i="73"/>
  <c r="Z70" i="73"/>
  <c r="Y70" i="73"/>
  <c r="X70" i="73"/>
  <c r="S70" i="73"/>
  <c r="R70" i="73" s="1"/>
  <c r="Q70" i="73"/>
  <c r="P70" i="73" s="1"/>
  <c r="O70" i="73"/>
  <c r="N70" i="73" s="1"/>
  <c r="M70" i="73"/>
  <c r="L70" i="73" s="1"/>
  <c r="K70" i="73"/>
  <c r="J70" i="73" s="1"/>
  <c r="H70" i="73"/>
  <c r="G70" i="73"/>
  <c r="AF69" i="73"/>
  <c r="AE69" i="73"/>
  <c r="AD69" i="73"/>
  <c r="AC69" i="73"/>
  <c r="AB69" i="73"/>
  <c r="AA69" i="73"/>
  <c r="Z69" i="73"/>
  <c r="Y69" i="73"/>
  <c r="X69" i="73"/>
  <c r="S69" i="73"/>
  <c r="R69" i="73" s="1"/>
  <c r="Q69" i="73"/>
  <c r="P69" i="73" s="1"/>
  <c r="O69" i="73"/>
  <c r="N69" i="73" s="1"/>
  <c r="M69" i="73"/>
  <c r="L69" i="73" s="1"/>
  <c r="K69" i="73"/>
  <c r="J69" i="73" s="1"/>
  <c r="H69" i="73"/>
  <c r="G69" i="73"/>
  <c r="AF68" i="73"/>
  <c r="AE68" i="73"/>
  <c r="AD68" i="73"/>
  <c r="AC68" i="73"/>
  <c r="AB68" i="73"/>
  <c r="AA68" i="73"/>
  <c r="Z68" i="73"/>
  <c r="Y68" i="73"/>
  <c r="X68" i="73"/>
  <c r="S68" i="73"/>
  <c r="R68" i="73" s="1"/>
  <c r="Q68" i="73"/>
  <c r="P68" i="73" s="1"/>
  <c r="O68" i="73"/>
  <c r="N68" i="73" s="1"/>
  <c r="M68" i="73"/>
  <c r="L68" i="73" s="1"/>
  <c r="K68" i="73"/>
  <c r="J68" i="73" s="1"/>
  <c r="H68" i="73"/>
  <c r="G68" i="73"/>
  <c r="AF67" i="73"/>
  <c r="AE67" i="73"/>
  <c r="AD67" i="73"/>
  <c r="AC67" i="73"/>
  <c r="AB67" i="73"/>
  <c r="AA67" i="73"/>
  <c r="Z67" i="73"/>
  <c r="Y67" i="73"/>
  <c r="X67" i="73"/>
  <c r="S67" i="73"/>
  <c r="R67" i="73" s="1"/>
  <c r="Q67" i="73"/>
  <c r="P67" i="73" s="1"/>
  <c r="O67" i="73"/>
  <c r="N67" i="73" s="1"/>
  <c r="M67" i="73"/>
  <c r="L67" i="73" s="1"/>
  <c r="K67" i="73"/>
  <c r="J67" i="73" s="1"/>
  <c r="H67" i="73"/>
  <c r="G67" i="73"/>
  <c r="I7" i="75"/>
  <c r="I8" i="75"/>
  <c r="I9" i="75"/>
  <c r="I10" i="75"/>
  <c r="I11" i="75"/>
  <c r="I12" i="75"/>
  <c r="I13" i="75"/>
  <c r="I14" i="75"/>
  <c r="I15" i="75"/>
  <c r="I16" i="75"/>
  <c r="I17" i="75"/>
  <c r="I18" i="75"/>
  <c r="I19" i="75"/>
  <c r="I20" i="75"/>
  <c r="I21" i="75"/>
  <c r="I22" i="75"/>
  <c r="I23" i="75"/>
  <c r="I24" i="75"/>
  <c r="I25" i="75"/>
  <c r="I26" i="75"/>
  <c r="I27" i="75"/>
  <c r="I28" i="75"/>
  <c r="I29" i="75"/>
  <c r="I30" i="75"/>
  <c r="I31" i="75"/>
  <c r="I32" i="75"/>
  <c r="I33" i="75"/>
  <c r="I34" i="75"/>
  <c r="I35" i="75"/>
  <c r="I36" i="75"/>
  <c r="I39" i="75"/>
  <c r="I40" i="75"/>
  <c r="I41" i="75"/>
  <c r="I42" i="75"/>
  <c r="I43" i="75"/>
  <c r="I44" i="75"/>
  <c r="I45" i="75"/>
  <c r="I46" i="75"/>
  <c r="I47" i="75"/>
  <c r="I48" i="75"/>
  <c r="I49" i="75"/>
  <c r="I52" i="75"/>
  <c r="I53" i="75"/>
  <c r="I54" i="75"/>
  <c r="I55" i="75"/>
  <c r="I56" i="75"/>
  <c r="I57" i="75"/>
  <c r="I58" i="75"/>
  <c r="I61" i="75"/>
  <c r="I62" i="75"/>
  <c r="I63" i="75"/>
  <c r="I64" i="75"/>
  <c r="I65" i="75"/>
  <c r="I66" i="75"/>
  <c r="I67" i="75"/>
  <c r="I68" i="75"/>
  <c r="I69" i="75"/>
  <c r="I70" i="75"/>
  <c r="I71" i="75"/>
  <c r="I72" i="75"/>
  <c r="I73" i="75"/>
  <c r="I74" i="75"/>
  <c r="I75" i="75"/>
  <c r="I76" i="75"/>
  <c r="I77" i="75"/>
  <c r="I80" i="75"/>
  <c r="I81" i="75"/>
  <c r="I82" i="75"/>
  <c r="I83" i="75"/>
  <c r="I84" i="75"/>
  <c r="I85" i="75"/>
  <c r="I86" i="75"/>
  <c r="I87" i="75"/>
  <c r="I88" i="75"/>
  <c r="I89" i="75"/>
  <c r="I90" i="75"/>
  <c r="I93" i="75"/>
  <c r="I94" i="75"/>
  <c r="I95" i="75"/>
  <c r="I96" i="75"/>
  <c r="I97" i="75"/>
  <c r="I98" i="75"/>
  <c r="I99" i="75"/>
  <c r="I100" i="75"/>
  <c r="I101" i="75"/>
  <c r="I102" i="75"/>
  <c r="I103" i="75"/>
  <c r="I104" i="75"/>
  <c r="I105" i="75"/>
  <c r="I106" i="75"/>
  <c r="I107" i="75"/>
  <c r="I108" i="75"/>
  <c r="I109" i="75"/>
  <c r="I110" i="75"/>
  <c r="I111" i="75"/>
  <c r="I112" i="75"/>
  <c r="I113" i="75"/>
  <c r="I114" i="75"/>
  <c r="I115" i="75"/>
  <c r="I116" i="75"/>
  <c r="I117" i="75"/>
  <c r="I118" i="75"/>
  <c r="I119" i="75"/>
  <c r="I120" i="75"/>
  <c r="I121" i="75"/>
  <c r="I122" i="75"/>
  <c r="I123" i="75"/>
  <c r="I124" i="75"/>
  <c r="I125" i="75"/>
  <c r="I126" i="75"/>
  <c r="I127" i="75"/>
  <c r="I128" i="75"/>
  <c r="I129" i="75"/>
  <c r="I130" i="75"/>
  <c r="I131" i="75"/>
  <c r="I132" i="75"/>
  <c r="I133" i="75"/>
  <c r="I134" i="75"/>
  <c r="I135" i="75"/>
  <c r="I136" i="75"/>
  <c r="I137" i="75"/>
  <c r="I138" i="75"/>
  <c r="I139" i="75"/>
  <c r="I140" i="75"/>
  <c r="I141" i="75"/>
  <c r="I142" i="75"/>
  <c r="I143" i="75"/>
  <c r="I144" i="75"/>
  <c r="I145" i="75"/>
  <c r="I146" i="75"/>
  <c r="I147" i="75"/>
  <c r="I148" i="75"/>
  <c r="I149" i="75"/>
  <c r="I150" i="75"/>
  <c r="I151" i="75"/>
  <c r="I152" i="75"/>
  <c r="I153" i="75"/>
  <c r="I154" i="75"/>
  <c r="I155" i="75"/>
  <c r="I156" i="75"/>
  <c r="I157" i="75"/>
  <c r="I158" i="75"/>
  <c r="I159" i="75"/>
  <c r="I160" i="75"/>
  <c r="I161" i="75"/>
  <c r="I162" i="75"/>
  <c r="I163" i="75"/>
  <c r="I164" i="75"/>
  <c r="I165" i="75"/>
  <c r="I166" i="75"/>
  <c r="I167" i="75"/>
  <c r="I168" i="75"/>
  <c r="I169" i="75"/>
  <c r="I170" i="75"/>
  <c r="I171" i="75"/>
  <c r="I172" i="75"/>
  <c r="I173" i="75"/>
  <c r="I174" i="75"/>
  <c r="I175" i="75"/>
  <c r="I176" i="75"/>
  <c r="I177" i="75"/>
  <c r="I180" i="75"/>
  <c r="I181" i="75"/>
  <c r="I182" i="75"/>
  <c r="I183" i="75"/>
  <c r="I184" i="75"/>
  <c r="I185" i="75"/>
  <c r="I186" i="75"/>
  <c r="I187" i="75"/>
  <c r="I188" i="75"/>
  <c r="I189" i="75"/>
  <c r="I190" i="75"/>
  <c r="I191" i="75"/>
  <c r="I192" i="75"/>
  <c r="I193" i="75"/>
  <c r="I194" i="75"/>
  <c r="I195" i="75"/>
  <c r="I196" i="75"/>
  <c r="I197" i="75"/>
  <c r="I198" i="75"/>
  <c r="I199" i="75"/>
  <c r="I200" i="75"/>
  <c r="I201" i="75"/>
  <c r="I202" i="75"/>
  <c r="I203" i="75"/>
  <c r="I204" i="75"/>
  <c r="I205" i="75"/>
  <c r="I206" i="75"/>
  <c r="I207" i="75"/>
  <c r="I208" i="75"/>
  <c r="I209" i="75"/>
  <c r="I210" i="75"/>
  <c r="I211" i="75"/>
  <c r="I212" i="75"/>
  <c r="I213" i="75"/>
  <c r="I214" i="75"/>
  <c r="I217" i="75"/>
  <c r="I218" i="75"/>
  <c r="I219" i="75"/>
  <c r="I220" i="75"/>
  <c r="I221" i="75"/>
  <c r="I222" i="75"/>
  <c r="I223" i="75"/>
  <c r="I224" i="75"/>
  <c r="I225" i="75"/>
  <c r="I226" i="75"/>
  <c r="I229" i="75"/>
  <c r="I230" i="75"/>
  <c r="I231" i="75"/>
  <c r="I232" i="75"/>
  <c r="I233" i="75"/>
  <c r="I234" i="75"/>
  <c r="I235" i="75"/>
  <c r="I236" i="75"/>
  <c r="I237" i="75"/>
  <c r="I238" i="75"/>
  <c r="I239" i="75"/>
  <c r="I240" i="75"/>
  <c r="I241" i="75"/>
  <c r="I242" i="75"/>
  <c r="I243" i="75"/>
  <c r="I244" i="75"/>
  <c r="I245" i="75"/>
  <c r="I248" i="75"/>
  <c r="I251" i="75"/>
  <c r="I252" i="75"/>
  <c r="I253" i="75"/>
  <c r="I254" i="75"/>
  <c r="I255" i="75"/>
  <c r="I256" i="75"/>
  <c r="I257" i="75"/>
  <c r="I258" i="75"/>
  <c r="I259" i="75"/>
  <c r="I260" i="75"/>
  <c r="I261" i="75"/>
  <c r="I272" i="75"/>
  <c r="I273" i="75"/>
  <c r="I274" i="75"/>
  <c r="I275" i="75"/>
  <c r="I279" i="75"/>
  <c r="I280" i="75"/>
  <c r="I281" i="75"/>
  <c r="I282" i="75"/>
  <c r="I283" i="75"/>
  <c r="I284" i="75"/>
  <c r="I285" i="75"/>
  <c r="I288" i="75"/>
  <c r="I289" i="75"/>
  <c r="I290" i="75"/>
  <c r="I291" i="75"/>
  <c r="I292" i="75"/>
  <c r="I293" i="75"/>
  <c r="I294" i="75"/>
  <c r="I295" i="75"/>
  <c r="I298" i="75"/>
  <c r="I299" i="75"/>
  <c r="I300" i="75"/>
  <c r="I301" i="75"/>
  <c r="I302" i="75"/>
  <c r="I303" i="75"/>
  <c r="I304" i="75"/>
  <c r="I321" i="75"/>
  <c r="I322" i="75"/>
  <c r="I323" i="75"/>
  <c r="I324" i="75"/>
  <c r="I325" i="75"/>
  <c r="I326" i="75"/>
  <c r="I327" i="75"/>
  <c r="I328" i="75"/>
  <c r="I329" i="75"/>
  <c r="I332" i="75"/>
  <c r="I333" i="75"/>
  <c r="I334" i="75"/>
  <c r="I335" i="75"/>
  <c r="I336" i="75"/>
  <c r="I337" i="75"/>
  <c r="I338" i="75"/>
  <c r="I341" i="75"/>
  <c r="I342" i="75"/>
  <c r="I343" i="75"/>
  <c r="I344" i="75"/>
  <c r="I347" i="75"/>
  <c r="I348" i="75"/>
  <c r="I349" i="75"/>
  <c r="I350" i="75"/>
  <c r="I351" i="75"/>
  <c r="I352" i="75"/>
  <c r="I353" i="75"/>
  <c r="I354" i="75"/>
  <c r="I355" i="75"/>
  <c r="I356" i="75"/>
  <c r="I357" i="75"/>
  <c r="I358" i="75"/>
  <c r="I359" i="75"/>
  <c r="I362" i="75"/>
  <c r="I363" i="75"/>
  <c r="I364" i="75"/>
  <c r="I365" i="75"/>
  <c r="I366" i="75"/>
  <c r="I367" i="75"/>
  <c r="I368" i="75"/>
  <c r="I371" i="75"/>
  <c r="I372" i="75"/>
  <c r="I373" i="75"/>
  <c r="I376" i="75"/>
  <c r="I377" i="75"/>
  <c r="I378" i="75"/>
  <c r="I379" i="75"/>
  <c r="I380" i="75"/>
  <c r="I381" i="75"/>
  <c r="I382" i="75"/>
  <c r="I383" i="75"/>
  <c r="I386" i="75"/>
  <c r="I387" i="75"/>
  <c r="I388" i="75"/>
  <c r="I389" i="75"/>
  <c r="I390" i="75"/>
  <c r="I391" i="75"/>
  <c r="I392" i="75"/>
  <c r="I393" i="75"/>
  <c r="I394" i="75"/>
  <c r="I395" i="75"/>
  <c r="I396" i="75"/>
  <c r="I397" i="75"/>
  <c r="I398" i="75"/>
  <c r="I399" i="75"/>
  <c r="I400" i="75"/>
  <c r="I401" i="75"/>
  <c r="I402" i="75"/>
  <c r="I403" i="75"/>
  <c r="I404" i="75"/>
  <c r="I405" i="75"/>
  <c r="I406" i="75"/>
  <c r="I407" i="75"/>
  <c r="I408" i="75"/>
  <c r="I409" i="75"/>
  <c r="I410" i="75"/>
  <c r="I411" i="75"/>
  <c r="I412" i="75"/>
  <c r="I413" i="75"/>
  <c r="I414" i="75"/>
  <c r="I415" i="75"/>
  <c r="I416" i="75"/>
  <c r="I417" i="75"/>
  <c r="I418" i="75"/>
  <c r="I419" i="75"/>
  <c r="I420" i="75"/>
  <c r="I421" i="75"/>
  <c r="I422" i="75"/>
  <c r="I423" i="75"/>
  <c r="I424" i="75"/>
  <c r="I425" i="75"/>
  <c r="I426" i="75"/>
  <c r="I429" i="75"/>
  <c r="I430" i="75"/>
  <c r="I431" i="75"/>
  <c r="I432" i="75"/>
  <c r="I433" i="75"/>
  <c r="I436" i="75"/>
  <c r="I437" i="75"/>
  <c r="I438" i="75"/>
  <c r="I439" i="75"/>
  <c r="I440" i="75"/>
  <c r="I441" i="75"/>
  <c r="I442" i="75"/>
  <c r="I443" i="75"/>
  <c r="I444" i="75"/>
  <c r="I445" i="75"/>
  <c r="I446" i="75"/>
  <c r="I447" i="75"/>
  <c r="I448" i="75"/>
  <c r="I449" i="75"/>
  <c r="I450" i="75"/>
  <c r="I451" i="75"/>
  <c r="I452" i="75"/>
  <c r="I453" i="75"/>
  <c r="I454" i="75"/>
  <c r="I455" i="75"/>
  <c r="I456" i="75"/>
  <c r="I457" i="75"/>
  <c r="I458" i="75"/>
  <c r="I459" i="75"/>
  <c r="I460" i="75"/>
  <c r="I461" i="75"/>
  <c r="I462" i="75"/>
  <c r="I463" i="75"/>
  <c r="I464" i="75"/>
  <c r="I465" i="75"/>
  <c r="I466" i="75"/>
  <c r="I467" i="75"/>
  <c r="I468" i="75"/>
  <c r="I469" i="75"/>
  <c r="I470" i="75"/>
  <c r="I471" i="75"/>
  <c r="I472" i="75"/>
  <c r="I473" i="75"/>
  <c r="I474" i="75"/>
  <c r="I475" i="75"/>
  <c r="I476" i="75"/>
  <c r="I479" i="75"/>
  <c r="I480" i="75"/>
  <c r="I481" i="75"/>
  <c r="I482" i="75"/>
  <c r="I483" i="75"/>
  <c r="I484" i="75"/>
  <c r="I485" i="75"/>
  <c r="I486" i="75"/>
  <c r="I487" i="75"/>
  <c r="I488" i="75"/>
  <c r="I489" i="75"/>
  <c r="I490" i="75"/>
  <c r="I491" i="75"/>
  <c r="I492" i="75"/>
  <c r="I493" i="75"/>
  <c r="I494" i="75"/>
  <c r="I495" i="75"/>
  <c r="I496" i="75"/>
  <c r="I497" i="75"/>
  <c r="F26" i="56"/>
  <c r="AF79" i="74"/>
  <c r="AE79" i="74"/>
  <c r="AD79" i="74"/>
  <c r="AC79" i="74"/>
  <c r="AB79" i="74"/>
  <c r="AA79" i="74"/>
  <c r="Z79" i="74"/>
  <c r="Y79" i="74"/>
  <c r="X79" i="74"/>
  <c r="AF78" i="74"/>
  <c r="AE78" i="74"/>
  <c r="AD78" i="74"/>
  <c r="AC78" i="74"/>
  <c r="AB78" i="74"/>
  <c r="AA78" i="74"/>
  <c r="Z78" i="74"/>
  <c r="Y78" i="74"/>
  <c r="X78" i="74"/>
  <c r="S78" i="74"/>
  <c r="R78" i="74" s="1"/>
  <c r="Q78" i="74"/>
  <c r="P78" i="74" s="1"/>
  <c r="O78" i="74"/>
  <c r="N78" i="74" s="1"/>
  <c r="M78" i="74"/>
  <c r="L78" i="74" s="1"/>
  <c r="K78" i="74"/>
  <c r="J78" i="74" s="1"/>
  <c r="H78" i="74"/>
  <c r="G78" i="74"/>
  <c r="AF77" i="74"/>
  <c r="AE77" i="74"/>
  <c r="AD77" i="74"/>
  <c r="AC77" i="74"/>
  <c r="AB77" i="74"/>
  <c r="AA77" i="74"/>
  <c r="Z77" i="74"/>
  <c r="Y77" i="74"/>
  <c r="X77" i="74"/>
  <c r="S77" i="74"/>
  <c r="R77" i="74" s="1"/>
  <c r="Q77" i="74"/>
  <c r="P77" i="74" s="1"/>
  <c r="O77" i="74"/>
  <c r="N77" i="74" s="1"/>
  <c r="M77" i="74"/>
  <c r="L77" i="74" s="1"/>
  <c r="K77" i="74"/>
  <c r="J77" i="74" s="1"/>
  <c r="H77" i="74"/>
  <c r="G77" i="74"/>
  <c r="AF76" i="74"/>
  <c r="AE76" i="74"/>
  <c r="AD76" i="74"/>
  <c r="AC76" i="74"/>
  <c r="AB76" i="74"/>
  <c r="AA76" i="74"/>
  <c r="Z76" i="74"/>
  <c r="Y76" i="74"/>
  <c r="X76" i="74"/>
  <c r="S76" i="74"/>
  <c r="R76" i="74" s="1"/>
  <c r="Q76" i="74"/>
  <c r="P76" i="74" s="1"/>
  <c r="O76" i="74"/>
  <c r="N76" i="74" s="1"/>
  <c r="M76" i="74"/>
  <c r="L76" i="74" s="1"/>
  <c r="K76" i="74"/>
  <c r="J76" i="74" s="1"/>
  <c r="H76" i="74"/>
  <c r="G76" i="74"/>
  <c r="AF71" i="74"/>
  <c r="AE71" i="74"/>
  <c r="AD71" i="74"/>
  <c r="AC71" i="74"/>
  <c r="AB71" i="74"/>
  <c r="AA71" i="74"/>
  <c r="Z71" i="74"/>
  <c r="Y71" i="74"/>
  <c r="X71" i="74"/>
  <c r="S71" i="74"/>
  <c r="R71" i="74" s="1"/>
  <c r="Q71" i="74"/>
  <c r="P71" i="74" s="1"/>
  <c r="O71" i="74"/>
  <c r="N71" i="74" s="1"/>
  <c r="M71" i="74"/>
  <c r="L71" i="74" s="1"/>
  <c r="K71" i="74"/>
  <c r="J71" i="74" s="1"/>
  <c r="H71" i="74"/>
  <c r="G71" i="74"/>
  <c r="AF70" i="74"/>
  <c r="AE70" i="74"/>
  <c r="AD70" i="74"/>
  <c r="AC70" i="74"/>
  <c r="AB70" i="74"/>
  <c r="AA70" i="74"/>
  <c r="Z70" i="74"/>
  <c r="Y70" i="74"/>
  <c r="X70" i="74"/>
  <c r="S70" i="74"/>
  <c r="R70" i="74" s="1"/>
  <c r="Q70" i="74"/>
  <c r="P70" i="74" s="1"/>
  <c r="O70" i="74"/>
  <c r="N70" i="74" s="1"/>
  <c r="M70" i="74"/>
  <c r="L70" i="74" s="1"/>
  <c r="K70" i="74"/>
  <c r="J70" i="74" s="1"/>
  <c r="H70" i="74"/>
  <c r="G70" i="74"/>
  <c r="AF69" i="74"/>
  <c r="AE69" i="74"/>
  <c r="AD69" i="74"/>
  <c r="AC69" i="74"/>
  <c r="AB69" i="74"/>
  <c r="AA69" i="74"/>
  <c r="Z69" i="74"/>
  <c r="Y69" i="74"/>
  <c r="X69" i="74"/>
  <c r="S69" i="74"/>
  <c r="R69" i="74" s="1"/>
  <c r="Q69" i="74"/>
  <c r="P69" i="74" s="1"/>
  <c r="O69" i="74"/>
  <c r="N69" i="74" s="1"/>
  <c r="M69" i="74"/>
  <c r="L69" i="74" s="1"/>
  <c r="K69" i="74"/>
  <c r="J69" i="74" s="1"/>
  <c r="H69" i="74"/>
  <c r="G69" i="74"/>
  <c r="AF68" i="74"/>
  <c r="AE68" i="74"/>
  <c r="AD68" i="74"/>
  <c r="AC68" i="74"/>
  <c r="AB68" i="74"/>
  <c r="AA68" i="74"/>
  <c r="Z68" i="74"/>
  <c r="Y68" i="74"/>
  <c r="X68" i="74"/>
  <c r="S68" i="74"/>
  <c r="R68" i="74" s="1"/>
  <c r="Q68" i="74"/>
  <c r="P68" i="74" s="1"/>
  <c r="O68" i="74"/>
  <c r="N68" i="74" s="1"/>
  <c r="M68" i="74"/>
  <c r="L68" i="74" s="1"/>
  <c r="K68" i="74"/>
  <c r="J68" i="74" s="1"/>
  <c r="H68" i="74"/>
  <c r="G68" i="74"/>
  <c r="AF67" i="74"/>
  <c r="AE67" i="74"/>
  <c r="AD67" i="74"/>
  <c r="AC67" i="74"/>
  <c r="AB67" i="74"/>
  <c r="AA67" i="74"/>
  <c r="Z67" i="74"/>
  <c r="Y67" i="74"/>
  <c r="X67" i="74"/>
  <c r="S67" i="74"/>
  <c r="R67" i="74" s="1"/>
  <c r="Q67" i="74"/>
  <c r="P67" i="74" s="1"/>
  <c r="O67" i="74"/>
  <c r="N67" i="74" s="1"/>
  <c r="M67" i="74"/>
  <c r="L67" i="74" s="1"/>
  <c r="K67" i="74"/>
  <c r="J67" i="74" s="1"/>
  <c r="H67" i="74"/>
  <c r="G67" i="74"/>
  <c r="AF66" i="74"/>
  <c r="AE66" i="74"/>
  <c r="AD66" i="74"/>
  <c r="AC66" i="74"/>
  <c r="AB66" i="74"/>
  <c r="AA66" i="74"/>
  <c r="Z66" i="74"/>
  <c r="Y66" i="74"/>
  <c r="X66" i="74"/>
  <c r="S66" i="74"/>
  <c r="R66" i="74" s="1"/>
  <c r="Q66" i="74"/>
  <c r="P66" i="74" s="1"/>
  <c r="O66" i="74"/>
  <c r="N66" i="74" s="1"/>
  <c r="M66" i="74"/>
  <c r="L66" i="74" s="1"/>
  <c r="K66" i="74"/>
  <c r="J66" i="74" s="1"/>
  <c r="H66" i="74"/>
  <c r="G66" i="74"/>
  <c r="AF65" i="74"/>
  <c r="AE65" i="74"/>
  <c r="AD65" i="74"/>
  <c r="AC65" i="74"/>
  <c r="AB65" i="74"/>
  <c r="AA65" i="74"/>
  <c r="Z65" i="74"/>
  <c r="Y65" i="74"/>
  <c r="X65" i="74"/>
  <c r="S65" i="74"/>
  <c r="R65" i="74" s="1"/>
  <c r="Q65" i="74"/>
  <c r="P65" i="74" s="1"/>
  <c r="O65" i="74"/>
  <c r="N65" i="74" s="1"/>
  <c r="M65" i="74"/>
  <c r="L65" i="74" s="1"/>
  <c r="K65" i="74"/>
  <c r="J65" i="74" s="1"/>
  <c r="H65" i="74"/>
  <c r="G65" i="74"/>
  <c r="AF64" i="74"/>
  <c r="AE64" i="74"/>
  <c r="AD64" i="74"/>
  <c r="AC64" i="74"/>
  <c r="AB64" i="74"/>
  <c r="AA64" i="74"/>
  <c r="Z64" i="74"/>
  <c r="Y64" i="74"/>
  <c r="X64" i="74"/>
  <c r="S64" i="74"/>
  <c r="R64" i="74" s="1"/>
  <c r="Q64" i="74"/>
  <c r="P64" i="74" s="1"/>
  <c r="O64" i="74"/>
  <c r="N64" i="74" s="1"/>
  <c r="M64" i="74"/>
  <c r="L64" i="74" s="1"/>
  <c r="K64" i="74"/>
  <c r="J64" i="74" s="1"/>
  <c r="H64" i="74"/>
  <c r="G64" i="74"/>
  <c r="AF63" i="74"/>
  <c r="AE63" i="74"/>
  <c r="AD63" i="74"/>
  <c r="AC63" i="74"/>
  <c r="AB63" i="74"/>
  <c r="AA63" i="74"/>
  <c r="Z63" i="74"/>
  <c r="Y63" i="74"/>
  <c r="X63" i="74"/>
  <c r="S63" i="74"/>
  <c r="R63" i="74" s="1"/>
  <c r="Q63" i="74"/>
  <c r="P63" i="74" s="1"/>
  <c r="O63" i="74"/>
  <c r="N63" i="74" s="1"/>
  <c r="M63" i="74"/>
  <c r="L63" i="74" s="1"/>
  <c r="K63" i="74"/>
  <c r="J63" i="74" s="1"/>
  <c r="H63" i="74"/>
  <c r="G63" i="74"/>
  <c r="AF62" i="74"/>
  <c r="AE62" i="74"/>
  <c r="AD62" i="74"/>
  <c r="AC62" i="74"/>
  <c r="AB62" i="74"/>
  <c r="AA62" i="74"/>
  <c r="Z62" i="74"/>
  <c r="Y62" i="74"/>
  <c r="X62" i="74"/>
  <c r="S62" i="74"/>
  <c r="R62" i="74" s="1"/>
  <c r="Q62" i="74"/>
  <c r="P62" i="74" s="1"/>
  <c r="O62" i="74"/>
  <c r="N62" i="74" s="1"/>
  <c r="M62" i="74"/>
  <c r="L62" i="74" s="1"/>
  <c r="K62" i="74"/>
  <c r="J62" i="74" s="1"/>
  <c r="H62" i="74"/>
  <c r="G62" i="74"/>
  <c r="AF61" i="74"/>
  <c r="AE61" i="74"/>
  <c r="AD61" i="74"/>
  <c r="AC61" i="74"/>
  <c r="AB61" i="74"/>
  <c r="AA61" i="74"/>
  <c r="Z61" i="74"/>
  <c r="Y61" i="74"/>
  <c r="X61" i="74"/>
  <c r="S61" i="74"/>
  <c r="R61" i="74" s="1"/>
  <c r="Q61" i="74"/>
  <c r="P61" i="74" s="1"/>
  <c r="O61" i="74"/>
  <c r="N61" i="74" s="1"/>
  <c r="M61" i="74"/>
  <c r="L61" i="74" s="1"/>
  <c r="K61" i="74"/>
  <c r="J61" i="74" s="1"/>
  <c r="H61" i="74"/>
  <c r="G61" i="74"/>
  <c r="AF60" i="74"/>
  <c r="AE60" i="74"/>
  <c r="AD60" i="74"/>
  <c r="AC60" i="74"/>
  <c r="AB60" i="74"/>
  <c r="AA60" i="74"/>
  <c r="Z60" i="74"/>
  <c r="Y60" i="74"/>
  <c r="X60" i="74"/>
  <c r="S60" i="74"/>
  <c r="R60" i="74" s="1"/>
  <c r="Q60" i="74"/>
  <c r="P60" i="74" s="1"/>
  <c r="O60" i="74"/>
  <c r="N60" i="74" s="1"/>
  <c r="M60" i="74"/>
  <c r="L60" i="74" s="1"/>
  <c r="K60" i="74"/>
  <c r="J60" i="74" s="1"/>
  <c r="H60" i="74"/>
  <c r="G60" i="74"/>
  <c r="AF59" i="74"/>
  <c r="AE59" i="74"/>
  <c r="AD59" i="74"/>
  <c r="AC59" i="74"/>
  <c r="AB59" i="74"/>
  <c r="AA59" i="74"/>
  <c r="Z59" i="74"/>
  <c r="Y59" i="74"/>
  <c r="X59" i="74"/>
  <c r="S59" i="74"/>
  <c r="R59" i="74" s="1"/>
  <c r="Q59" i="74"/>
  <c r="P59" i="74" s="1"/>
  <c r="O59" i="74"/>
  <c r="N59" i="74" s="1"/>
  <c r="M59" i="74"/>
  <c r="L59" i="74" s="1"/>
  <c r="K59" i="74"/>
  <c r="J59" i="74" s="1"/>
  <c r="H59" i="74"/>
  <c r="G59" i="74"/>
  <c r="AF58" i="74"/>
  <c r="AE58" i="74"/>
  <c r="AD58" i="74"/>
  <c r="AC58" i="74"/>
  <c r="AB58" i="74"/>
  <c r="AA58" i="74"/>
  <c r="Z58" i="74"/>
  <c r="Y58" i="74"/>
  <c r="X58" i="74"/>
  <c r="S58" i="74"/>
  <c r="R58" i="74" s="1"/>
  <c r="Q58" i="74"/>
  <c r="P58" i="74" s="1"/>
  <c r="O58" i="74"/>
  <c r="N58" i="74" s="1"/>
  <c r="M58" i="74"/>
  <c r="L58" i="74" s="1"/>
  <c r="K58" i="74"/>
  <c r="J58" i="74" s="1"/>
  <c r="H58" i="74"/>
  <c r="G58" i="74"/>
  <c r="AF57" i="74"/>
  <c r="AE57" i="74"/>
  <c r="AD57" i="74"/>
  <c r="AC57" i="74"/>
  <c r="AB57" i="74"/>
  <c r="AA57" i="74"/>
  <c r="Z57" i="74"/>
  <c r="Y57" i="74"/>
  <c r="X57" i="74"/>
  <c r="S57" i="74"/>
  <c r="R57" i="74" s="1"/>
  <c r="Q57" i="74"/>
  <c r="P57" i="74" s="1"/>
  <c r="O57" i="74"/>
  <c r="N57" i="74" s="1"/>
  <c r="M57" i="74"/>
  <c r="L57" i="74" s="1"/>
  <c r="K57" i="74"/>
  <c r="J57" i="74" s="1"/>
  <c r="H57" i="74"/>
  <c r="G57" i="74"/>
  <c r="AF56" i="74"/>
  <c r="AE56" i="74"/>
  <c r="AD56" i="74"/>
  <c r="AC56" i="74"/>
  <c r="AB56" i="74"/>
  <c r="AA56" i="74"/>
  <c r="Z56" i="74"/>
  <c r="Y56" i="74"/>
  <c r="X56" i="74"/>
  <c r="S56" i="74"/>
  <c r="R56" i="74" s="1"/>
  <c r="Q56" i="74"/>
  <c r="P56" i="74" s="1"/>
  <c r="O56" i="74"/>
  <c r="N56" i="74" s="1"/>
  <c r="M56" i="74"/>
  <c r="L56" i="74" s="1"/>
  <c r="K56" i="74"/>
  <c r="J56" i="74" s="1"/>
  <c r="H56" i="74"/>
  <c r="G56" i="74"/>
  <c r="AF55" i="74"/>
  <c r="AE55" i="74"/>
  <c r="AD55" i="74"/>
  <c r="AC55" i="74"/>
  <c r="AB55" i="74"/>
  <c r="AA55" i="74"/>
  <c r="Z55" i="74"/>
  <c r="Y55" i="74"/>
  <c r="X55" i="74"/>
  <c r="S55" i="74"/>
  <c r="R55" i="74" s="1"/>
  <c r="Q55" i="74"/>
  <c r="P55" i="74" s="1"/>
  <c r="O55" i="74"/>
  <c r="N55" i="74" s="1"/>
  <c r="M55" i="74"/>
  <c r="L55" i="74" s="1"/>
  <c r="K55" i="74"/>
  <c r="J55" i="74" s="1"/>
  <c r="H55" i="74"/>
  <c r="G55" i="74"/>
  <c r="AF54" i="74"/>
  <c r="AE54" i="74"/>
  <c r="AD54" i="74"/>
  <c r="AC54" i="74"/>
  <c r="AB54" i="74"/>
  <c r="AA54" i="74"/>
  <c r="Z54" i="74"/>
  <c r="Y54" i="74"/>
  <c r="X54" i="74"/>
  <c r="S54" i="74"/>
  <c r="R54" i="74" s="1"/>
  <c r="Q54" i="74"/>
  <c r="P54" i="74" s="1"/>
  <c r="O54" i="74"/>
  <c r="N54" i="74" s="1"/>
  <c r="M54" i="74"/>
  <c r="L54" i="74" s="1"/>
  <c r="K54" i="74"/>
  <c r="J54" i="74" s="1"/>
  <c r="H54" i="74"/>
  <c r="G54" i="74"/>
  <c r="AF53" i="74"/>
  <c r="AE53" i="74"/>
  <c r="AD53" i="74"/>
  <c r="AC53" i="74"/>
  <c r="AB53" i="74"/>
  <c r="AA53" i="74"/>
  <c r="Z53" i="74"/>
  <c r="Y53" i="74"/>
  <c r="X53" i="74"/>
  <c r="S53" i="74"/>
  <c r="R53" i="74" s="1"/>
  <c r="Q53" i="74"/>
  <c r="P53" i="74" s="1"/>
  <c r="O53" i="74"/>
  <c r="N53" i="74" s="1"/>
  <c r="M53" i="74"/>
  <c r="L53" i="74" s="1"/>
  <c r="K53" i="74"/>
  <c r="J53" i="74" s="1"/>
  <c r="H53" i="74"/>
  <c r="G53" i="74"/>
  <c r="AF52" i="74"/>
  <c r="AE52" i="74"/>
  <c r="AD52" i="74"/>
  <c r="AC52" i="74"/>
  <c r="AB52" i="74"/>
  <c r="AA52" i="74"/>
  <c r="Z52" i="74"/>
  <c r="Y52" i="74"/>
  <c r="X52" i="74"/>
  <c r="S52" i="74"/>
  <c r="R52" i="74" s="1"/>
  <c r="Q52" i="74"/>
  <c r="P52" i="74" s="1"/>
  <c r="O52" i="74"/>
  <c r="N52" i="74" s="1"/>
  <c r="M52" i="74"/>
  <c r="L52" i="74" s="1"/>
  <c r="K52" i="74"/>
  <c r="J52" i="74" s="1"/>
  <c r="H52" i="74"/>
  <c r="G52" i="74"/>
  <c r="AF51" i="74"/>
  <c r="AE51" i="74"/>
  <c r="AD51" i="74"/>
  <c r="AC51" i="74"/>
  <c r="AB51" i="74"/>
  <c r="AA51" i="74"/>
  <c r="Z51" i="74"/>
  <c r="Y51" i="74"/>
  <c r="X51" i="74"/>
  <c r="S51" i="74"/>
  <c r="R51" i="74" s="1"/>
  <c r="Q51" i="74"/>
  <c r="P51" i="74" s="1"/>
  <c r="O51" i="74"/>
  <c r="N51" i="74" s="1"/>
  <c r="M51" i="74"/>
  <c r="L51" i="74" s="1"/>
  <c r="K51" i="74"/>
  <c r="J51" i="74" s="1"/>
  <c r="H51" i="74"/>
  <c r="G51" i="74"/>
  <c r="AF50" i="74"/>
  <c r="AE50" i="74"/>
  <c r="AD50" i="74"/>
  <c r="AC50" i="74"/>
  <c r="AB50" i="74"/>
  <c r="AA50" i="74"/>
  <c r="Z50" i="74"/>
  <c r="Y50" i="74"/>
  <c r="X50" i="74"/>
  <c r="S50" i="74"/>
  <c r="R50" i="74" s="1"/>
  <c r="Q50" i="74"/>
  <c r="P50" i="74" s="1"/>
  <c r="O50" i="74"/>
  <c r="N50" i="74" s="1"/>
  <c r="M50" i="74"/>
  <c r="L50" i="74" s="1"/>
  <c r="K50" i="74"/>
  <c r="J50" i="74" s="1"/>
  <c r="H50" i="74"/>
  <c r="G50" i="74"/>
  <c r="AF49" i="74"/>
  <c r="AE49" i="74"/>
  <c r="AD49" i="74"/>
  <c r="AC49" i="74"/>
  <c r="AB49" i="74"/>
  <c r="AA49" i="74"/>
  <c r="Z49" i="74"/>
  <c r="Y49" i="74"/>
  <c r="X49" i="74"/>
  <c r="S49" i="74"/>
  <c r="R49" i="74" s="1"/>
  <c r="Q49" i="74"/>
  <c r="P49" i="74" s="1"/>
  <c r="O49" i="74"/>
  <c r="N49" i="74" s="1"/>
  <c r="M49" i="74"/>
  <c r="L49" i="74" s="1"/>
  <c r="K49" i="74"/>
  <c r="J49" i="74" s="1"/>
  <c r="H49" i="74"/>
  <c r="G49" i="74"/>
  <c r="AF48" i="74"/>
  <c r="AE48" i="74"/>
  <c r="AD48" i="74"/>
  <c r="AC48" i="74"/>
  <c r="AB48" i="74"/>
  <c r="AA48" i="74"/>
  <c r="Z48" i="74"/>
  <c r="Y48" i="74"/>
  <c r="X48" i="74"/>
  <c r="S48" i="74"/>
  <c r="R48" i="74" s="1"/>
  <c r="Q48" i="74"/>
  <c r="P48" i="74" s="1"/>
  <c r="O48" i="74"/>
  <c r="N48" i="74" s="1"/>
  <c r="M48" i="74"/>
  <c r="L48" i="74" s="1"/>
  <c r="K48" i="74"/>
  <c r="J48" i="74" s="1"/>
  <c r="H48" i="74"/>
  <c r="G48" i="74"/>
  <c r="AF47" i="74"/>
  <c r="AE47" i="74"/>
  <c r="AD47" i="74"/>
  <c r="AC47" i="74"/>
  <c r="AB47" i="74"/>
  <c r="AA47" i="74"/>
  <c r="Z47" i="74"/>
  <c r="Y47" i="74"/>
  <c r="X47" i="74"/>
  <c r="S47" i="74"/>
  <c r="R47" i="74" s="1"/>
  <c r="Q47" i="74"/>
  <c r="P47" i="74" s="1"/>
  <c r="O47" i="74"/>
  <c r="N47" i="74" s="1"/>
  <c r="M47" i="74"/>
  <c r="L47" i="74" s="1"/>
  <c r="K47" i="74"/>
  <c r="J47" i="74" s="1"/>
  <c r="H47" i="74"/>
  <c r="G47" i="74"/>
  <c r="AF46" i="74"/>
  <c r="AE46" i="74"/>
  <c r="AD46" i="74"/>
  <c r="AC46" i="74"/>
  <c r="AB46" i="74"/>
  <c r="AA46" i="74"/>
  <c r="Z46" i="74"/>
  <c r="Y46" i="74"/>
  <c r="X46" i="74"/>
  <c r="S46" i="74"/>
  <c r="R46" i="74" s="1"/>
  <c r="Q46" i="74"/>
  <c r="P46" i="74" s="1"/>
  <c r="O46" i="74"/>
  <c r="N46" i="74" s="1"/>
  <c r="M46" i="74"/>
  <c r="L46" i="74" s="1"/>
  <c r="K46" i="74"/>
  <c r="J46" i="74" s="1"/>
  <c r="H46" i="74"/>
  <c r="G46" i="74"/>
  <c r="AF45" i="74"/>
  <c r="AE45" i="74"/>
  <c r="AD45" i="74"/>
  <c r="AC45" i="74"/>
  <c r="AB45" i="74"/>
  <c r="AA45" i="74"/>
  <c r="Z45" i="74"/>
  <c r="Y45" i="74"/>
  <c r="X45" i="74"/>
  <c r="S45" i="74"/>
  <c r="R45" i="74" s="1"/>
  <c r="Q45" i="74"/>
  <c r="P45" i="74" s="1"/>
  <c r="O45" i="74"/>
  <c r="N45" i="74" s="1"/>
  <c r="M45" i="74"/>
  <c r="L45" i="74" s="1"/>
  <c r="K45" i="74"/>
  <c r="J45" i="74" s="1"/>
  <c r="H45" i="74"/>
  <c r="G45" i="74"/>
  <c r="AF44" i="74"/>
  <c r="AE44" i="74"/>
  <c r="AD44" i="74"/>
  <c r="AC44" i="74"/>
  <c r="AB44" i="74"/>
  <c r="AA44" i="74"/>
  <c r="Z44" i="74"/>
  <c r="Y44" i="74"/>
  <c r="X44" i="74"/>
  <c r="S44" i="74"/>
  <c r="R44" i="74" s="1"/>
  <c r="Q44" i="74"/>
  <c r="P44" i="74" s="1"/>
  <c r="O44" i="74"/>
  <c r="N44" i="74" s="1"/>
  <c r="M44" i="74"/>
  <c r="L44" i="74" s="1"/>
  <c r="K44" i="74"/>
  <c r="J44" i="74" s="1"/>
  <c r="H44" i="74"/>
  <c r="G44" i="74"/>
  <c r="AF43" i="74"/>
  <c r="AE43" i="74"/>
  <c r="AD43" i="74"/>
  <c r="AC43" i="74"/>
  <c r="AB43" i="74"/>
  <c r="AA43" i="74"/>
  <c r="Z43" i="74"/>
  <c r="Y43" i="74"/>
  <c r="X43" i="74"/>
  <c r="S43" i="74"/>
  <c r="R43" i="74" s="1"/>
  <c r="Q43" i="74"/>
  <c r="P43" i="74" s="1"/>
  <c r="O43" i="74"/>
  <c r="N43" i="74" s="1"/>
  <c r="M43" i="74"/>
  <c r="L43" i="74" s="1"/>
  <c r="K43" i="74"/>
  <c r="J43" i="74" s="1"/>
  <c r="H43" i="74"/>
  <c r="G43" i="74"/>
  <c r="AF42" i="74"/>
  <c r="AE42" i="74"/>
  <c r="AD42" i="74"/>
  <c r="AC42" i="74"/>
  <c r="AB42" i="74"/>
  <c r="AA42" i="74"/>
  <c r="Z42" i="74"/>
  <c r="Y42" i="74"/>
  <c r="X42" i="74"/>
  <c r="S42" i="74"/>
  <c r="R42" i="74" s="1"/>
  <c r="Q42" i="74"/>
  <c r="P42" i="74" s="1"/>
  <c r="O42" i="74"/>
  <c r="N42" i="74" s="1"/>
  <c r="M42" i="74"/>
  <c r="L42" i="74" s="1"/>
  <c r="K42" i="74"/>
  <c r="J42" i="74" s="1"/>
  <c r="H42" i="74"/>
  <c r="G42" i="74"/>
  <c r="AF41" i="74"/>
  <c r="AE41" i="74"/>
  <c r="AD41" i="74"/>
  <c r="AC41" i="74"/>
  <c r="AB41" i="74"/>
  <c r="AA41" i="74"/>
  <c r="Z41" i="74"/>
  <c r="Y41" i="74"/>
  <c r="X41" i="74"/>
  <c r="S41" i="74"/>
  <c r="R41" i="74" s="1"/>
  <c r="Q41" i="74"/>
  <c r="P41" i="74" s="1"/>
  <c r="O41" i="74"/>
  <c r="N41" i="74" s="1"/>
  <c r="M41" i="74"/>
  <c r="L41" i="74" s="1"/>
  <c r="K41" i="74"/>
  <c r="J41" i="74" s="1"/>
  <c r="H41" i="74"/>
  <c r="G41" i="74"/>
  <c r="AF40" i="74"/>
  <c r="AE40" i="74"/>
  <c r="AD40" i="74"/>
  <c r="AC40" i="74"/>
  <c r="AB40" i="74"/>
  <c r="AA40" i="74"/>
  <c r="Z40" i="74"/>
  <c r="Y40" i="74"/>
  <c r="X40" i="74"/>
  <c r="S40" i="74"/>
  <c r="R40" i="74" s="1"/>
  <c r="Q40" i="74"/>
  <c r="P40" i="74" s="1"/>
  <c r="O40" i="74"/>
  <c r="N40" i="74" s="1"/>
  <c r="M40" i="74"/>
  <c r="L40" i="74" s="1"/>
  <c r="K40" i="74"/>
  <c r="J40" i="74" s="1"/>
  <c r="H40" i="74"/>
  <c r="G40" i="74"/>
  <c r="AF39" i="74"/>
  <c r="AE39" i="74"/>
  <c r="AD39" i="74"/>
  <c r="AC39" i="74"/>
  <c r="AB39" i="74"/>
  <c r="AA39" i="74"/>
  <c r="Z39" i="74"/>
  <c r="Y39" i="74"/>
  <c r="X39" i="74"/>
  <c r="S39" i="74"/>
  <c r="R39" i="74" s="1"/>
  <c r="Q39" i="74"/>
  <c r="P39" i="74" s="1"/>
  <c r="O39" i="74"/>
  <c r="N39" i="74" s="1"/>
  <c r="M39" i="74"/>
  <c r="L39" i="74" s="1"/>
  <c r="K39" i="74"/>
  <c r="J39" i="74" s="1"/>
  <c r="H39" i="74"/>
  <c r="G39" i="74"/>
  <c r="AF38" i="74"/>
  <c r="AE38" i="74"/>
  <c r="AD38" i="74"/>
  <c r="AC38" i="74"/>
  <c r="AB38" i="74"/>
  <c r="AA38" i="74"/>
  <c r="Z38" i="74"/>
  <c r="Y38" i="74"/>
  <c r="X38" i="74"/>
  <c r="S38" i="74"/>
  <c r="R38" i="74" s="1"/>
  <c r="Q38" i="74"/>
  <c r="P38" i="74" s="1"/>
  <c r="O38" i="74"/>
  <c r="N38" i="74" s="1"/>
  <c r="M38" i="74"/>
  <c r="L38" i="74" s="1"/>
  <c r="K38" i="74"/>
  <c r="J38" i="74" s="1"/>
  <c r="H38" i="74"/>
  <c r="G38" i="74"/>
  <c r="AF37" i="74"/>
  <c r="AE37" i="74"/>
  <c r="AD37" i="74"/>
  <c r="AC37" i="74"/>
  <c r="AB37" i="74"/>
  <c r="AA37" i="74"/>
  <c r="Z37" i="74"/>
  <c r="Y37" i="74"/>
  <c r="X37" i="74"/>
  <c r="S37" i="74"/>
  <c r="R37" i="74" s="1"/>
  <c r="Q37" i="74"/>
  <c r="P37" i="74" s="1"/>
  <c r="O37" i="74"/>
  <c r="N37" i="74" s="1"/>
  <c r="M37" i="74"/>
  <c r="L37" i="74" s="1"/>
  <c r="K37" i="74"/>
  <c r="J37" i="74" s="1"/>
  <c r="H37" i="74"/>
  <c r="G37" i="74"/>
  <c r="AF36" i="74"/>
  <c r="AE36" i="74"/>
  <c r="AD36" i="74"/>
  <c r="AC36" i="74"/>
  <c r="AB36" i="74"/>
  <c r="AA36" i="74"/>
  <c r="Z36" i="74"/>
  <c r="Y36" i="74"/>
  <c r="X36" i="74"/>
  <c r="S36" i="74"/>
  <c r="R36" i="74" s="1"/>
  <c r="Q36" i="74"/>
  <c r="P36" i="74" s="1"/>
  <c r="O36" i="74"/>
  <c r="N36" i="74" s="1"/>
  <c r="M36" i="74"/>
  <c r="L36" i="74"/>
  <c r="K36" i="74"/>
  <c r="J36" i="74" s="1"/>
  <c r="H36" i="74"/>
  <c r="G36" i="74"/>
  <c r="AF35" i="74"/>
  <c r="AE35" i="74"/>
  <c r="AD35" i="74"/>
  <c r="AC35" i="74"/>
  <c r="AB35" i="74"/>
  <c r="AA35" i="74"/>
  <c r="Z35" i="74"/>
  <c r="Y35" i="74"/>
  <c r="X35" i="74"/>
  <c r="S35" i="74"/>
  <c r="R35" i="74" s="1"/>
  <c r="Q35" i="74"/>
  <c r="P35" i="74" s="1"/>
  <c r="O35" i="74"/>
  <c r="N35" i="74" s="1"/>
  <c r="M35" i="74"/>
  <c r="L35" i="74" s="1"/>
  <c r="K35" i="74"/>
  <c r="J35" i="74" s="1"/>
  <c r="H35" i="74"/>
  <c r="G35" i="74"/>
  <c r="AF34" i="74"/>
  <c r="AE34" i="74"/>
  <c r="AD34" i="74"/>
  <c r="AC34" i="74"/>
  <c r="AB34" i="74"/>
  <c r="AA34" i="74"/>
  <c r="Z34" i="74"/>
  <c r="Y34" i="74"/>
  <c r="X34" i="74"/>
  <c r="S34" i="74"/>
  <c r="R34" i="74" s="1"/>
  <c r="Q34" i="74"/>
  <c r="P34" i="74" s="1"/>
  <c r="O34" i="74"/>
  <c r="N34" i="74" s="1"/>
  <c r="M34" i="74"/>
  <c r="L34" i="74" s="1"/>
  <c r="K34" i="74"/>
  <c r="J34" i="74" s="1"/>
  <c r="H34" i="74"/>
  <c r="G34" i="74"/>
  <c r="AF33" i="74"/>
  <c r="AE33" i="74"/>
  <c r="AD33" i="74"/>
  <c r="AC33" i="74"/>
  <c r="AB33" i="74"/>
  <c r="AA33" i="74"/>
  <c r="Z33" i="74"/>
  <c r="Y33" i="74"/>
  <c r="X33" i="74"/>
  <c r="S33" i="74"/>
  <c r="R33" i="74" s="1"/>
  <c r="Q33" i="74"/>
  <c r="P33" i="74" s="1"/>
  <c r="O33" i="74"/>
  <c r="N33" i="74" s="1"/>
  <c r="M33" i="74"/>
  <c r="L33" i="74" s="1"/>
  <c r="K33" i="74"/>
  <c r="J33" i="74" s="1"/>
  <c r="H33" i="74"/>
  <c r="G33" i="74"/>
  <c r="AF32" i="74"/>
  <c r="AE32" i="74"/>
  <c r="AD32" i="74"/>
  <c r="AC32" i="74"/>
  <c r="AB32" i="74"/>
  <c r="AA32" i="74"/>
  <c r="Z32" i="74"/>
  <c r="Y32" i="74"/>
  <c r="X32" i="74"/>
  <c r="S32" i="74"/>
  <c r="R32" i="74" s="1"/>
  <c r="Q32" i="74"/>
  <c r="P32" i="74" s="1"/>
  <c r="O32" i="74"/>
  <c r="N32" i="74" s="1"/>
  <c r="M32" i="74"/>
  <c r="L32" i="74" s="1"/>
  <c r="K32" i="74"/>
  <c r="J32" i="74" s="1"/>
  <c r="H32" i="74"/>
  <c r="G32" i="74"/>
  <c r="AF31" i="74"/>
  <c r="AE31" i="74"/>
  <c r="AD31" i="74"/>
  <c r="AC31" i="74"/>
  <c r="AB31" i="74"/>
  <c r="AA31" i="74"/>
  <c r="Z31" i="74"/>
  <c r="Y31" i="74"/>
  <c r="X31" i="74"/>
  <c r="S31" i="74"/>
  <c r="R31" i="74" s="1"/>
  <c r="Q31" i="74"/>
  <c r="P31" i="74" s="1"/>
  <c r="O31" i="74"/>
  <c r="N31" i="74" s="1"/>
  <c r="M31" i="74"/>
  <c r="L31" i="74" s="1"/>
  <c r="K31" i="74"/>
  <c r="J31" i="74" s="1"/>
  <c r="H31" i="74"/>
  <c r="G31" i="74"/>
  <c r="AF30" i="74"/>
  <c r="AE30" i="74"/>
  <c r="AD30" i="74"/>
  <c r="AC30" i="74"/>
  <c r="AB30" i="74"/>
  <c r="AA30" i="74"/>
  <c r="Z30" i="74"/>
  <c r="Y30" i="74"/>
  <c r="X30" i="74"/>
  <c r="S30" i="74"/>
  <c r="R30" i="74" s="1"/>
  <c r="Q30" i="74"/>
  <c r="P30" i="74" s="1"/>
  <c r="O30" i="74"/>
  <c r="N30" i="74" s="1"/>
  <c r="M30" i="74"/>
  <c r="L30" i="74" s="1"/>
  <c r="K30" i="74"/>
  <c r="J30" i="74" s="1"/>
  <c r="H30" i="74"/>
  <c r="G30" i="74"/>
  <c r="AF29" i="74"/>
  <c r="AE29" i="74"/>
  <c r="AD29" i="74"/>
  <c r="AC29" i="74"/>
  <c r="AB29" i="74"/>
  <c r="AA29" i="74"/>
  <c r="Z29" i="74"/>
  <c r="Y29" i="74"/>
  <c r="X29" i="74"/>
  <c r="S29" i="74"/>
  <c r="R29" i="74" s="1"/>
  <c r="Q29" i="74"/>
  <c r="P29" i="74" s="1"/>
  <c r="O29" i="74"/>
  <c r="N29" i="74" s="1"/>
  <c r="M29" i="74"/>
  <c r="L29" i="74" s="1"/>
  <c r="K29" i="74"/>
  <c r="J29" i="74" s="1"/>
  <c r="H29" i="74"/>
  <c r="G29" i="74"/>
  <c r="AF28" i="74"/>
  <c r="AE28" i="74"/>
  <c r="AD28" i="74"/>
  <c r="AC28" i="74"/>
  <c r="AB28" i="74"/>
  <c r="AA28" i="74"/>
  <c r="Z28" i="74"/>
  <c r="Y28" i="74"/>
  <c r="X28" i="74"/>
  <c r="S28" i="74"/>
  <c r="R28" i="74" s="1"/>
  <c r="Q28" i="74"/>
  <c r="P28" i="74" s="1"/>
  <c r="O28" i="74"/>
  <c r="N28" i="74" s="1"/>
  <c r="M28" i="74"/>
  <c r="L28" i="74" s="1"/>
  <c r="K28" i="74"/>
  <c r="J28" i="74" s="1"/>
  <c r="H28" i="74"/>
  <c r="G28" i="74"/>
  <c r="AF27" i="74"/>
  <c r="AE27" i="74"/>
  <c r="AD27" i="74"/>
  <c r="AC27" i="74"/>
  <c r="AB27" i="74"/>
  <c r="AA27" i="74"/>
  <c r="Z27" i="74"/>
  <c r="Y27" i="74"/>
  <c r="X27" i="74"/>
  <c r="S27" i="74"/>
  <c r="R27" i="74" s="1"/>
  <c r="Q27" i="74"/>
  <c r="P27" i="74" s="1"/>
  <c r="O27" i="74"/>
  <c r="N27" i="74" s="1"/>
  <c r="M27" i="74"/>
  <c r="L27" i="74" s="1"/>
  <c r="K27" i="74"/>
  <c r="J27" i="74" s="1"/>
  <c r="H27" i="74"/>
  <c r="G27" i="74"/>
  <c r="AF26" i="74"/>
  <c r="AE26" i="74"/>
  <c r="AD26" i="74"/>
  <c r="AC26" i="74"/>
  <c r="AB26" i="74"/>
  <c r="AA26" i="74"/>
  <c r="Z26" i="74"/>
  <c r="Y26" i="74"/>
  <c r="X26" i="74"/>
  <c r="S26" i="74"/>
  <c r="R26" i="74" s="1"/>
  <c r="Q26" i="74"/>
  <c r="P26" i="74" s="1"/>
  <c r="O26" i="74"/>
  <c r="N26" i="74" s="1"/>
  <c r="M26" i="74"/>
  <c r="L26" i="74" s="1"/>
  <c r="K26" i="74"/>
  <c r="J26" i="74" s="1"/>
  <c r="H26" i="74"/>
  <c r="G26" i="74"/>
  <c r="AF25" i="74"/>
  <c r="AE25" i="74"/>
  <c r="AD25" i="74"/>
  <c r="AC25" i="74"/>
  <c r="AB25" i="74"/>
  <c r="AA25" i="74"/>
  <c r="Z25" i="74"/>
  <c r="Y25" i="74"/>
  <c r="X25" i="74"/>
  <c r="S25" i="74"/>
  <c r="R25" i="74" s="1"/>
  <c r="Q25" i="74"/>
  <c r="P25" i="74" s="1"/>
  <c r="O25" i="74"/>
  <c r="N25" i="74" s="1"/>
  <c r="M25" i="74"/>
  <c r="L25" i="74" s="1"/>
  <c r="K25" i="74"/>
  <c r="J25" i="74" s="1"/>
  <c r="H25" i="74"/>
  <c r="G25" i="74"/>
  <c r="AF24" i="74"/>
  <c r="AE24" i="74"/>
  <c r="AD24" i="74"/>
  <c r="AC24" i="74"/>
  <c r="AB24" i="74"/>
  <c r="AA24" i="74"/>
  <c r="Z24" i="74"/>
  <c r="Y24" i="74"/>
  <c r="X24" i="74"/>
  <c r="S24" i="74"/>
  <c r="R24" i="74" s="1"/>
  <c r="Q24" i="74"/>
  <c r="P24" i="74" s="1"/>
  <c r="O24" i="74"/>
  <c r="N24" i="74" s="1"/>
  <c r="M24" i="74"/>
  <c r="L24" i="74" s="1"/>
  <c r="K24" i="74"/>
  <c r="J24" i="74" s="1"/>
  <c r="H24" i="74"/>
  <c r="G24" i="74"/>
  <c r="AF23" i="74"/>
  <c r="AE23" i="74"/>
  <c r="AD23" i="74"/>
  <c r="AC23" i="74"/>
  <c r="AB23" i="74"/>
  <c r="AA23" i="74"/>
  <c r="Z23" i="74"/>
  <c r="Y23" i="74"/>
  <c r="X23" i="74"/>
  <c r="S23" i="74"/>
  <c r="R23" i="74" s="1"/>
  <c r="Q23" i="74"/>
  <c r="P23" i="74" s="1"/>
  <c r="O23" i="74"/>
  <c r="N23" i="74" s="1"/>
  <c r="M23" i="74"/>
  <c r="L23" i="74" s="1"/>
  <c r="K23" i="74"/>
  <c r="J23" i="74" s="1"/>
  <c r="H23" i="74"/>
  <c r="G23" i="74"/>
  <c r="AF22" i="74"/>
  <c r="AE22" i="74"/>
  <c r="AD22" i="74"/>
  <c r="AC22" i="74"/>
  <c r="AB22" i="74"/>
  <c r="AA22" i="74"/>
  <c r="Z22" i="74"/>
  <c r="Y22" i="74"/>
  <c r="X22" i="74"/>
  <c r="S22" i="74"/>
  <c r="R22" i="74" s="1"/>
  <c r="Q22" i="74"/>
  <c r="P22" i="74" s="1"/>
  <c r="O22" i="74"/>
  <c r="N22" i="74" s="1"/>
  <c r="M22" i="74"/>
  <c r="L22" i="74" s="1"/>
  <c r="K22" i="74"/>
  <c r="J22" i="74" s="1"/>
  <c r="H22" i="74"/>
  <c r="G22" i="74"/>
  <c r="AF21" i="74"/>
  <c r="AE21" i="74"/>
  <c r="AD21" i="74"/>
  <c r="AC21" i="74"/>
  <c r="AB21" i="74"/>
  <c r="AA21" i="74"/>
  <c r="Z21" i="74"/>
  <c r="Y21" i="74"/>
  <c r="X21" i="74"/>
  <c r="S21" i="74"/>
  <c r="R21" i="74" s="1"/>
  <c r="Q21" i="74"/>
  <c r="P21" i="74" s="1"/>
  <c r="O21" i="74"/>
  <c r="N21" i="74" s="1"/>
  <c r="M21" i="74"/>
  <c r="L21" i="74" s="1"/>
  <c r="K21" i="74"/>
  <c r="J21" i="74" s="1"/>
  <c r="H21" i="74"/>
  <c r="G21" i="74"/>
  <c r="AF20" i="74"/>
  <c r="AE20" i="74"/>
  <c r="AD20" i="74"/>
  <c r="AC20" i="74"/>
  <c r="AB20" i="74"/>
  <c r="AA20" i="74"/>
  <c r="Z20" i="74"/>
  <c r="Y20" i="74"/>
  <c r="X20" i="74"/>
  <c r="S20" i="74"/>
  <c r="R20" i="74" s="1"/>
  <c r="Q20" i="74"/>
  <c r="P20" i="74" s="1"/>
  <c r="O20" i="74"/>
  <c r="N20" i="74" s="1"/>
  <c r="M20" i="74"/>
  <c r="L20" i="74" s="1"/>
  <c r="K20" i="74"/>
  <c r="J20" i="74" s="1"/>
  <c r="H20" i="74"/>
  <c r="G20" i="74"/>
  <c r="AF19" i="74"/>
  <c r="AE19" i="74"/>
  <c r="AD19" i="74"/>
  <c r="AC19" i="74"/>
  <c r="AB19" i="74"/>
  <c r="AA19" i="74"/>
  <c r="Z19" i="74"/>
  <c r="Y19" i="74"/>
  <c r="X19" i="74"/>
  <c r="S19" i="74"/>
  <c r="R19" i="74" s="1"/>
  <c r="Q19" i="74"/>
  <c r="P19" i="74" s="1"/>
  <c r="O19" i="74"/>
  <c r="N19" i="74" s="1"/>
  <c r="M19" i="74"/>
  <c r="L19" i="74" s="1"/>
  <c r="K19" i="74"/>
  <c r="J19" i="74" s="1"/>
  <c r="H19" i="74"/>
  <c r="G19" i="74"/>
  <c r="AF18" i="74"/>
  <c r="AE18" i="74"/>
  <c r="AD18" i="74"/>
  <c r="AC18" i="74"/>
  <c r="AB18" i="74"/>
  <c r="AA18" i="74"/>
  <c r="Z18" i="74"/>
  <c r="Y18" i="74"/>
  <c r="X18" i="74"/>
  <c r="S18" i="74"/>
  <c r="R18" i="74" s="1"/>
  <c r="Q18" i="74"/>
  <c r="P18" i="74" s="1"/>
  <c r="O18" i="74"/>
  <c r="N18" i="74" s="1"/>
  <c r="M18" i="74"/>
  <c r="L18" i="74" s="1"/>
  <c r="K18" i="74"/>
  <c r="J18" i="74" s="1"/>
  <c r="H18" i="74"/>
  <c r="G18" i="74"/>
  <c r="AF17" i="74"/>
  <c r="AE17" i="74"/>
  <c r="AD17" i="74"/>
  <c r="AC17" i="74"/>
  <c r="AB17" i="74"/>
  <c r="AA17" i="74"/>
  <c r="Z17" i="74"/>
  <c r="Y17" i="74"/>
  <c r="X17" i="74"/>
  <c r="S17" i="74"/>
  <c r="R17" i="74" s="1"/>
  <c r="Q17" i="74"/>
  <c r="P17" i="74" s="1"/>
  <c r="O17" i="74"/>
  <c r="N17" i="74" s="1"/>
  <c r="M17" i="74"/>
  <c r="L17" i="74" s="1"/>
  <c r="K17" i="74"/>
  <c r="J17" i="74" s="1"/>
  <c r="H17" i="74"/>
  <c r="G17" i="74"/>
  <c r="AF16" i="74"/>
  <c r="AE16" i="74"/>
  <c r="AD16" i="74"/>
  <c r="AC16" i="74"/>
  <c r="AB16" i="74"/>
  <c r="AA16" i="74"/>
  <c r="Z16" i="74"/>
  <c r="Y16" i="74"/>
  <c r="X16" i="74"/>
  <c r="S16" i="74"/>
  <c r="R16" i="74" s="1"/>
  <c r="Q16" i="74"/>
  <c r="P16" i="74" s="1"/>
  <c r="O16" i="74"/>
  <c r="N16" i="74"/>
  <c r="M16" i="74"/>
  <c r="L16" i="74" s="1"/>
  <c r="K16" i="74"/>
  <c r="J16" i="74" s="1"/>
  <c r="H16" i="74"/>
  <c r="G16" i="74"/>
  <c r="AF15" i="74"/>
  <c r="AE15" i="74"/>
  <c r="AD15" i="74"/>
  <c r="AC15" i="74"/>
  <c r="AB15" i="74"/>
  <c r="AA15" i="74"/>
  <c r="Z15" i="74"/>
  <c r="Y15" i="74"/>
  <c r="X15" i="74"/>
  <c r="S15" i="74"/>
  <c r="R15" i="74" s="1"/>
  <c r="Q15" i="74"/>
  <c r="P15" i="74" s="1"/>
  <c r="O15" i="74"/>
  <c r="N15" i="74" s="1"/>
  <c r="M15" i="74"/>
  <c r="L15" i="74" s="1"/>
  <c r="K15" i="74"/>
  <c r="J15" i="74" s="1"/>
  <c r="H15" i="74"/>
  <c r="G15" i="74"/>
  <c r="AF14" i="74"/>
  <c r="AE14" i="74"/>
  <c r="AD14" i="74"/>
  <c r="AC14" i="74"/>
  <c r="AB14" i="74"/>
  <c r="AA14" i="74"/>
  <c r="Z14" i="74"/>
  <c r="Y14" i="74"/>
  <c r="X14" i="74"/>
  <c r="S14" i="74"/>
  <c r="R14" i="74" s="1"/>
  <c r="Q14" i="74"/>
  <c r="P14" i="74" s="1"/>
  <c r="O14" i="74"/>
  <c r="N14" i="74" s="1"/>
  <c r="M14" i="74"/>
  <c r="L14" i="74"/>
  <c r="K14" i="74"/>
  <c r="J14" i="74" s="1"/>
  <c r="H14" i="74"/>
  <c r="G14" i="74"/>
  <c r="AF13" i="74"/>
  <c r="AE13" i="74"/>
  <c r="AD13" i="74"/>
  <c r="AC13" i="74"/>
  <c r="AB13" i="74"/>
  <c r="AA13" i="74"/>
  <c r="Z13" i="74"/>
  <c r="Y13" i="74"/>
  <c r="X13" i="74"/>
  <c r="S13" i="74"/>
  <c r="R13" i="74" s="1"/>
  <c r="Q13" i="74"/>
  <c r="P13" i="74" s="1"/>
  <c r="O13" i="74"/>
  <c r="N13" i="74" s="1"/>
  <c r="M13" i="74"/>
  <c r="L13" i="74" s="1"/>
  <c r="K13" i="74"/>
  <c r="J13" i="74" s="1"/>
  <c r="H13" i="74"/>
  <c r="G13" i="74"/>
  <c r="AF12" i="74"/>
  <c r="AE12" i="74"/>
  <c r="AD12" i="74"/>
  <c r="AC12" i="74"/>
  <c r="AB12" i="74"/>
  <c r="AA12" i="74"/>
  <c r="Z12" i="74"/>
  <c r="Y12" i="74"/>
  <c r="X12" i="74"/>
  <c r="S12" i="74"/>
  <c r="R12" i="74"/>
  <c r="Q12" i="74"/>
  <c r="P12" i="74" s="1"/>
  <c r="O12" i="74"/>
  <c r="N12" i="74" s="1"/>
  <c r="M12" i="74"/>
  <c r="L12" i="74" s="1"/>
  <c r="K12" i="74"/>
  <c r="J12" i="74" s="1"/>
  <c r="H12" i="74"/>
  <c r="G12" i="74"/>
  <c r="AF11" i="74"/>
  <c r="AE11" i="74"/>
  <c r="AD11" i="74"/>
  <c r="AC11" i="74"/>
  <c r="AB11" i="74"/>
  <c r="AA11" i="74"/>
  <c r="Z11" i="74"/>
  <c r="Y11" i="74"/>
  <c r="X11" i="74"/>
  <c r="S11" i="74"/>
  <c r="R11" i="74" s="1"/>
  <c r="Q11" i="74"/>
  <c r="P11" i="74" s="1"/>
  <c r="O11" i="74"/>
  <c r="N11" i="74" s="1"/>
  <c r="M11" i="74"/>
  <c r="L11" i="74" s="1"/>
  <c r="K11" i="74"/>
  <c r="J11" i="74" s="1"/>
  <c r="H11" i="74"/>
  <c r="G11" i="74"/>
  <c r="AF10" i="74"/>
  <c r="AE10" i="74"/>
  <c r="AD10" i="74"/>
  <c r="AC10" i="74"/>
  <c r="AB10" i="74"/>
  <c r="AA10" i="74"/>
  <c r="Z10" i="74"/>
  <c r="Y10" i="74"/>
  <c r="X10" i="74"/>
  <c r="S10" i="74"/>
  <c r="R10" i="74" s="1"/>
  <c r="Q10" i="74"/>
  <c r="P10" i="74" s="1"/>
  <c r="O10" i="74"/>
  <c r="N10" i="74" s="1"/>
  <c r="M10" i="74"/>
  <c r="L10" i="74" s="1"/>
  <c r="K10" i="74"/>
  <c r="J10" i="74" s="1"/>
  <c r="H10" i="74"/>
  <c r="G10" i="74"/>
  <c r="AF9" i="74"/>
  <c r="AE9" i="74"/>
  <c r="AD9" i="74"/>
  <c r="AC9" i="74"/>
  <c r="AB9" i="74"/>
  <c r="AA9" i="74"/>
  <c r="Z9" i="74"/>
  <c r="Y9" i="74"/>
  <c r="X9" i="74"/>
  <c r="S9" i="74"/>
  <c r="R9" i="74" s="1"/>
  <c r="Q9" i="74"/>
  <c r="P9" i="74" s="1"/>
  <c r="O9" i="74"/>
  <c r="N9" i="74" s="1"/>
  <c r="M9" i="74"/>
  <c r="L9" i="74" s="1"/>
  <c r="K9" i="74"/>
  <c r="J9" i="74" s="1"/>
  <c r="H9" i="74"/>
  <c r="G9" i="74"/>
  <c r="AF8" i="74"/>
  <c r="AE8" i="74"/>
  <c r="AD8" i="74"/>
  <c r="AC8" i="74"/>
  <c r="AB8" i="74"/>
  <c r="AA8" i="74"/>
  <c r="Z8" i="74"/>
  <c r="Y8" i="74"/>
  <c r="X8" i="74"/>
  <c r="S8" i="74"/>
  <c r="R8" i="74" s="1"/>
  <c r="Q8" i="74"/>
  <c r="O8" i="74"/>
  <c r="N8" i="74" s="1"/>
  <c r="M8" i="74"/>
  <c r="K8" i="74"/>
  <c r="J8" i="74" s="1"/>
  <c r="H8" i="74"/>
  <c r="G8" i="74"/>
  <c r="AF79" i="73"/>
  <c r="AE79" i="73"/>
  <c r="AD79" i="73"/>
  <c r="AC79" i="73"/>
  <c r="AB79" i="73"/>
  <c r="AA79" i="73"/>
  <c r="Z79" i="73"/>
  <c r="Y79" i="73"/>
  <c r="X79" i="73"/>
  <c r="AF78" i="73"/>
  <c r="AE78" i="73"/>
  <c r="AD78" i="73"/>
  <c r="AC78" i="73"/>
  <c r="AB78" i="73"/>
  <c r="AA78" i="73"/>
  <c r="Z78" i="73"/>
  <c r="Y78" i="73"/>
  <c r="X78" i="73"/>
  <c r="S78" i="73"/>
  <c r="R78" i="73" s="1"/>
  <c r="Q78" i="73"/>
  <c r="P78" i="73" s="1"/>
  <c r="O78" i="73"/>
  <c r="N78" i="73" s="1"/>
  <c r="M78" i="73"/>
  <c r="L78" i="73" s="1"/>
  <c r="K78" i="73"/>
  <c r="J78" i="73" s="1"/>
  <c r="H78" i="73"/>
  <c r="G78" i="73"/>
  <c r="AF77" i="73"/>
  <c r="AE77" i="73"/>
  <c r="AD77" i="73"/>
  <c r="AC77" i="73"/>
  <c r="AB77" i="73"/>
  <c r="AA77" i="73"/>
  <c r="Z77" i="73"/>
  <c r="Y77" i="73"/>
  <c r="X77" i="73"/>
  <c r="S77" i="73"/>
  <c r="R77" i="73" s="1"/>
  <c r="Q77" i="73"/>
  <c r="P77" i="73" s="1"/>
  <c r="O77" i="73"/>
  <c r="N77" i="73" s="1"/>
  <c r="M77" i="73"/>
  <c r="L77" i="73" s="1"/>
  <c r="K77" i="73"/>
  <c r="J77" i="73" s="1"/>
  <c r="H77" i="73"/>
  <c r="G77" i="73"/>
  <c r="AF76" i="73"/>
  <c r="AE76" i="73"/>
  <c r="AD76" i="73"/>
  <c r="AC76" i="73"/>
  <c r="AB76" i="73"/>
  <c r="AA76" i="73"/>
  <c r="Z76" i="73"/>
  <c r="Y76" i="73"/>
  <c r="X76" i="73"/>
  <c r="S76" i="73"/>
  <c r="R76" i="73" s="1"/>
  <c r="Q76" i="73"/>
  <c r="P76" i="73" s="1"/>
  <c r="O76" i="73"/>
  <c r="N76" i="73" s="1"/>
  <c r="M76" i="73"/>
  <c r="L76" i="73" s="1"/>
  <c r="K76" i="73"/>
  <c r="J76" i="73" s="1"/>
  <c r="H76" i="73"/>
  <c r="G76" i="73"/>
  <c r="AF75" i="73"/>
  <c r="AE75" i="73"/>
  <c r="AD75" i="73"/>
  <c r="AC75" i="73"/>
  <c r="AB75" i="73"/>
  <c r="AA75" i="73"/>
  <c r="Z75" i="73"/>
  <c r="Y75" i="73"/>
  <c r="X75" i="73"/>
  <c r="S75" i="73"/>
  <c r="R75" i="73" s="1"/>
  <c r="Q75" i="73"/>
  <c r="P75" i="73" s="1"/>
  <c r="O75" i="73"/>
  <c r="N75" i="73" s="1"/>
  <c r="M75" i="73"/>
  <c r="L75" i="73" s="1"/>
  <c r="K75" i="73"/>
  <c r="J75" i="73" s="1"/>
  <c r="H75" i="73"/>
  <c r="G75" i="73"/>
  <c r="AF74" i="73"/>
  <c r="AE74" i="73"/>
  <c r="AD74" i="73"/>
  <c r="AC74" i="73"/>
  <c r="AB74" i="73"/>
  <c r="AA74" i="73"/>
  <c r="Z74" i="73"/>
  <c r="Y74" i="73"/>
  <c r="X74" i="73"/>
  <c r="S74" i="73"/>
  <c r="R74" i="73" s="1"/>
  <c r="Q74" i="73"/>
  <c r="P74" i="73" s="1"/>
  <c r="O74" i="73"/>
  <c r="N74" i="73" s="1"/>
  <c r="M74" i="73"/>
  <c r="L74" i="73" s="1"/>
  <c r="K74" i="73"/>
  <c r="J74" i="73" s="1"/>
  <c r="H74" i="73"/>
  <c r="G74" i="73"/>
  <c r="AF73" i="73"/>
  <c r="AE73" i="73"/>
  <c r="AD73" i="73"/>
  <c r="AC73" i="73"/>
  <c r="AB73" i="73"/>
  <c r="AA73" i="73"/>
  <c r="Z73" i="73"/>
  <c r="Y73" i="73"/>
  <c r="X73" i="73"/>
  <c r="S73" i="73"/>
  <c r="R73" i="73" s="1"/>
  <c r="Q73" i="73"/>
  <c r="P73" i="73" s="1"/>
  <c r="O73" i="73"/>
  <c r="N73" i="73" s="1"/>
  <c r="M73" i="73"/>
  <c r="L73" i="73" s="1"/>
  <c r="K73" i="73"/>
  <c r="J73" i="73" s="1"/>
  <c r="H73" i="73"/>
  <c r="G73" i="73"/>
  <c r="AF72" i="73"/>
  <c r="AE72" i="73"/>
  <c r="AD72" i="73"/>
  <c r="AC72" i="73"/>
  <c r="AB72" i="73"/>
  <c r="AA72" i="73"/>
  <c r="Z72" i="73"/>
  <c r="Y72" i="73"/>
  <c r="X72" i="73"/>
  <c r="S72" i="73"/>
  <c r="R72" i="73" s="1"/>
  <c r="Q72" i="73"/>
  <c r="P72" i="73" s="1"/>
  <c r="O72" i="73"/>
  <c r="N72" i="73" s="1"/>
  <c r="M72" i="73"/>
  <c r="L72" i="73" s="1"/>
  <c r="K72" i="73"/>
  <c r="J72" i="73" s="1"/>
  <c r="H72" i="73"/>
  <c r="G72" i="73"/>
  <c r="AF71" i="73"/>
  <c r="AE71" i="73"/>
  <c r="AD71" i="73"/>
  <c r="AC71" i="73"/>
  <c r="AB71" i="73"/>
  <c r="AA71" i="73"/>
  <c r="Z71" i="73"/>
  <c r="Y71" i="73"/>
  <c r="X71" i="73"/>
  <c r="S71" i="73"/>
  <c r="R71" i="73" s="1"/>
  <c r="Q71" i="73"/>
  <c r="P71" i="73" s="1"/>
  <c r="O71" i="73"/>
  <c r="N71" i="73" s="1"/>
  <c r="M71" i="73"/>
  <c r="L71" i="73" s="1"/>
  <c r="K71" i="73"/>
  <c r="J71" i="73" s="1"/>
  <c r="H71" i="73"/>
  <c r="G71" i="73"/>
  <c r="AF66" i="73"/>
  <c r="AE66" i="73"/>
  <c r="AD66" i="73"/>
  <c r="AC66" i="73"/>
  <c r="AB66" i="73"/>
  <c r="AA66" i="73"/>
  <c r="Z66" i="73"/>
  <c r="Y66" i="73"/>
  <c r="X66" i="73"/>
  <c r="S66" i="73"/>
  <c r="R66" i="73" s="1"/>
  <c r="Q66" i="73"/>
  <c r="P66" i="73" s="1"/>
  <c r="O66" i="73"/>
  <c r="N66" i="73" s="1"/>
  <c r="M66" i="73"/>
  <c r="L66" i="73" s="1"/>
  <c r="K66" i="73"/>
  <c r="J66" i="73" s="1"/>
  <c r="H66" i="73"/>
  <c r="G66" i="73"/>
  <c r="AF65" i="73"/>
  <c r="AE65" i="73"/>
  <c r="AD65" i="73"/>
  <c r="AC65" i="73"/>
  <c r="AB65" i="73"/>
  <c r="AA65" i="73"/>
  <c r="Z65" i="73"/>
  <c r="Y65" i="73"/>
  <c r="X65" i="73"/>
  <c r="S65" i="73"/>
  <c r="R65" i="73" s="1"/>
  <c r="Q65" i="73"/>
  <c r="P65" i="73" s="1"/>
  <c r="O65" i="73"/>
  <c r="N65" i="73" s="1"/>
  <c r="M65" i="73"/>
  <c r="L65" i="73" s="1"/>
  <c r="K65" i="73"/>
  <c r="J65" i="73" s="1"/>
  <c r="H65" i="73"/>
  <c r="G65" i="73"/>
  <c r="AF64" i="73"/>
  <c r="AE64" i="73"/>
  <c r="AD64" i="73"/>
  <c r="AC64" i="73"/>
  <c r="AB64" i="73"/>
  <c r="AA64" i="73"/>
  <c r="Z64" i="73"/>
  <c r="Y64" i="73"/>
  <c r="X64" i="73"/>
  <c r="S64" i="73"/>
  <c r="R64" i="73"/>
  <c r="Q64" i="73"/>
  <c r="P64" i="73" s="1"/>
  <c r="O64" i="73"/>
  <c r="N64" i="73" s="1"/>
  <c r="M64" i="73"/>
  <c r="L64" i="73" s="1"/>
  <c r="K64" i="73"/>
  <c r="J64" i="73" s="1"/>
  <c r="H64" i="73"/>
  <c r="G64" i="73"/>
  <c r="AF63" i="73"/>
  <c r="AE63" i="73"/>
  <c r="AD63" i="73"/>
  <c r="AC63" i="73"/>
  <c r="AB63" i="73"/>
  <c r="AA63" i="73"/>
  <c r="Z63" i="73"/>
  <c r="Y63" i="73"/>
  <c r="X63" i="73"/>
  <c r="S63" i="73"/>
  <c r="R63" i="73" s="1"/>
  <c r="Q63" i="73"/>
  <c r="P63" i="73" s="1"/>
  <c r="O63" i="73"/>
  <c r="N63" i="73" s="1"/>
  <c r="M63" i="73"/>
  <c r="L63" i="73" s="1"/>
  <c r="K63" i="73"/>
  <c r="J63" i="73" s="1"/>
  <c r="H63" i="73"/>
  <c r="G63" i="73"/>
  <c r="AF62" i="73"/>
  <c r="AE62" i="73"/>
  <c r="AD62" i="73"/>
  <c r="AC62" i="73"/>
  <c r="AB62" i="73"/>
  <c r="AA62" i="73"/>
  <c r="Z62" i="73"/>
  <c r="Y62" i="73"/>
  <c r="X62" i="73"/>
  <c r="S62" i="73"/>
  <c r="R62" i="73" s="1"/>
  <c r="Q62" i="73"/>
  <c r="P62" i="73" s="1"/>
  <c r="O62" i="73"/>
  <c r="N62" i="73" s="1"/>
  <c r="M62" i="73"/>
  <c r="L62" i="73" s="1"/>
  <c r="K62" i="73"/>
  <c r="J62" i="73" s="1"/>
  <c r="H62" i="73"/>
  <c r="G62" i="73"/>
  <c r="AF61" i="73"/>
  <c r="AE61" i="73"/>
  <c r="AD61" i="73"/>
  <c r="AC61" i="73"/>
  <c r="AB61" i="73"/>
  <c r="AA61" i="73"/>
  <c r="Z61" i="73"/>
  <c r="Y61" i="73"/>
  <c r="X61" i="73"/>
  <c r="S61" i="73"/>
  <c r="R61" i="73" s="1"/>
  <c r="Q61" i="73"/>
  <c r="P61" i="73" s="1"/>
  <c r="O61" i="73"/>
  <c r="N61" i="73" s="1"/>
  <c r="M61" i="73"/>
  <c r="L61" i="73" s="1"/>
  <c r="K61" i="73"/>
  <c r="J61" i="73" s="1"/>
  <c r="H61" i="73"/>
  <c r="G61" i="73"/>
  <c r="AF60" i="73"/>
  <c r="AE60" i="73"/>
  <c r="AD60" i="73"/>
  <c r="AC60" i="73"/>
  <c r="AB60" i="73"/>
  <c r="AA60" i="73"/>
  <c r="Z60" i="73"/>
  <c r="Y60" i="73"/>
  <c r="X60" i="73"/>
  <c r="S60" i="73"/>
  <c r="R60" i="73" s="1"/>
  <c r="Q60" i="73"/>
  <c r="P60" i="73" s="1"/>
  <c r="O60" i="73"/>
  <c r="N60" i="73" s="1"/>
  <c r="M60" i="73"/>
  <c r="L60" i="73" s="1"/>
  <c r="K60" i="73"/>
  <c r="J60" i="73" s="1"/>
  <c r="H60" i="73"/>
  <c r="G60" i="73"/>
  <c r="AF59" i="73"/>
  <c r="AE59" i="73"/>
  <c r="AD59" i="73"/>
  <c r="AC59" i="73"/>
  <c r="AB59" i="73"/>
  <c r="AA59" i="73"/>
  <c r="Z59" i="73"/>
  <c r="Y59" i="73"/>
  <c r="X59" i="73"/>
  <c r="S59" i="73"/>
  <c r="R59" i="73" s="1"/>
  <c r="Q59" i="73"/>
  <c r="P59" i="73" s="1"/>
  <c r="O59" i="73"/>
  <c r="N59" i="73" s="1"/>
  <c r="M59" i="73"/>
  <c r="L59" i="73" s="1"/>
  <c r="K59" i="73"/>
  <c r="J59" i="73" s="1"/>
  <c r="H59" i="73"/>
  <c r="G59" i="73"/>
  <c r="AF58" i="73"/>
  <c r="AE58" i="73"/>
  <c r="AD58" i="73"/>
  <c r="AC58" i="73"/>
  <c r="AB58" i="73"/>
  <c r="AA58" i="73"/>
  <c r="Z58" i="73"/>
  <c r="Y58" i="73"/>
  <c r="X58" i="73"/>
  <c r="S58" i="73"/>
  <c r="R58" i="73" s="1"/>
  <c r="Q58" i="73"/>
  <c r="P58" i="73" s="1"/>
  <c r="O58" i="73"/>
  <c r="N58" i="73" s="1"/>
  <c r="M58" i="73"/>
  <c r="L58" i="73" s="1"/>
  <c r="K58" i="73"/>
  <c r="J58" i="73" s="1"/>
  <c r="H58" i="73"/>
  <c r="G58" i="73"/>
  <c r="AF57" i="73"/>
  <c r="AE57" i="73"/>
  <c r="AD57" i="73"/>
  <c r="AC57" i="73"/>
  <c r="AB57" i="73"/>
  <c r="AA57" i="73"/>
  <c r="Z57" i="73"/>
  <c r="Y57" i="73"/>
  <c r="X57" i="73"/>
  <c r="S57" i="73"/>
  <c r="R57" i="73" s="1"/>
  <c r="Q57" i="73"/>
  <c r="P57" i="73" s="1"/>
  <c r="O57" i="73"/>
  <c r="N57" i="73" s="1"/>
  <c r="M57" i="73"/>
  <c r="L57" i="73" s="1"/>
  <c r="K57" i="73"/>
  <c r="J57" i="73" s="1"/>
  <c r="H57" i="73"/>
  <c r="G57" i="73"/>
  <c r="AF56" i="73"/>
  <c r="AE56" i="73"/>
  <c r="AD56" i="73"/>
  <c r="AC56" i="73"/>
  <c r="AB56" i="73"/>
  <c r="AA56" i="73"/>
  <c r="Z56" i="73"/>
  <c r="Y56" i="73"/>
  <c r="X56" i="73"/>
  <c r="S56" i="73"/>
  <c r="R56" i="73" s="1"/>
  <c r="Q56" i="73"/>
  <c r="P56" i="73" s="1"/>
  <c r="O56" i="73"/>
  <c r="N56" i="73" s="1"/>
  <c r="M56" i="73"/>
  <c r="L56" i="73" s="1"/>
  <c r="K56" i="73"/>
  <c r="J56" i="73" s="1"/>
  <c r="H56" i="73"/>
  <c r="G56" i="73"/>
  <c r="AF55" i="73"/>
  <c r="AE55" i="73"/>
  <c r="AD55" i="73"/>
  <c r="AC55" i="73"/>
  <c r="AB55" i="73"/>
  <c r="AA55" i="73"/>
  <c r="Z55" i="73"/>
  <c r="Y55" i="73"/>
  <c r="X55" i="73"/>
  <c r="S55" i="73"/>
  <c r="R55" i="73" s="1"/>
  <c r="Q55" i="73"/>
  <c r="P55" i="73" s="1"/>
  <c r="O55" i="73"/>
  <c r="N55" i="73" s="1"/>
  <c r="M55" i="73"/>
  <c r="L55" i="73" s="1"/>
  <c r="K55" i="73"/>
  <c r="J55" i="73" s="1"/>
  <c r="H55" i="73"/>
  <c r="G55" i="73"/>
  <c r="AF54" i="73"/>
  <c r="AE54" i="73"/>
  <c r="AD54" i="73"/>
  <c r="AC54" i="73"/>
  <c r="AB54" i="73"/>
  <c r="AA54" i="73"/>
  <c r="Z54" i="73"/>
  <c r="Y54" i="73"/>
  <c r="X54" i="73"/>
  <c r="S54" i="73"/>
  <c r="R54" i="73" s="1"/>
  <c r="Q54" i="73"/>
  <c r="P54" i="73" s="1"/>
  <c r="O54" i="73"/>
  <c r="N54" i="73" s="1"/>
  <c r="M54" i="73"/>
  <c r="L54" i="73" s="1"/>
  <c r="K54" i="73"/>
  <c r="J54" i="73" s="1"/>
  <c r="H54" i="73"/>
  <c r="G54" i="73"/>
  <c r="AF53" i="73"/>
  <c r="AE53" i="73"/>
  <c r="AD53" i="73"/>
  <c r="AC53" i="73"/>
  <c r="AB53" i="73"/>
  <c r="AA53" i="73"/>
  <c r="Z53" i="73"/>
  <c r="Y53" i="73"/>
  <c r="X53" i="73"/>
  <c r="S53" i="73"/>
  <c r="R53" i="73" s="1"/>
  <c r="Q53" i="73"/>
  <c r="P53" i="73" s="1"/>
  <c r="O53" i="73"/>
  <c r="N53" i="73" s="1"/>
  <c r="M53" i="73"/>
  <c r="L53" i="73" s="1"/>
  <c r="K53" i="73"/>
  <c r="J53" i="73" s="1"/>
  <c r="H53" i="73"/>
  <c r="G53" i="73"/>
  <c r="AF52" i="73"/>
  <c r="AE52" i="73"/>
  <c r="AD52" i="73"/>
  <c r="AC52" i="73"/>
  <c r="AB52" i="73"/>
  <c r="AA52" i="73"/>
  <c r="Z52" i="73"/>
  <c r="Y52" i="73"/>
  <c r="X52" i="73"/>
  <c r="S52" i="73"/>
  <c r="R52" i="73" s="1"/>
  <c r="Q52" i="73"/>
  <c r="P52" i="73" s="1"/>
  <c r="O52" i="73"/>
  <c r="N52" i="73" s="1"/>
  <c r="M52" i="73"/>
  <c r="L52" i="73" s="1"/>
  <c r="K52" i="73"/>
  <c r="J52" i="73" s="1"/>
  <c r="H52" i="73"/>
  <c r="G52" i="73"/>
  <c r="AF51" i="73"/>
  <c r="AE51" i="73"/>
  <c r="AD51" i="73"/>
  <c r="AC51" i="73"/>
  <c r="AB51" i="73"/>
  <c r="AA51" i="73"/>
  <c r="Z51" i="73"/>
  <c r="Y51" i="73"/>
  <c r="X51" i="73"/>
  <c r="S51" i="73"/>
  <c r="R51" i="73" s="1"/>
  <c r="Q51" i="73"/>
  <c r="P51" i="73" s="1"/>
  <c r="O51" i="73"/>
  <c r="N51" i="73" s="1"/>
  <c r="M51" i="73"/>
  <c r="L51" i="73" s="1"/>
  <c r="K51" i="73"/>
  <c r="J51" i="73" s="1"/>
  <c r="H51" i="73"/>
  <c r="G51" i="73"/>
  <c r="AF50" i="73"/>
  <c r="AE50" i="73"/>
  <c r="AD50" i="73"/>
  <c r="AC50" i="73"/>
  <c r="AB50" i="73"/>
  <c r="AA50" i="73"/>
  <c r="Z50" i="73"/>
  <c r="Y50" i="73"/>
  <c r="X50" i="73"/>
  <c r="S50" i="73"/>
  <c r="R50" i="73" s="1"/>
  <c r="Q50" i="73"/>
  <c r="P50" i="73"/>
  <c r="O50" i="73"/>
  <c r="N50" i="73" s="1"/>
  <c r="M50" i="73"/>
  <c r="L50" i="73" s="1"/>
  <c r="K50" i="73"/>
  <c r="J50" i="73" s="1"/>
  <c r="H50" i="73"/>
  <c r="G50" i="73"/>
  <c r="AF49" i="73"/>
  <c r="AE49" i="73"/>
  <c r="AD49" i="73"/>
  <c r="AC49" i="73"/>
  <c r="AB49" i="73"/>
  <c r="AA49" i="73"/>
  <c r="Z49" i="73"/>
  <c r="Y49" i="73"/>
  <c r="X49" i="73"/>
  <c r="S49" i="73"/>
  <c r="R49" i="73" s="1"/>
  <c r="Q49" i="73"/>
  <c r="P49" i="73" s="1"/>
  <c r="O49" i="73"/>
  <c r="N49" i="73" s="1"/>
  <c r="M49" i="73"/>
  <c r="L49" i="73" s="1"/>
  <c r="K49" i="73"/>
  <c r="J49" i="73" s="1"/>
  <c r="H49" i="73"/>
  <c r="G49" i="73"/>
  <c r="AF48" i="73"/>
  <c r="AE48" i="73"/>
  <c r="AD48" i="73"/>
  <c r="AC48" i="73"/>
  <c r="AB48" i="73"/>
  <c r="AA48" i="73"/>
  <c r="Z48" i="73"/>
  <c r="Y48" i="73"/>
  <c r="X48" i="73"/>
  <c r="S48" i="73"/>
  <c r="R48" i="73" s="1"/>
  <c r="Q48" i="73"/>
  <c r="P48" i="73" s="1"/>
  <c r="O48" i="73"/>
  <c r="N48" i="73" s="1"/>
  <c r="M48" i="73"/>
  <c r="L48" i="73" s="1"/>
  <c r="K48" i="73"/>
  <c r="J48" i="73" s="1"/>
  <c r="H48" i="73"/>
  <c r="G48" i="73"/>
  <c r="AF47" i="73"/>
  <c r="AE47" i="73"/>
  <c r="AD47" i="73"/>
  <c r="AC47" i="73"/>
  <c r="AB47" i="73"/>
  <c r="AA47" i="73"/>
  <c r="Z47" i="73"/>
  <c r="Y47" i="73"/>
  <c r="X47" i="73"/>
  <c r="S47" i="73"/>
  <c r="R47" i="73" s="1"/>
  <c r="Q47" i="73"/>
  <c r="P47" i="73" s="1"/>
  <c r="O47" i="73"/>
  <c r="N47" i="73" s="1"/>
  <c r="M47" i="73"/>
  <c r="L47" i="73" s="1"/>
  <c r="K47" i="73"/>
  <c r="J47" i="73" s="1"/>
  <c r="H47" i="73"/>
  <c r="G47" i="73"/>
  <c r="AF46" i="73"/>
  <c r="AE46" i="73"/>
  <c r="AD46" i="73"/>
  <c r="AC46" i="73"/>
  <c r="AB46" i="73"/>
  <c r="AA46" i="73"/>
  <c r="Z46" i="73"/>
  <c r="Y46" i="73"/>
  <c r="X46" i="73"/>
  <c r="S46" i="73"/>
  <c r="R46" i="73" s="1"/>
  <c r="Q46" i="73"/>
  <c r="P46" i="73" s="1"/>
  <c r="O46" i="73"/>
  <c r="N46" i="73" s="1"/>
  <c r="M46" i="73"/>
  <c r="L46" i="73" s="1"/>
  <c r="K46" i="73"/>
  <c r="J46" i="73" s="1"/>
  <c r="H46" i="73"/>
  <c r="G46" i="73"/>
  <c r="AF45" i="73"/>
  <c r="AE45" i="73"/>
  <c r="AD45" i="73"/>
  <c r="AC45" i="73"/>
  <c r="AB45" i="73"/>
  <c r="AA45" i="73"/>
  <c r="Z45" i="73"/>
  <c r="Y45" i="73"/>
  <c r="X45" i="73"/>
  <c r="S45" i="73"/>
  <c r="R45" i="73" s="1"/>
  <c r="Q45" i="73"/>
  <c r="P45" i="73" s="1"/>
  <c r="O45" i="73"/>
  <c r="N45" i="73" s="1"/>
  <c r="M45" i="73"/>
  <c r="L45" i="73" s="1"/>
  <c r="K45" i="73"/>
  <c r="J45" i="73" s="1"/>
  <c r="H45" i="73"/>
  <c r="G45" i="73"/>
  <c r="AF44" i="73"/>
  <c r="AE44" i="73"/>
  <c r="AD44" i="73"/>
  <c r="AC44" i="73"/>
  <c r="AB44" i="73"/>
  <c r="AA44" i="73"/>
  <c r="Z44" i="73"/>
  <c r="Y44" i="73"/>
  <c r="X44" i="73"/>
  <c r="S44" i="73"/>
  <c r="R44" i="73" s="1"/>
  <c r="Q44" i="73"/>
  <c r="P44" i="73" s="1"/>
  <c r="O44" i="73"/>
  <c r="N44" i="73" s="1"/>
  <c r="M44" i="73"/>
  <c r="L44" i="73" s="1"/>
  <c r="K44" i="73"/>
  <c r="J44" i="73" s="1"/>
  <c r="H44" i="73"/>
  <c r="G44" i="73"/>
  <c r="AF43" i="73"/>
  <c r="AE43" i="73"/>
  <c r="AD43" i="73"/>
  <c r="AC43" i="73"/>
  <c r="AB43" i="73"/>
  <c r="AA43" i="73"/>
  <c r="Z43" i="73"/>
  <c r="Y43" i="73"/>
  <c r="X43" i="73"/>
  <c r="S43" i="73"/>
  <c r="R43" i="73" s="1"/>
  <c r="Q43" i="73"/>
  <c r="P43" i="73" s="1"/>
  <c r="O43" i="73"/>
  <c r="N43" i="73" s="1"/>
  <c r="M43" i="73"/>
  <c r="L43" i="73" s="1"/>
  <c r="K43" i="73"/>
  <c r="J43" i="73" s="1"/>
  <c r="H43" i="73"/>
  <c r="G43" i="73"/>
  <c r="AF42" i="73"/>
  <c r="AE42" i="73"/>
  <c r="AD42" i="73"/>
  <c r="AC42" i="73"/>
  <c r="AB42" i="73"/>
  <c r="AA42" i="73"/>
  <c r="Z42" i="73"/>
  <c r="Y42" i="73"/>
  <c r="X42" i="73"/>
  <c r="S42" i="73"/>
  <c r="R42" i="73" s="1"/>
  <c r="Q42" i="73"/>
  <c r="P42" i="73" s="1"/>
  <c r="O42" i="73"/>
  <c r="N42" i="73" s="1"/>
  <c r="M42" i="73"/>
  <c r="L42" i="73" s="1"/>
  <c r="K42" i="73"/>
  <c r="J42" i="73" s="1"/>
  <c r="H42" i="73"/>
  <c r="G42" i="73"/>
  <c r="AF41" i="73"/>
  <c r="AE41" i="73"/>
  <c r="AD41" i="73"/>
  <c r="AC41" i="73"/>
  <c r="AB41" i="73"/>
  <c r="AA41" i="73"/>
  <c r="Z41" i="73"/>
  <c r="Y41" i="73"/>
  <c r="X41" i="73"/>
  <c r="S41" i="73"/>
  <c r="R41" i="73" s="1"/>
  <c r="Q41" i="73"/>
  <c r="P41" i="73" s="1"/>
  <c r="O41" i="73"/>
  <c r="N41" i="73" s="1"/>
  <c r="M41" i="73"/>
  <c r="L41" i="73" s="1"/>
  <c r="K41" i="73"/>
  <c r="J41" i="73" s="1"/>
  <c r="H41" i="73"/>
  <c r="G41" i="73"/>
  <c r="AF40" i="73"/>
  <c r="AE40" i="73"/>
  <c r="AD40" i="73"/>
  <c r="AC40" i="73"/>
  <c r="AB40" i="73"/>
  <c r="AA40" i="73"/>
  <c r="Z40" i="73"/>
  <c r="Y40" i="73"/>
  <c r="X40" i="73"/>
  <c r="S40" i="73"/>
  <c r="R40" i="73" s="1"/>
  <c r="Q40" i="73"/>
  <c r="P40" i="73" s="1"/>
  <c r="O40" i="73"/>
  <c r="N40" i="73" s="1"/>
  <c r="M40" i="73"/>
  <c r="L40" i="73" s="1"/>
  <c r="K40" i="73"/>
  <c r="J40" i="73" s="1"/>
  <c r="H40" i="73"/>
  <c r="G40" i="73"/>
  <c r="AF39" i="73"/>
  <c r="AE39" i="73"/>
  <c r="AD39" i="73"/>
  <c r="AC39" i="73"/>
  <c r="AB39" i="73"/>
  <c r="AA39" i="73"/>
  <c r="Z39" i="73"/>
  <c r="Y39" i="73"/>
  <c r="X39" i="73"/>
  <c r="S39" i="73"/>
  <c r="R39" i="73" s="1"/>
  <c r="Q39" i="73"/>
  <c r="P39" i="73" s="1"/>
  <c r="O39" i="73"/>
  <c r="N39" i="73" s="1"/>
  <c r="M39" i="73"/>
  <c r="L39" i="73" s="1"/>
  <c r="K39" i="73"/>
  <c r="J39" i="73" s="1"/>
  <c r="H39" i="73"/>
  <c r="G39" i="73"/>
  <c r="AF38" i="73"/>
  <c r="AE38" i="73"/>
  <c r="AD38" i="73"/>
  <c r="AC38" i="73"/>
  <c r="AB38" i="73"/>
  <c r="AA38" i="73"/>
  <c r="Z38" i="73"/>
  <c r="Y38" i="73"/>
  <c r="X38" i="73"/>
  <c r="S38" i="73"/>
  <c r="R38" i="73" s="1"/>
  <c r="Q38" i="73"/>
  <c r="P38" i="73" s="1"/>
  <c r="O38" i="73"/>
  <c r="N38" i="73" s="1"/>
  <c r="M38" i="73"/>
  <c r="L38" i="73" s="1"/>
  <c r="K38" i="73"/>
  <c r="J38" i="73" s="1"/>
  <c r="H38" i="73"/>
  <c r="G38" i="73"/>
  <c r="AF37" i="73"/>
  <c r="AE37" i="73"/>
  <c r="AD37" i="73"/>
  <c r="AC37" i="73"/>
  <c r="AB37" i="73"/>
  <c r="AA37" i="73"/>
  <c r="Z37" i="73"/>
  <c r="Y37" i="73"/>
  <c r="X37" i="73"/>
  <c r="S37" i="73"/>
  <c r="R37" i="73" s="1"/>
  <c r="Q37" i="73"/>
  <c r="P37" i="73" s="1"/>
  <c r="O37" i="73"/>
  <c r="N37" i="73" s="1"/>
  <c r="M37" i="73"/>
  <c r="L37" i="73" s="1"/>
  <c r="K37" i="73"/>
  <c r="J37" i="73" s="1"/>
  <c r="H37" i="73"/>
  <c r="G37" i="73"/>
  <c r="AF36" i="73"/>
  <c r="AE36" i="73"/>
  <c r="AD36" i="73"/>
  <c r="AC36" i="73"/>
  <c r="AB36" i="73"/>
  <c r="AA36" i="73"/>
  <c r="Z36" i="73"/>
  <c r="Y36" i="73"/>
  <c r="X36" i="73"/>
  <c r="S36" i="73"/>
  <c r="R36" i="73" s="1"/>
  <c r="Q36" i="73"/>
  <c r="P36" i="73" s="1"/>
  <c r="O36" i="73"/>
  <c r="N36" i="73" s="1"/>
  <c r="M36" i="73"/>
  <c r="L36" i="73" s="1"/>
  <c r="K36" i="73"/>
  <c r="J36" i="73"/>
  <c r="H36" i="73"/>
  <c r="G36" i="73"/>
  <c r="AF35" i="73"/>
  <c r="AE35" i="73"/>
  <c r="AD35" i="73"/>
  <c r="AC35" i="73"/>
  <c r="AB35" i="73"/>
  <c r="AA35" i="73"/>
  <c r="Z35" i="73"/>
  <c r="Y35" i="73"/>
  <c r="X35" i="73"/>
  <c r="S35" i="73"/>
  <c r="R35" i="73" s="1"/>
  <c r="Q35" i="73"/>
  <c r="P35" i="73" s="1"/>
  <c r="O35" i="73"/>
  <c r="N35" i="73" s="1"/>
  <c r="M35" i="73"/>
  <c r="L35" i="73" s="1"/>
  <c r="K35" i="73"/>
  <c r="J35" i="73" s="1"/>
  <c r="H35" i="73"/>
  <c r="G35" i="73"/>
  <c r="AF34" i="73"/>
  <c r="AE34" i="73"/>
  <c r="AD34" i="73"/>
  <c r="AC34" i="73"/>
  <c r="AB34" i="73"/>
  <c r="AA34" i="73"/>
  <c r="Z34" i="73"/>
  <c r="Y34" i="73"/>
  <c r="X34" i="73"/>
  <c r="S34" i="73"/>
  <c r="R34" i="73" s="1"/>
  <c r="Q34" i="73"/>
  <c r="P34" i="73" s="1"/>
  <c r="O34" i="73"/>
  <c r="N34" i="73" s="1"/>
  <c r="M34" i="73"/>
  <c r="L34" i="73"/>
  <c r="K34" i="73"/>
  <c r="J34" i="73" s="1"/>
  <c r="H34" i="73"/>
  <c r="G34" i="73"/>
  <c r="AF33" i="73"/>
  <c r="AE33" i="73"/>
  <c r="AD33" i="73"/>
  <c r="AC33" i="73"/>
  <c r="AB33" i="73"/>
  <c r="AA33" i="73"/>
  <c r="Z33" i="73"/>
  <c r="Y33" i="73"/>
  <c r="X33" i="73"/>
  <c r="S33" i="73"/>
  <c r="R33" i="73" s="1"/>
  <c r="Q33" i="73"/>
  <c r="P33" i="73" s="1"/>
  <c r="O33" i="73"/>
  <c r="N33" i="73" s="1"/>
  <c r="M33" i="73"/>
  <c r="L33" i="73" s="1"/>
  <c r="K33" i="73"/>
  <c r="J33" i="73" s="1"/>
  <c r="H33" i="73"/>
  <c r="G33" i="73"/>
  <c r="AF32" i="73"/>
  <c r="AE32" i="73"/>
  <c r="AD32" i="73"/>
  <c r="AC32" i="73"/>
  <c r="AB32" i="73"/>
  <c r="AA32" i="73"/>
  <c r="Z32" i="73"/>
  <c r="Y32" i="73"/>
  <c r="X32" i="73"/>
  <c r="S32" i="73"/>
  <c r="R32" i="73" s="1"/>
  <c r="Q32" i="73"/>
  <c r="P32" i="73" s="1"/>
  <c r="O32" i="73"/>
  <c r="N32" i="73" s="1"/>
  <c r="M32" i="73"/>
  <c r="L32" i="73" s="1"/>
  <c r="K32" i="73"/>
  <c r="J32" i="73" s="1"/>
  <c r="H32" i="73"/>
  <c r="G32" i="73"/>
  <c r="AF31" i="73"/>
  <c r="AE31" i="73"/>
  <c r="AD31" i="73"/>
  <c r="AC31" i="73"/>
  <c r="AB31" i="73"/>
  <c r="AA31" i="73"/>
  <c r="Z31" i="73"/>
  <c r="Y31" i="73"/>
  <c r="X31" i="73"/>
  <c r="S31" i="73"/>
  <c r="R31" i="73" s="1"/>
  <c r="Q31" i="73"/>
  <c r="P31" i="73" s="1"/>
  <c r="O31" i="73"/>
  <c r="N31" i="73" s="1"/>
  <c r="M31" i="73"/>
  <c r="L31" i="73" s="1"/>
  <c r="K31" i="73"/>
  <c r="J31" i="73" s="1"/>
  <c r="H31" i="73"/>
  <c r="G31" i="73"/>
  <c r="AF30" i="73"/>
  <c r="AE30" i="73"/>
  <c r="AD30" i="73"/>
  <c r="AC30" i="73"/>
  <c r="AB30" i="73"/>
  <c r="AA30" i="73"/>
  <c r="Z30" i="73"/>
  <c r="Y30" i="73"/>
  <c r="X30" i="73"/>
  <c r="S30" i="73"/>
  <c r="R30" i="73" s="1"/>
  <c r="Q30" i="73"/>
  <c r="P30" i="73" s="1"/>
  <c r="O30" i="73"/>
  <c r="N30" i="73" s="1"/>
  <c r="M30" i="73"/>
  <c r="L30" i="73" s="1"/>
  <c r="K30" i="73"/>
  <c r="J30" i="73" s="1"/>
  <c r="H30" i="73"/>
  <c r="G30" i="73"/>
  <c r="AF29" i="73"/>
  <c r="AE29" i="73"/>
  <c r="AD29" i="73"/>
  <c r="AC29" i="73"/>
  <c r="AB29" i="73"/>
  <c r="AA29" i="73"/>
  <c r="Z29" i="73"/>
  <c r="Y29" i="73"/>
  <c r="X29" i="73"/>
  <c r="S29" i="73"/>
  <c r="R29" i="73" s="1"/>
  <c r="Q29" i="73"/>
  <c r="P29" i="73" s="1"/>
  <c r="O29" i="73"/>
  <c r="N29" i="73" s="1"/>
  <c r="M29" i="73"/>
  <c r="L29" i="73" s="1"/>
  <c r="K29" i="73"/>
  <c r="J29" i="73" s="1"/>
  <c r="H29" i="73"/>
  <c r="G29" i="73"/>
  <c r="AF28" i="73"/>
  <c r="AE28" i="73"/>
  <c r="AD28" i="73"/>
  <c r="AC28" i="73"/>
  <c r="AB28" i="73"/>
  <c r="AA28" i="73"/>
  <c r="Z28" i="73"/>
  <c r="Y28" i="73"/>
  <c r="X28" i="73"/>
  <c r="S28" i="73"/>
  <c r="R28" i="73" s="1"/>
  <c r="Q28" i="73"/>
  <c r="P28" i="73" s="1"/>
  <c r="O28" i="73"/>
  <c r="N28" i="73" s="1"/>
  <c r="M28" i="73"/>
  <c r="L28" i="73" s="1"/>
  <c r="K28" i="73"/>
  <c r="J28" i="73" s="1"/>
  <c r="H28" i="73"/>
  <c r="G28" i="73"/>
  <c r="AF27" i="73"/>
  <c r="AE27" i="73"/>
  <c r="AD27" i="73"/>
  <c r="AC27" i="73"/>
  <c r="AB27" i="73"/>
  <c r="AA27" i="73"/>
  <c r="Z27" i="73"/>
  <c r="Y27" i="73"/>
  <c r="X27" i="73"/>
  <c r="S27" i="73"/>
  <c r="R27" i="73" s="1"/>
  <c r="Q27" i="73"/>
  <c r="P27" i="73" s="1"/>
  <c r="O27" i="73"/>
  <c r="N27" i="73" s="1"/>
  <c r="M27" i="73"/>
  <c r="L27" i="73" s="1"/>
  <c r="K27" i="73"/>
  <c r="J27" i="73" s="1"/>
  <c r="H27" i="73"/>
  <c r="G27" i="73"/>
  <c r="AF26" i="73"/>
  <c r="AE26" i="73"/>
  <c r="AD26" i="73"/>
  <c r="AC26" i="73"/>
  <c r="AB26" i="73"/>
  <c r="AA26" i="73"/>
  <c r="Z26" i="73"/>
  <c r="Y26" i="73"/>
  <c r="X26" i="73"/>
  <c r="S26" i="73"/>
  <c r="R26" i="73" s="1"/>
  <c r="Q26" i="73"/>
  <c r="P26" i="73" s="1"/>
  <c r="O26" i="73"/>
  <c r="N26" i="73" s="1"/>
  <c r="M26" i="73"/>
  <c r="L26" i="73" s="1"/>
  <c r="K26" i="73"/>
  <c r="J26" i="73" s="1"/>
  <c r="H26" i="73"/>
  <c r="G26" i="73"/>
  <c r="AF25" i="73"/>
  <c r="AE25" i="73"/>
  <c r="AD25" i="73"/>
  <c r="AC25" i="73"/>
  <c r="AB25" i="73"/>
  <c r="AA25" i="73"/>
  <c r="Z25" i="73"/>
  <c r="Y25" i="73"/>
  <c r="X25" i="73"/>
  <c r="S25" i="73"/>
  <c r="R25" i="73" s="1"/>
  <c r="Q25" i="73"/>
  <c r="P25" i="73" s="1"/>
  <c r="O25" i="73"/>
  <c r="N25" i="73" s="1"/>
  <c r="M25" i="73"/>
  <c r="L25" i="73" s="1"/>
  <c r="K25" i="73"/>
  <c r="J25" i="73" s="1"/>
  <c r="H25" i="73"/>
  <c r="G25" i="73"/>
  <c r="AF24" i="73"/>
  <c r="AE24" i="73"/>
  <c r="AD24" i="73"/>
  <c r="AC24" i="73"/>
  <c r="AB24" i="73"/>
  <c r="AA24" i="73"/>
  <c r="Z24" i="73"/>
  <c r="Y24" i="73"/>
  <c r="X24" i="73"/>
  <c r="S24" i="73"/>
  <c r="R24" i="73" s="1"/>
  <c r="Q24" i="73"/>
  <c r="P24" i="73" s="1"/>
  <c r="O24" i="73"/>
  <c r="N24" i="73"/>
  <c r="M24" i="73"/>
  <c r="L24" i="73" s="1"/>
  <c r="K24" i="73"/>
  <c r="J24" i="73" s="1"/>
  <c r="H24" i="73"/>
  <c r="G24" i="73"/>
  <c r="AF23" i="73"/>
  <c r="AE23" i="73"/>
  <c r="AD23" i="73"/>
  <c r="AC23" i="73"/>
  <c r="AB23" i="73"/>
  <c r="AA23" i="73"/>
  <c r="Z23" i="73"/>
  <c r="Y23" i="73"/>
  <c r="X23" i="73"/>
  <c r="S23" i="73"/>
  <c r="R23" i="73" s="1"/>
  <c r="Q23" i="73"/>
  <c r="P23" i="73" s="1"/>
  <c r="O23" i="73"/>
  <c r="N23" i="73" s="1"/>
  <c r="M23" i="73"/>
  <c r="L23" i="73" s="1"/>
  <c r="K23" i="73"/>
  <c r="J23" i="73" s="1"/>
  <c r="H23" i="73"/>
  <c r="G23" i="73"/>
  <c r="AF22" i="73"/>
  <c r="AE22" i="73"/>
  <c r="AD22" i="73"/>
  <c r="AC22" i="73"/>
  <c r="AB22" i="73"/>
  <c r="AA22" i="73"/>
  <c r="Z22" i="73"/>
  <c r="Y22" i="73"/>
  <c r="X22" i="73"/>
  <c r="S22" i="73"/>
  <c r="R22" i="73" s="1"/>
  <c r="Q22" i="73"/>
  <c r="P22" i="73"/>
  <c r="O22" i="73"/>
  <c r="N22" i="73" s="1"/>
  <c r="M22" i="73"/>
  <c r="L22" i="73" s="1"/>
  <c r="K22" i="73"/>
  <c r="J22" i="73" s="1"/>
  <c r="H22" i="73"/>
  <c r="G22" i="73"/>
  <c r="AF21" i="73"/>
  <c r="AE21" i="73"/>
  <c r="AD21" i="73"/>
  <c r="AC21" i="73"/>
  <c r="AB21" i="73"/>
  <c r="AA21" i="73"/>
  <c r="Z21" i="73"/>
  <c r="Y21" i="73"/>
  <c r="X21" i="73"/>
  <c r="S21" i="73"/>
  <c r="R21" i="73" s="1"/>
  <c r="Q21" i="73"/>
  <c r="P21" i="73" s="1"/>
  <c r="O21" i="73"/>
  <c r="N21" i="73" s="1"/>
  <c r="M21" i="73"/>
  <c r="L21" i="73" s="1"/>
  <c r="K21" i="73"/>
  <c r="J21" i="73" s="1"/>
  <c r="H21" i="73"/>
  <c r="G21" i="73"/>
  <c r="AF20" i="73"/>
  <c r="AE20" i="73"/>
  <c r="AD20" i="73"/>
  <c r="AC20" i="73"/>
  <c r="AB20" i="73"/>
  <c r="AA20" i="73"/>
  <c r="Z20" i="73"/>
  <c r="Y20" i="73"/>
  <c r="X20" i="73"/>
  <c r="S20" i="73"/>
  <c r="R20" i="73" s="1"/>
  <c r="Q20" i="73"/>
  <c r="P20" i="73" s="1"/>
  <c r="O20" i="73"/>
  <c r="N20" i="73" s="1"/>
  <c r="M20" i="73"/>
  <c r="L20" i="73" s="1"/>
  <c r="K20" i="73"/>
  <c r="J20" i="73" s="1"/>
  <c r="H20" i="73"/>
  <c r="G20" i="73"/>
  <c r="AF19" i="73"/>
  <c r="AE19" i="73"/>
  <c r="AD19" i="73"/>
  <c r="AC19" i="73"/>
  <c r="AB19" i="73"/>
  <c r="AA19" i="73"/>
  <c r="Z19" i="73"/>
  <c r="Y19" i="73"/>
  <c r="X19" i="73"/>
  <c r="S19" i="73"/>
  <c r="R19" i="73" s="1"/>
  <c r="Q19" i="73"/>
  <c r="P19" i="73" s="1"/>
  <c r="O19" i="73"/>
  <c r="N19" i="73" s="1"/>
  <c r="M19" i="73"/>
  <c r="L19" i="73" s="1"/>
  <c r="K19" i="73"/>
  <c r="J19" i="73" s="1"/>
  <c r="H19" i="73"/>
  <c r="G19" i="73"/>
  <c r="AF18" i="73"/>
  <c r="AE18" i="73"/>
  <c r="AD18" i="73"/>
  <c r="AC18" i="73"/>
  <c r="AB18" i="73"/>
  <c r="AA18" i="73"/>
  <c r="Z18" i="73"/>
  <c r="Y18" i="73"/>
  <c r="X18" i="73"/>
  <c r="S18" i="73"/>
  <c r="R18" i="73"/>
  <c r="Q18" i="73"/>
  <c r="P18" i="73" s="1"/>
  <c r="O18" i="73"/>
  <c r="N18" i="73" s="1"/>
  <c r="M18" i="73"/>
  <c r="L18" i="73" s="1"/>
  <c r="K18" i="73"/>
  <c r="J18" i="73" s="1"/>
  <c r="H18" i="73"/>
  <c r="G18" i="73"/>
  <c r="AF17" i="73"/>
  <c r="AE17" i="73"/>
  <c r="AD17" i="73"/>
  <c r="AC17" i="73"/>
  <c r="AB17" i="73"/>
  <c r="AA17" i="73"/>
  <c r="Z17" i="73"/>
  <c r="Y17" i="73"/>
  <c r="X17" i="73"/>
  <c r="S17" i="73"/>
  <c r="R17" i="73" s="1"/>
  <c r="Q17" i="73"/>
  <c r="P17" i="73" s="1"/>
  <c r="O17" i="73"/>
  <c r="N17" i="73" s="1"/>
  <c r="M17" i="73"/>
  <c r="L17" i="73" s="1"/>
  <c r="K17" i="73"/>
  <c r="J17" i="73" s="1"/>
  <c r="H17" i="73"/>
  <c r="G17" i="73"/>
  <c r="AF16" i="73"/>
  <c r="AE16" i="73"/>
  <c r="AD16" i="73"/>
  <c r="AC16" i="73"/>
  <c r="AB16" i="73"/>
  <c r="AA16" i="73"/>
  <c r="Z16" i="73"/>
  <c r="Y16" i="73"/>
  <c r="X16" i="73"/>
  <c r="S16" i="73"/>
  <c r="R16" i="73" s="1"/>
  <c r="Q16" i="73"/>
  <c r="P16" i="73" s="1"/>
  <c r="O16" i="73"/>
  <c r="N16" i="73" s="1"/>
  <c r="M16" i="73"/>
  <c r="L16" i="73" s="1"/>
  <c r="K16" i="73"/>
  <c r="J16" i="73" s="1"/>
  <c r="H16" i="73"/>
  <c r="G16" i="73"/>
  <c r="AF15" i="73"/>
  <c r="AE15" i="73"/>
  <c r="AD15" i="73"/>
  <c r="AC15" i="73"/>
  <c r="AB15" i="73"/>
  <c r="AA15" i="73"/>
  <c r="Z15" i="73"/>
  <c r="Y15" i="73"/>
  <c r="X15" i="73"/>
  <c r="S15" i="73"/>
  <c r="R15" i="73" s="1"/>
  <c r="Q15" i="73"/>
  <c r="P15" i="73" s="1"/>
  <c r="O15" i="73"/>
  <c r="N15" i="73" s="1"/>
  <c r="M15" i="73"/>
  <c r="L15" i="73" s="1"/>
  <c r="K15" i="73"/>
  <c r="J15" i="73" s="1"/>
  <c r="H15" i="73"/>
  <c r="G15" i="73"/>
  <c r="AF14" i="73"/>
  <c r="AE14" i="73"/>
  <c r="AD14" i="73"/>
  <c r="AC14" i="73"/>
  <c r="AB14" i="73"/>
  <c r="AA14" i="73"/>
  <c r="Z14" i="73"/>
  <c r="Y14" i="73"/>
  <c r="X14" i="73"/>
  <c r="S14" i="73"/>
  <c r="R14" i="73" s="1"/>
  <c r="Q14" i="73"/>
  <c r="P14" i="73" s="1"/>
  <c r="O14" i="73"/>
  <c r="N14" i="73" s="1"/>
  <c r="M14" i="73"/>
  <c r="L14" i="73" s="1"/>
  <c r="K14" i="73"/>
  <c r="J14" i="73" s="1"/>
  <c r="H14" i="73"/>
  <c r="G14" i="73"/>
  <c r="AF13" i="73"/>
  <c r="AE13" i="73"/>
  <c r="AD13" i="73"/>
  <c r="AC13" i="73"/>
  <c r="AB13" i="73"/>
  <c r="AA13" i="73"/>
  <c r="Z13" i="73"/>
  <c r="Y13" i="73"/>
  <c r="X13" i="73"/>
  <c r="S13" i="73"/>
  <c r="R13" i="73" s="1"/>
  <c r="Q13" i="73"/>
  <c r="P13" i="73" s="1"/>
  <c r="O13" i="73"/>
  <c r="N13" i="73" s="1"/>
  <c r="M13" i="73"/>
  <c r="L13" i="73" s="1"/>
  <c r="K13" i="73"/>
  <c r="J13" i="73" s="1"/>
  <c r="H13" i="73"/>
  <c r="G13" i="73"/>
  <c r="AF12" i="73"/>
  <c r="AE12" i="73"/>
  <c r="AD12" i="73"/>
  <c r="AC12" i="73"/>
  <c r="AB12" i="73"/>
  <c r="AA12" i="73"/>
  <c r="Z12" i="73"/>
  <c r="Y12" i="73"/>
  <c r="X12" i="73"/>
  <c r="S12" i="73"/>
  <c r="R12" i="73" s="1"/>
  <c r="Q12" i="73"/>
  <c r="P12" i="73" s="1"/>
  <c r="O12" i="73"/>
  <c r="N12" i="73" s="1"/>
  <c r="M12" i="73"/>
  <c r="L12" i="73"/>
  <c r="K12" i="73"/>
  <c r="J12" i="73" s="1"/>
  <c r="H12" i="73"/>
  <c r="G12" i="73"/>
  <c r="AF11" i="73"/>
  <c r="AE11" i="73"/>
  <c r="AD11" i="73"/>
  <c r="AC11" i="73"/>
  <c r="AB11" i="73"/>
  <c r="AA11" i="73"/>
  <c r="Z11" i="73"/>
  <c r="Y11" i="73"/>
  <c r="X11" i="73"/>
  <c r="S11" i="73"/>
  <c r="R11" i="73" s="1"/>
  <c r="Q11" i="73"/>
  <c r="P11" i="73" s="1"/>
  <c r="O11" i="73"/>
  <c r="N11" i="73" s="1"/>
  <c r="M11" i="73"/>
  <c r="L11" i="73" s="1"/>
  <c r="K11" i="73"/>
  <c r="J11" i="73" s="1"/>
  <c r="H11" i="73"/>
  <c r="G11" i="73"/>
  <c r="AF10" i="73"/>
  <c r="AE10" i="73"/>
  <c r="AD10" i="73"/>
  <c r="AC10" i="73"/>
  <c r="AB10" i="73"/>
  <c r="AA10" i="73"/>
  <c r="Z10" i="73"/>
  <c r="Y10" i="73"/>
  <c r="X10" i="73"/>
  <c r="S10" i="73"/>
  <c r="R10" i="73" s="1"/>
  <c r="Q10" i="73"/>
  <c r="P10" i="73" s="1"/>
  <c r="O10" i="73"/>
  <c r="N10" i="73" s="1"/>
  <c r="M10" i="73"/>
  <c r="L10" i="73" s="1"/>
  <c r="K10" i="73"/>
  <c r="J10" i="73" s="1"/>
  <c r="H10" i="73"/>
  <c r="G10" i="73"/>
  <c r="AF9" i="73"/>
  <c r="AE9" i="73"/>
  <c r="AD9" i="73"/>
  <c r="AC9" i="73"/>
  <c r="AB9" i="73"/>
  <c r="AA9" i="73"/>
  <c r="Z9" i="73"/>
  <c r="Y9" i="73"/>
  <c r="X9" i="73"/>
  <c r="S9" i="73"/>
  <c r="R9" i="73" s="1"/>
  <c r="Q9" i="73"/>
  <c r="P9" i="73" s="1"/>
  <c r="O9" i="73"/>
  <c r="N9" i="73" s="1"/>
  <c r="M9" i="73"/>
  <c r="L9" i="73" s="1"/>
  <c r="K9" i="73"/>
  <c r="J9" i="73" s="1"/>
  <c r="H9" i="73"/>
  <c r="G9" i="73"/>
  <c r="AF8" i="73"/>
  <c r="AE8" i="73"/>
  <c r="AD8" i="73"/>
  <c r="AC8" i="73"/>
  <c r="AB8" i="73"/>
  <c r="AA8" i="73"/>
  <c r="Z8" i="73"/>
  <c r="Y8" i="73"/>
  <c r="X8" i="73"/>
  <c r="S8" i="73"/>
  <c r="R8" i="73" s="1"/>
  <c r="Q8" i="73"/>
  <c r="P8" i="73" s="1"/>
  <c r="O8" i="73"/>
  <c r="N8" i="73"/>
  <c r="M8" i="73"/>
  <c r="L8" i="73" s="1"/>
  <c r="K8" i="73"/>
  <c r="J8" i="73" s="1"/>
  <c r="H8" i="73"/>
  <c r="G8" i="73"/>
  <c r="H79" i="73" l="1"/>
  <c r="R79" i="74"/>
  <c r="H20" i="56" s="1"/>
  <c r="N79" i="74"/>
  <c r="F19" i="56" s="1"/>
  <c r="J79" i="74"/>
  <c r="D19" i="56" s="1"/>
  <c r="K79" i="74"/>
  <c r="S79" i="74"/>
  <c r="M79" i="74"/>
  <c r="Q79" i="74"/>
  <c r="O79" i="74"/>
  <c r="H79" i="74"/>
  <c r="L8" i="74"/>
  <c r="L79" i="74" s="1"/>
  <c r="E19" i="56" s="1"/>
  <c r="P8" i="74"/>
  <c r="P79" i="74" s="1"/>
  <c r="G20" i="56" s="1"/>
  <c r="F23" i="56" s="1"/>
  <c r="L79" i="73"/>
  <c r="E18" i="56" s="1"/>
  <c r="P79" i="73"/>
  <c r="G18" i="56" s="1"/>
  <c r="M79" i="73"/>
  <c r="Q79" i="73"/>
  <c r="J79" i="73"/>
  <c r="D18" i="56" s="1"/>
  <c r="N79" i="73"/>
  <c r="F18" i="56" s="1"/>
  <c r="R79" i="73"/>
  <c r="H18" i="56" s="1"/>
  <c r="K79" i="73"/>
  <c r="O79" i="73"/>
  <c r="S79" i="73"/>
  <c r="Q42" i="68"/>
  <c r="P42" i="68" s="1"/>
  <c r="O42" i="68"/>
  <c r="N42" i="68" s="1"/>
  <c r="M42" i="68"/>
  <c r="L42" i="68" s="1"/>
  <c r="K42" i="68"/>
  <c r="J42" i="68" s="1"/>
  <c r="H42" i="68"/>
  <c r="G42" i="68"/>
  <c r="Q41" i="68"/>
  <c r="P41" i="68" s="1"/>
  <c r="O41" i="68"/>
  <c r="N41" i="68" s="1"/>
  <c r="M41" i="68"/>
  <c r="L41" i="68" s="1"/>
  <c r="K41" i="68"/>
  <c r="J41" i="68" s="1"/>
  <c r="H41" i="68"/>
  <c r="G41" i="68"/>
  <c r="Q40" i="68"/>
  <c r="P40" i="68" s="1"/>
  <c r="O40" i="68"/>
  <c r="N40" i="68" s="1"/>
  <c r="M40" i="68"/>
  <c r="L40" i="68" s="1"/>
  <c r="K40" i="68"/>
  <c r="J40" i="68" s="1"/>
  <c r="H40" i="68"/>
  <c r="G40" i="68"/>
  <c r="Q39" i="68"/>
  <c r="P39" i="68" s="1"/>
  <c r="O39" i="68"/>
  <c r="N39" i="68" s="1"/>
  <c r="M39" i="68"/>
  <c r="L39" i="68" s="1"/>
  <c r="K39" i="68"/>
  <c r="J39" i="68" s="1"/>
  <c r="H39" i="68"/>
  <c r="G39" i="68"/>
  <c r="Q38" i="68"/>
  <c r="P38" i="68" s="1"/>
  <c r="O38" i="68"/>
  <c r="N38" i="68" s="1"/>
  <c r="M38" i="68"/>
  <c r="L38" i="68" s="1"/>
  <c r="K38" i="68"/>
  <c r="J38" i="68" s="1"/>
  <c r="H38" i="68"/>
  <c r="G38" i="68"/>
  <c r="Q37" i="68"/>
  <c r="P37" i="68" s="1"/>
  <c r="O37" i="68"/>
  <c r="N37" i="68" s="1"/>
  <c r="M37" i="68"/>
  <c r="L37" i="68" s="1"/>
  <c r="K37" i="68"/>
  <c r="J37" i="68" s="1"/>
  <c r="H37" i="68"/>
  <c r="G37" i="68"/>
  <c r="Q36" i="68"/>
  <c r="P36" i="68" s="1"/>
  <c r="O36" i="68"/>
  <c r="N36" i="68" s="1"/>
  <c r="M36" i="68"/>
  <c r="L36" i="68" s="1"/>
  <c r="K36" i="68"/>
  <c r="J36" i="68" s="1"/>
  <c r="H36" i="68"/>
  <c r="G36" i="68"/>
  <c r="Q35" i="68"/>
  <c r="P35" i="68" s="1"/>
  <c r="O35" i="68"/>
  <c r="N35" i="68" s="1"/>
  <c r="M35" i="68"/>
  <c r="L35" i="68" s="1"/>
  <c r="K35" i="68"/>
  <c r="J35" i="68" s="1"/>
  <c r="H35" i="68"/>
  <c r="G35" i="68"/>
  <c r="Q34" i="68"/>
  <c r="P34" i="68" s="1"/>
  <c r="O34" i="68"/>
  <c r="N34" i="68" s="1"/>
  <c r="M34" i="68"/>
  <c r="L34" i="68" s="1"/>
  <c r="K34" i="68"/>
  <c r="J34" i="68" s="1"/>
  <c r="H34" i="68"/>
  <c r="G34" i="68"/>
  <c r="Q33" i="68"/>
  <c r="P33" i="68" s="1"/>
  <c r="O33" i="68"/>
  <c r="N33" i="68" s="1"/>
  <c r="M33" i="68"/>
  <c r="L33" i="68" s="1"/>
  <c r="K33" i="68"/>
  <c r="J33" i="68" s="1"/>
  <c r="H33" i="68"/>
  <c r="G33" i="68"/>
  <c r="Q32" i="68"/>
  <c r="P32" i="68" s="1"/>
  <c r="O32" i="68"/>
  <c r="N32" i="68" s="1"/>
  <c r="M32" i="68"/>
  <c r="L32" i="68" s="1"/>
  <c r="K32" i="68"/>
  <c r="J32" i="68" s="1"/>
  <c r="H32" i="68"/>
  <c r="G32" i="68"/>
  <c r="Q31" i="68"/>
  <c r="P31" i="68" s="1"/>
  <c r="O31" i="68"/>
  <c r="N31" i="68" s="1"/>
  <c r="M31" i="68"/>
  <c r="L31" i="68" s="1"/>
  <c r="K31" i="68"/>
  <c r="J31" i="68" s="1"/>
  <c r="H31" i="68"/>
  <c r="G31" i="68"/>
  <c r="Q30" i="68"/>
  <c r="P30" i="68" s="1"/>
  <c r="O30" i="68"/>
  <c r="N30" i="68" s="1"/>
  <c r="M30" i="68"/>
  <c r="L30" i="68" s="1"/>
  <c r="K30" i="68"/>
  <c r="J30" i="68" s="1"/>
  <c r="H30" i="68"/>
  <c r="G30" i="68"/>
  <c r="Q29" i="68"/>
  <c r="P29" i="68" s="1"/>
  <c r="O29" i="68"/>
  <c r="N29" i="68" s="1"/>
  <c r="M29" i="68"/>
  <c r="L29" i="68" s="1"/>
  <c r="K29" i="68"/>
  <c r="J29" i="68" s="1"/>
  <c r="H29" i="68"/>
  <c r="G29" i="68"/>
  <c r="Q28" i="68"/>
  <c r="P28" i="68" s="1"/>
  <c r="O28" i="68"/>
  <c r="N28" i="68" s="1"/>
  <c r="M28" i="68"/>
  <c r="L28" i="68" s="1"/>
  <c r="K28" i="68"/>
  <c r="J28" i="68" s="1"/>
  <c r="H28" i="68"/>
  <c r="G28" i="68"/>
  <c r="Q27" i="68"/>
  <c r="P27" i="68" s="1"/>
  <c r="O27" i="68"/>
  <c r="N27" i="68" s="1"/>
  <c r="M27" i="68"/>
  <c r="L27" i="68" s="1"/>
  <c r="K27" i="68"/>
  <c r="J27" i="68" s="1"/>
  <c r="H27" i="68"/>
  <c r="G27" i="68"/>
  <c r="Q26" i="68"/>
  <c r="P26" i="68" s="1"/>
  <c r="O26" i="68"/>
  <c r="N26" i="68" s="1"/>
  <c r="M26" i="68"/>
  <c r="L26" i="68" s="1"/>
  <c r="K26" i="68"/>
  <c r="J26" i="68" s="1"/>
  <c r="H26" i="68"/>
  <c r="G26" i="68"/>
  <c r="Q25" i="68"/>
  <c r="P25" i="68" s="1"/>
  <c r="O25" i="68"/>
  <c r="N25" i="68" s="1"/>
  <c r="M25" i="68"/>
  <c r="L25" i="68" s="1"/>
  <c r="K25" i="68"/>
  <c r="J25" i="68" s="1"/>
  <c r="H25" i="68"/>
  <c r="G25" i="68"/>
  <c r="Q24" i="68"/>
  <c r="P24" i="68" s="1"/>
  <c r="O24" i="68"/>
  <c r="N24" i="68" s="1"/>
  <c r="M24" i="68"/>
  <c r="L24" i="68" s="1"/>
  <c r="K24" i="68"/>
  <c r="J24" i="68" s="1"/>
  <c r="H24" i="68"/>
  <c r="G24" i="68"/>
  <c r="Q23" i="68"/>
  <c r="P23" i="68" s="1"/>
  <c r="O23" i="68"/>
  <c r="N23" i="68" s="1"/>
  <c r="M23" i="68"/>
  <c r="L23" i="68" s="1"/>
  <c r="K23" i="68"/>
  <c r="J23" i="68" s="1"/>
  <c r="H23" i="68"/>
  <c r="G23" i="68"/>
  <c r="Q22" i="68"/>
  <c r="P22" i="68" s="1"/>
  <c r="O22" i="68"/>
  <c r="N22" i="68" s="1"/>
  <c r="M22" i="68"/>
  <c r="L22" i="68" s="1"/>
  <c r="K22" i="68"/>
  <c r="J22" i="68" s="1"/>
  <c r="H22" i="68"/>
  <c r="G22" i="68"/>
  <c r="Q21" i="68"/>
  <c r="P21" i="68" s="1"/>
  <c r="O21" i="68"/>
  <c r="N21" i="68" s="1"/>
  <c r="M21" i="68"/>
  <c r="L21" i="68" s="1"/>
  <c r="K21" i="68"/>
  <c r="J21" i="68" s="1"/>
  <c r="H21" i="68"/>
  <c r="G21" i="68"/>
  <c r="Q20" i="68"/>
  <c r="P20" i="68" s="1"/>
  <c r="O20" i="68"/>
  <c r="N20" i="68" s="1"/>
  <c r="M20" i="68"/>
  <c r="L20" i="68" s="1"/>
  <c r="K20" i="68"/>
  <c r="J20" i="68" s="1"/>
  <c r="H20" i="68"/>
  <c r="G20" i="68"/>
  <c r="Q19" i="68"/>
  <c r="P19" i="68" s="1"/>
  <c r="O19" i="68"/>
  <c r="N19" i="68" s="1"/>
  <c r="M19" i="68"/>
  <c r="L19" i="68" s="1"/>
  <c r="K19" i="68"/>
  <c r="J19" i="68" s="1"/>
  <c r="H19" i="68"/>
  <c r="G19" i="68"/>
  <c r="Q18" i="68"/>
  <c r="P18" i="68" s="1"/>
  <c r="O18" i="68"/>
  <c r="N18" i="68" s="1"/>
  <c r="M18" i="68"/>
  <c r="L18" i="68" s="1"/>
  <c r="K18" i="68"/>
  <c r="J18" i="68" s="1"/>
  <c r="H18" i="68"/>
  <c r="G18" i="68"/>
  <c r="Q17" i="68"/>
  <c r="P17" i="68" s="1"/>
  <c r="O17" i="68"/>
  <c r="N17" i="68" s="1"/>
  <c r="M17" i="68"/>
  <c r="L17" i="68" s="1"/>
  <c r="K17" i="68"/>
  <c r="J17" i="68" s="1"/>
  <c r="H17" i="68"/>
  <c r="G17" i="68"/>
  <c r="Q16" i="68"/>
  <c r="P16" i="68" s="1"/>
  <c r="O16" i="68"/>
  <c r="N16" i="68" s="1"/>
  <c r="M16" i="68"/>
  <c r="L16" i="68" s="1"/>
  <c r="K16" i="68"/>
  <c r="J16" i="68" s="1"/>
  <c r="H16" i="68"/>
  <c r="G16" i="68"/>
  <c r="Q15" i="68"/>
  <c r="P15" i="68" s="1"/>
  <c r="O15" i="68"/>
  <c r="N15" i="68" s="1"/>
  <c r="M15" i="68"/>
  <c r="L15" i="68" s="1"/>
  <c r="K15" i="68"/>
  <c r="J15" i="68" s="1"/>
  <c r="H15" i="68"/>
  <c r="G15" i="68"/>
  <c r="Q14" i="68"/>
  <c r="P14" i="68" s="1"/>
  <c r="O14" i="68"/>
  <c r="N14" i="68" s="1"/>
  <c r="M14" i="68"/>
  <c r="L14" i="68" s="1"/>
  <c r="K14" i="68"/>
  <c r="J14" i="68" s="1"/>
  <c r="H14" i="68"/>
  <c r="G14" i="68"/>
  <c r="Q13" i="68"/>
  <c r="P13" i="68" s="1"/>
  <c r="O13" i="68"/>
  <c r="N13" i="68" s="1"/>
  <c r="M13" i="68"/>
  <c r="L13" i="68" s="1"/>
  <c r="K13" i="68"/>
  <c r="J13" i="68" s="1"/>
  <c r="H13" i="68"/>
  <c r="G13" i="68"/>
  <c r="Q12" i="68"/>
  <c r="P12" i="68" s="1"/>
  <c r="O12" i="68"/>
  <c r="N12" i="68" s="1"/>
  <c r="M12" i="68"/>
  <c r="L12" i="68" s="1"/>
  <c r="K12" i="68"/>
  <c r="J12" i="68" s="1"/>
  <c r="H12" i="68"/>
  <c r="G12" i="68"/>
  <c r="G11" i="68"/>
  <c r="Q10" i="68"/>
  <c r="P10" i="68" s="1"/>
  <c r="O10" i="68"/>
  <c r="N10" i="68" s="1"/>
  <c r="M10" i="68"/>
  <c r="L10" i="68" s="1"/>
  <c r="K10" i="68"/>
  <c r="J10" i="68" s="1"/>
  <c r="H10" i="68"/>
  <c r="G10" i="68"/>
  <c r="G9" i="68"/>
  <c r="Q78" i="67"/>
  <c r="P78" i="67" s="1"/>
  <c r="O78" i="67"/>
  <c r="N78" i="67" s="1"/>
  <c r="M78" i="67"/>
  <c r="L78" i="67" s="1"/>
  <c r="K78" i="67"/>
  <c r="J78" i="67" s="1"/>
  <c r="H78" i="67"/>
  <c r="G78" i="67"/>
  <c r="Q77" i="67"/>
  <c r="P77" i="67" s="1"/>
  <c r="O77" i="67"/>
  <c r="N77" i="67" s="1"/>
  <c r="M77" i="67"/>
  <c r="L77" i="67" s="1"/>
  <c r="K77" i="67"/>
  <c r="J77" i="67" s="1"/>
  <c r="H77" i="67"/>
  <c r="G77" i="67"/>
  <c r="Q76" i="67"/>
  <c r="P76" i="67" s="1"/>
  <c r="O76" i="67"/>
  <c r="N76" i="67" s="1"/>
  <c r="M76" i="67"/>
  <c r="L76" i="67" s="1"/>
  <c r="K76" i="67"/>
  <c r="J76" i="67" s="1"/>
  <c r="H76" i="67"/>
  <c r="G76" i="67"/>
  <c r="Q75" i="67"/>
  <c r="P75" i="67" s="1"/>
  <c r="O75" i="67"/>
  <c r="N75" i="67" s="1"/>
  <c r="M75" i="67"/>
  <c r="L75" i="67" s="1"/>
  <c r="K75" i="67"/>
  <c r="J75" i="67" s="1"/>
  <c r="H75" i="67"/>
  <c r="G75" i="67"/>
  <c r="Q74" i="67"/>
  <c r="P74" i="67" s="1"/>
  <c r="O74" i="67"/>
  <c r="N74" i="67" s="1"/>
  <c r="M74" i="67"/>
  <c r="L74" i="67" s="1"/>
  <c r="K74" i="67"/>
  <c r="J74" i="67" s="1"/>
  <c r="H74" i="67"/>
  <c r="G74" i="67"/>
  <c r="Q73" i="67"/>
  <c r="P73" i="67" s="1"/>
  <c r="O73" i="67"/>
  <c r="N73" i="67" s="1"/>
  <c r="M73" i="67"/>
  <c r="L73" i="67" s="1"/>
  <c r="K73" i="67"/>
  <c r="J73" i="67" s="1"/>
  <c r="H73" i="67"/>
  <c r="G73" i="67"/>
  <c r="Q72" i="67"/>
  <c r="P72" i="67" s="1"/>
  <c r="O72" i="67"/>
  <c r="N72" i="67" s="1"/>
  <c r="M72" i="67"/>
  <c r="L72" i="67" s="1"/>
  <c r="K72" i="67"/>
  <c r="J72" i="67" s="1"/>
  <c r="H72" i="67"/>
  <c r="G72" i="67"/>
  <c r="Q71" i="67"/>
  <c r="P71" i="67" s="1"/>
  <c r="O71" i="67"/>
  <c r="N71" i="67" s="1"/>
  <c r="M71" i="67"/>
  <c r="L71" i="67" s="1"/>
  <c r="K71" i="67"/>
  <c r="J71" i="67" s="1"/>
  <c r="H71" i="67"/>
  <c r="G71" i="67"/>
  <c r="Q70" i="67"/>
  <c r="P70" i="67" s="1"/>
  <c r="O70" i="67"/>
  <c r="N70" i="67" s="1"/>
  <c r="M70" i="67"/>
  <c r="L70" i="67" s="1"/>
  <c r="K70" i="67"/>
  <c r="J70" i="67" s="1"/>
  <c r="H70" i="67"/>
  <c r="G70" i="67"/>
  <c r="Q69" i="67"/>
  <c r="P69" i="67" s="1"/>
  <c r="O69" i="67"/>
  <c r="N69" i="67" s="1"/>
  <c r="M69" i="67"/>
  <c r="L69" i="67" s="1"/>
  <c r="K69" i="67"/>
  <c r="J69" i="67" s="1"/>
  <c r="H69" i="67"/>
  <c r="G69" i="67"/>
  <c r="Q68" i="67"/>
  <c r="P68" i="67" s="1"/>
  <c r="O68" i="67"/>
  <c r="N68" i="67" s="1"/>
  <c r="M68" i="67"/>
  <c r="L68" i="67" s="1"/>
  <c r="K68" i="67"/>
  <c r="J68" i="67" s="1"/>
  <c r="H68" i="67"/>
  <c r="G68" i="67"/>
  <c r="Q67" i="67"/>
  <c r="P67" i="67" s="1"/>
  <c r="O67" i="67"/>
  <c r="N67" i="67" s="1"/>
  <c r="M67" i="67"/>
  <c r="L67" i="67" s="1"/>
  <c r="K67" i="67"/>
  <c r="J67" i="67" s="1"/>
  <c r="H67" i="67"/>
  <c r="G67" i="67"/>
  <c r="Q66" i="67"/>
  <c r="P66" i="67" s="1"/>
  <c r="O66" i="67"/>
  <c r="N66" i="67" s="1"/>
  <c r="M66" i="67"/>
  <c r="L66" i="67" s="1"/>
  <c r="K66" i="67"/>
  <c r="J66" i="67" s="1"/>
  <c r="H66" i="67"/>
  <c r="G66" i="67"/>
  <c r="Q65" i="67"/>
  <c r="P65" i="67" s="1"/>
  <c r="O65" i="67"/>
  <c r="N65" i="67" s="1"/>
  <c r="M65" i="67"/>
  <c r="L65" i="67" s="1"/>
  <c r="K65" i="67"/>
  <c r="J65" i="67" s="1"/>
  <c r="H65" i="67"/>
  <c r="G65" i="67"/>
  <c r="Q64" i="67"/>
  <c r="P64" i="67" s="1"/>
  <c r="O64" i="67"/>
  <c r="N64" i="67" s="1"/>
  <c r="M64" i="67"/>
  <c r="L64" i="67" s="1"/>
  <c r="K64" i="67"/>
  <c r="J64" i="67" s="1"/>
  <c r="H64" i="67"/>
  <c r="G64" i="67"/>
  <c r="Q63" i="67"/>
  <c r="P63" i="67" s="1"/>
  <c r="O63" i="67"/>
  <c r="N63" i="67" s="1"/>
  <c r="M63" i="67"/>
  <c r="L63" i="67" s="1"/>
  <c r="K63" i="67"/>
  <c r="J63" i="67" s="1"/>
  <c r="H63" i="67"/>
  <c r="G63" i="67"/>
  <c r="Q62" i="67"/>
  <c r="P62" i="67" s="1"/>
  <c r="O62" i="67"/>
  <c r="N62" i="67" s="1"/>
  <c r="M62" i="67"/>
  <c r="L62" i="67" s="1"/>
  <c r="K62" i="67"/>
  <c r="J62" i="67" s="1"/>
  <c r="H62" i="67"/>
  <c r="G62" i="67"/>
  <c r="Q61" i="67"/>
  <c r="P61" i="67" s="1"/>
  <c r="O61" i="67"/>
  <c r="N61" i="67" s="1"/>
  <c r="M61" i="67"/>
  <c r="L61" i="67" s="1"/>
  <c r="K61" i="67"/>
  <c r="J61" i="67" s="1"/>
  <c r="H61" i="67"/>
  <c r="G61" i="67"/>
  <c r="Q60" i="67"/>
  <c r="P60" i="67" s="1"/>
  <c r="O60" i="67"/>
  <c r="N60" i="67" s="1"/>
  <c r="M60" i="67"/>
  <c r="L60" i="67" s="1"/>
  <c r="K60" i="67"/>
  <c r="J60" i="67" s="1"/>
  <c r="H60" i="67"/>
  <c r="G60" i="67"/>
  <c r="Q59" i="67"/>
  <c r="P59" i="67" s="1"/>
  <c r="O59" i="67"/>
  <c r="N59" i="67" s="1"/>
  <c r="M59" i="67"/>
  <c r="L59" i="67" s="1"/>
  <c r="K59" i="67"/>
  <c r="J59" i="67" s="1"/>
  <c r="H59" i="67"/>
  <c r="G59" i="67"/>
  <c r="Q58" i="67"/>
  <c r="P58" i="67" s="1"/>
  <c r="O58" i="67"/>
  <c r="N58" i="67" s="1"/>
  <c r="M58" i="67"/>
  <c r="L58" i="67" s="1"/>
  <c r="K58" i="67"/>
  <c r="J58" i="67" s="1"/>
  <c r="H58" i="67"/>
  <c r="G58" i="67"/>
  <c r="Q57" i="67"/>
  <c r="P57" i="67" s="1"/>
  <c r="O57" i="67"/>
  <c r="N57" i="67" s="1"/>
  <c r="M57" i="67"/>
  <c r="L57" i="67" s="1"/>
  <c r="K57" i="67"/>
  <c r="J57" i="67" s="1"/>
  <c r="H57" i="67"/>
  <c r="G57" i="67"/>
  <c r="Q56" i="67"/>
  <c r="P56" i="67" s="1"/>
  <c r="O56" i="67"/>
  <c r="N56" i="67" s="1"/>
  <c r="M56" i="67"/>
  <c r="L56" i="67" s="1"/>
  <c r="K56" i="67"/>
  <c r="J56" i="67" s="1"/>
  <c r="H56" i="67"/>
  <c r="G56" i="67"/>
  <c r="Q55" i="67"/>
  <c r="P55" i="67" s="1"/>
  <c r="O55" i="67"/>
  <c r="N55" i="67" s="1"/>
  <c r="M55" i="67"/>
  <c r="L55" i="67" s="1"/>
  <c r="K55" i="67"/>
  <c r="J55" i="67" s="1"/>
  <c r="H55" i="67"/>
  <c r="G55" i="67"/>
  <c r="Q54" i="67"/>
  <c r="P54" i="67" s="1"/>
  <c r="O54" i="67"/>
  <c r="N54" i="67" s="1"/>
  <c r="M54" i="67"/>
  <c r="L54" i="67" s="1"/>
  <c r="K54" i="67"/>
  <c r="J54" i="67" s="1"/>
  <c r="H54" i="67"/>
  <c r="G54" i="67"/>
  <c r="Q53" i="67"/>
  <c r="P53" i="67" s="1"/>
  <c r="O53" i="67"/>
  <c r="N53" i="67" s="1"/>
  <c r="M53" i="67"/>
  <c r="L53" i="67" s="1"/>
  <c r="K53" i="67"/>
  <c r="J53" i="67" s="1"/>
  <c r="H53" i="67"/>
  <c r="G53" i="67"/>
  <c r="Q52" i="67"/>
  <c r="P52" i="67" s="1"/>
  <c r="O52" i="67"/>
  <c r="N52" i="67" s="1"/>
  <c r="M52" i="67"/>
  <c r="L52" i="67" s="1"/>
  <c r="K52" i="67"/>
  <c r="J52" i="67" s="1"/>
  <c r="H52" i="67"/>
  <c r="G52" i="67"/>
  <c r="Q51" i="67"/>
  <c r="P51" i="67" s="1"/>
  <c r="O51" i="67"/>
  <c r="N51" i="67" s="1"/>
  <c r="M51" i="67"/>
  <c r="L51" i="67" s="1"/>
  <c r="K51" i="67"/>
  <c r="J51" i="67" s="1"/>
  <c r="H51" i="67"/>
  <c r="G51" i="67"/>
  <c r="Q50" i="67"/>
  <c r="P50" i="67" s="1"/>
  <c r="O50" i="67"/>
  <c r="N50" i="67" s="1"/>
  <c r="M50" i="67"/>
  <c r="L50" i="67" s="1"/>
  <c r="K50" i="67"/>
  <c r="J50" i="67" s="1"/>
  <c r="H50" i="67"/>
  <c r="G50" i="67"/>
  <c r="Q49" i="67"/>
  <c r="P49" i="67" s="1"/>
  <c r="O49" i="67"/>
  <c r="N49" i="67" s="1"/>
  <c r="M49" i="67"/>
  <c r="L49" i="67" s="1"/>
  <c r="K49" i="67"/>
  <c r="J49" i="67" s="1"/>
  <c r="H49" i="67"/>
  <c r="G49" i="67"/>
  <c r="Q48" i="67"/>
  <c r="P48" i="67" s="1"/>
  <c r="O48" i="67"/>
  <c r="N48" i="67" s="1"/>
  <c r="M48" i="67"/>
  <c r="L48" i="67" s="1"/>
  <c r="K48" i="67"/>
  <c r="J48" i="67" s="1"/>
  <c r="H48" i="67"/>
  <c r="G48" i="67"/>
  <c r="Q47" i="67"/>
  <c r="P47" i="67" s="1"/>
  <c r="O47" i="67"/>
  <c r="N47" i="67" s="1"/>
  <c r="M47" i="67"/>
  <c r="L47" i="67" s="1"/>
  <c r="K47" i="67"/>
  <c r="J47" i="67" s="1"/>
  <c r="H47" i="67"/>
  <c r="G47" i="67"/>
  <c r="Q46" i="67"/>
  <c r="P46" i="67" s="1"/>
  <c r="O46" i="67"/>
  <c r="N46" i="67" s="1"/>
  <c r="M46" i="67"/>
  <c r="L46" i="67" s="1"/>
  <c r="K46" i="67"/>
  <c r="J46" i="67" s="1"/>
  <c r="H46" i="67"/>
  <c r="G46" i="67"/>
  <c r="Q45" i="67"/>
  <c r="P45" i="67" s="1"/>
  <c r="O45" i="67"/>
  <c r="N45" i="67" s="1"/>
  <c r="M45" i="67"/>
  <c r="L45" i="67" s="1"/>
  <c r="K45" i="67"/>
  <c r="J45" i="67" s="1"/>
  <c r="H45" i="67"/>
  <c r="G45" i="67"/>
  <c r="Q44" i="67"/>
  <c r="P44" i="67" s="1"/>
  <c r="O44" i="67"/>
  <c r="N44" i="67" s="1"/>
  <c r="M44" i="67"/>
  <c r="L44" i="67" s="1"/>
  <c r="K44" i="67"/>
  <c r="J44" i="67" s="1"/>
  <c r="H44" i="67"/>
  <c r="G44" i="67"/>
  <c r="Q43" i="67"/>
  <c r="P43" i="67" s="1"/>
  <c r="O43" i="67"/>
  <c r="N43" i="67" s="1"/>
  <c r="M43" i="67"/>
  <c r="L43" i="67" s="1"/>
  <c r="K43" i="67"/>
  <c r="J43" i="67" s="1"/>
  <c r="H43" i="67"/>
  <c r="G43" i="67"/>
  <c r="Q42" i="67"/>
  <c r="P42" i="67" s="1"/>
  <c r="O42" i="67"/>
  <c r="N42" i="67" s="1"/>
  <c r="M42" i="67"/>
  <c r="L42" i="67" s="1"/>
  <c r="K42" i="67"/>
  <c r="J42" i="67" s="1"/>
  <c r="H42" i="67"/>
  <c r="G42" i="67"/>
  <c r="Q41" i="67"/>
  <c r="P41" i="67" s="1"/>
  <c r="O41" i="67"/>
  <c r="N41" i="67" s="1"/>
  <c r="M41" i="67"/>
  <c r="L41" i="67" s="1"/>
  <c r="K41" i="67"/>
  <c r="J41" i="67" s="1"/>
  <c r="H41" i="67"/>
  <c r="G41" i="67"/>
  <c r="Q40" i="67"/>
  <c r="P40" i="67" s="1"/>
  <c r="O40" i="67"/>
  <c r="N40" i="67" s="1"/>
  <c r="M40" i="67"/>
  <c r="L40" i="67" s="1"/>
  <c r="K40" i="67"/>
  <c r="J40" i="67" s="1"/>
  <c r="H40" i="67"/>
  <c r="G40" i="67"/>
  <c r="Q39" i="67"/>
  <c r="P39" i="67" s="1"/>
  <c r="O39" i="67"/>
  <c r="N39" i="67" s="1"/>
  <c r="M39" i="67"/>
  <c r="L39" i="67" s="1"/>
  <c r="K39" i="67"/>
  <c r="J39" i="67" s="1"/>
  <c r="H39" i="67"/>
  <c r="G39" i="67"/>
  <c r="Q38" i="67"/>
  <c r="P38" i="67" s="1"/>
  <c r="O38" i="67"/>
  <c r="N38" i="67" s="1"/>
  <c r="M38" i="67"/>
  <c r="L38" i="67" s="1"/>
  <c r="K38" i="67"/>
  <c r="J38" i="67" s="1"/>
  <c r="H38" i="67"/>
  <c r="G38" i="67"/>
  <c r="Q37" i="67"/>
  <c r="P37" i="67" s="1"/>
  <c r="O37" i="67"/>
  <c r="N37" i="67" s="1"/>
  <c r="M37" i="67"/>
  <c r="L37" i="67" s="1"/>
  <c r="K37" i="67"/>
  <c r="J37" i="67" s="1"/>
  <c r="H37" i="67"/>
  <c r="G37" i="67"/>
  <c r="Q36" i="67"/>
  <c r="P36" i="67" s="1"/>
  <c r="O36" i="67"/>
  <c r="N36" i="67" s="1"/>
  <c r="M36" i="67"/>
  <c r="L36" i="67" s="1"/>
  <c r="K36" i="67"/>
  <c r="J36" i="67" s="1"/>
  <c r="H36" i="67"/>
  <c r="G36" i="67"/>
  <c r="Q35" i="67"/>
  <c r="P35" i="67" s="1"/>
  <c r="O35" i="67"/>
  <c r="N35" i="67" s="1"/>
  <c r="M35" i="67"/>
  <c r="L35" i="67" s="1"/>
  <c r="K35" i="67"/>
  <c r="J35" i="67" s="1"/>
  <c r="H35" i="67"/>
  <c r="G35" i="67"/>
  <c r="Q34" i="67"/>
  <c r="P34" i="67" s="1"/>
  <c r="O34" i="67"/>
  <c r="N34" i="67" s="1"/>
  <c r="M34" i="67"/>
  <c r="L34" i="67" s="1"/>
  <c r="K34" i="67"/>
  <c r="J34" i="67" s="1"/>
  <c r="H34" i="67"/>
  <c r="G34" i="67"/>
  <c r="Q33" i="67"/>
  <c r="P33" i="67" s="1"/>
  <c r="O33" i="67"/>
  <c r="N33" i="67" s="1"/>
  <c r="M33" i="67"/>
  <c r="L33" i="67" s="1"/>
  <c r="K33" i="67"/>
  <c r="J33" i="67" s="1"/>
  <c r="H33" i="67"/>
  <c r="G33" i="67"/>
  <c r="Q32" i="67"/>
  <c r="P32" i="67" s="1"/>
  <c r="O32" i="67"/>
  <c r="N32" i="67" s="1"/>
  <c r="M32" i="67"/>
  <c r="L32" i="67" s="1"/>
  <c r="K32" i="67"/>
  <c r="J32" i="67" s="1"/>
  <c r="H32" i="67"/>
  <c r="G32" i="67"/>
  <c r="Q31" i="67"/>
  <c r="P31" i="67" s="1"/>
  <c r="O31" i="67"/>
  <c r="N31" i="67" s="1"/>
  <c r="M31" i="67"/>
  <c r="L31" i="67" s="1"/>
  <c r="K31" i="67"/>
  <c r="J31" i="67" s="1"/>
  <c r="H31" i="67"/>
  <c r="G31" i="67"/>
  <c r="Q30" i="67"/>
  <c r="P30" i="67" s="1"/>
  <c r="O30" i="67"/>
  <c r="N30" i="67" s="1"/>
  <c r="M30" i="67"/>
  <c r="L30" i="67" s="1"/>
  <c r="K30" i="67"/>
  <c r="J30" i="67" s="1"/>
  <c r="H30" i="67"/>
  <c r="G30" i="67"/>
  <c r="Q29" i="67"/>
  <c r="P29" i="67" s="1"/>
  <c r="O29" i="67"/>
  <c r="N29" i="67" s="1"/>
  <c r="M29" i="67"/>
  <c r="L29" i="67" s="1"/>
  <c r="K29" i="67"/>
  <c r="J29" i="67" s="1"/>
  <c r="H29" i="67"/>
  <c r="G29" i="67"/>
  <c r="Q28" i="67"/>
  <c r="P28" i="67" s="1"/>
  <c r="O28" i="67"/>
  <c r="N28" i="67" s="1"/>
  <c r="M28" i="67"/>
  <c r="L28" i="67" s="1"/>
  <c r="K28" i="67"/>
  <c r="J28" i="67" s="1"/>
  <c r="H28" i="67"/>
  <c r="G28" i="67"/>
  <c r="Q27" i="67"/>
  <c r="P27" i="67" s="1"/>
  <c r="O27" i="67"/>
  <c r="N27" i="67" s="1"/>
  <c r="M27" i="67"/>
  <c r="L27" i="67" s="1"/>
  <c r="K27" i="67"/>
  <c r="J27" i="67" s="1"/>
  <c r="H27" i="67"/>
  <c r="G27" i="67"/>
  <c r="Q26" i="67"/>
  <c r="P26" i="67" s="1"/>
  <c r="O26" i="67"/>
  <c r="N26" i="67" s="1"/>
  <c r="M26" i="67"/>
  <c r="L26" i="67" s="1"/>
  <c r="K26" i="67"/>
  <c r="J26" i="67" s="1"/>
  <c r="H26" i="67"/>
  <c r="G26" i="67"/>
  <c r="Q25" i="67"/>
  <c r="P25" i="67" s="1"/>
  <c r="O25" i="67"/>
  <c r="N25" i="67" s="1"/>
  <c r="M25" i="67"/>
  <c r="L25" i="67" s="1"/>
  <c r="K25" i="67"/>
  <c r="J25" i="67" s="1"/>
  <c r="H25" i="67"/>
  <c r="G25" i="67"/>
  <c r="Q24" i="67"/>
  <c r="P24" i="67" s="1"/>
  <c r="O24" i="67"/>
  <c r="N24" i="67" s="1"/>
  <c r="M24" i="67"/>
  <c r="L24" i="67" s="1"/>
  <c r="K24" i="67"/>
  <c r="J24" i="67" s="1"/>
  <c r="H24" i="67"/>
  <c r="G24" i="67"/>
  <c r="Q23" i="67"/>
  <c r="P23" i="67" s="1"/>
  <c r="O23" i="67"/>
  <c r="N23" i="67" s="1"/>
  <c r="M23" i="67"/>
  <c r="L23" i="67" s="1"/>
  <c r="K23" i="67"/>
  <c r="J23" i="67" s="1"/>
  <c r="H23" i="67"/>
  <c r="G23" i="67"/>
  <c r="Q22" i="67"/>
  <c r="P22" i="67" s="1"/>
  <c r="O22" i="67"/>
  <c r="N22" i="67" s="1"/>
  <c r="M22" i="67"/>
  <c r="L22" i="67" s="1"/>
  <c r="K22" i="67"/>
  <c r="J22" i="67" s="1"/>
  <c r="H22" i="67"/>
  <c r="G22" i="67"/>
  <c r="Q21" i="67"/>
  <c r="P21" i="67" s="1"/>
  <c r="O21" i="67"/>
  <c r="N21" i="67" s="1"/>
  <c r="M21" i="67"/>
  <c r="L21" i="67" s="1"/>
  <c r="K21" i="67"/>
  <c r="J21" i="67" s="1"/>
  <c r="H21" i="67"/>
  <c r="G21" i="67"/>
  <c r="Q20" i="67"/>
  <c r="P20" i="67" s="1"/>
  <c r="O20" i="67"/>
  <c r="N20" i="67" s="1"/>
  <c r="M20" i="67"/>
  <c r="L20" i="67" s="1"/>
  <c r="K20" i="67"/>
  <c r="J20" i="67" s="1"/>
  <c r="H20" i="67"/>
  <c r="G20" i="67"/>
  <c r="Q19" i="67"/>
  <c r="P19" i="67" s="1"/>
  <c r="O19" i="67"/>
  <c r="N19" i="67" s="1"/>
  <c r="M19" i="67"/>
  <c r="L19" i="67" s="1"/>
  <c r="K19" i="67"/>
  <c r="J19" i="67" s="1"/>
  <c r="H19" i="67"/>
  <c r="G19" i="67"/>
  <c r="Q18" i="67"/>
  <c r="P18" i="67" s="1"/>
  <c r="O18" i="67"/>
  <c r="N18" i="67" s="1"/>
  <c r="M18" i="67"/>
  <c r="L18" i="67" s="1"/>
  <c r="K18" i="67"/>
  <c r="J18" i="67" s="1"/>
  <c r="H18" i="67"/>
  <c r="G18" i="67"/>
  <c r="Q17" i="67"/>
  <c r="P17" i="67" s="1"/>
  <c r="O17" i="67"/>
  <c r="N17" i="67" s="1"/>
  <c r="M17" i="67"/>
  <c r="L17" i="67" s="1"/>
  <c r="K17" i="67"/>
  <c r="J17" i="67" s="1"/>
  <c r="H17" i="67"/>
  <c r="G17" i="67"/>
  <c r="Q16" i="67"/>
  <c r="P16" i="67" s="1"/>
  <c r="O16" i="67"/>
  <c r="N16" i="67" s="1"/>
  <c r="M16" i="67"/>
  <c r="L16" i="67" s="1"/>
  <c r="K16" i="67"/>
  <c r="J16" i="67" s="1"/>
  <c r="H16" i="67"/>
  <c r="G16" i="67"/>
  <c r="Q15" i="67"/>
  <c r="P15" i="67" s="1"/>
  <c r="O15" i="67"/>
  <c r="N15" i="67" s="1"/>
  <c r="M15" i="67"/>
  <c r="L15" i="67" s="1"/>
  <c r="K15" i="67"/>
  <c r="J15" i="67" s="1"/>
  <c r="H15" i="67"/>
  <c r="G15" i="67"/>
  <c r="Q14" i="67"/>
  <c r="P14" i="67" s="1"/>
  <c r="O14" i="67"/>
  <c r="N14" i="67" s="1"/>
  <c r="M14" i="67"/>
  <c r="L14" i="67" s="1"/>
  <c r="K14" i="67"/>
  <c r="J14" i="67" s="1"/>
  <c r="H14" i="67"/>
  <c r="G14" i="67"/>
  <c r="Q13" i="67"/>
  <c r="P13" i="67" s="1"/>
  <c r="O13" i="67"/>
  <c r="N13" i="67" s="1"/>
  <c r="M13" i="67"/>
  <c r="L13" i="67" s="1"/>
  <c r="K13" i="67"/>
  <c r="J13" i="67" s="1"/>
  <c r="H13" i="67"/>
  <c r="G13" i="67"/>
  <c r="Q12" i="67"/>
  <c r="P12" i="67" s="1"/>
  <c r="O12" i="67"/>
  <c r="N12" i="67" s="1"/>
  <c r="M12" i="67"/>
  <c r="L12" i="67" s="1"/>
  <c r="K12" i="67"/>
  <c r="J12" i="67" s="1"/>
  <c r="H12" i="67"/>
  <c r="G12" i="67"/>
  <c r="Q11" i="67"/>
  <c r="P11" i="67" s="1"/>
  <c r="O11" i="67"/>
  <c r="N11" i="67" s="1"/>
  <c r="M11" i="67"/>
  <c r="L11" i="67" s="1"/>
  <c r="K11" i="67"/>
  <c r="J11" i="67" s="1"/>
  <c r="H11" i="67"/>
  <c r="G11" i="67"/>
  <c r="Q10" i="67"/>
  <c r="P10" i="67" s="1"/>
  <c r="O10" i="67"/>
  <c r="N10" i="67" s="1"/>
  <c r="M10" i="67"/>
  <c r="L10" i="67" s="1"/>
  <c r="K10" i="67"/>
  <c r="J10" i="67" s="1"/>
  <c r="H10" i="67"/>
  <c r="G10" i="67"/>
  <c r="Q9" i="67"/>
  <c r="P9" i="67" s="1"/>
  <c r="O9" i="67"/>
  <c r="N9" i="67" s="1"/>
  <c r="M9" i="67"/>
  <c r="L9" i="67" s="1"/>
  <c r="K9" i="67"/>
  <c r="J9" i="67" s="1"/>
  <c r="H9" i="67"/>
  <c r="G9" i="67"/>
  <c r="Q78" i="65"/>
  <c r="P78" i="65" s="1"/>
  <c r="O78" i="65"/>
  <c r="N78" i="65" s="1"/>
  <c r="M78" i="65"/>
  <c r="L78" i="65" s="1"/>
  <c r="K78" i="65"/>
  <c r="J78" i="65" s="1"/>
  <c r="H78" i="65"/>
  <c r="G78" i="65"/>
  <c r="Q77" i="65"/>
  <c r="P77" i="65" s="1"/>
  <c r="O77" i="65"/>
  <c r="N77" i="65" s="1"/>
  <c r="M77" i="65"/>
  <c r="L77" i="65" s="1"/>
  <c r="K77" i="65"/>
  <c r="J77" i="65" s="1"/>
  <c r="H77" i="65"/>
  <c r="G77" i="65"/>
  <c r="Q76" i="65"/>
  <c r="P76" i="65" s="1"/>
  <c r="O76" i="65"/>
  <c r="N76" i="65" s="1"/>
  <c r="M76" i="65"/>
  <c r="L76" i="65" s="1"/>
  <c r="K76" i="65"/>
  <c r="J76" i="65" s="1"/>
  <c r="H76" i="65"/>
  <c r="G76" i="65"/>
  <c r="Q75" i="65"/>
  <c r="P75" i="65" s="1"/>
  <c r="O75" i="65"/>
  <c r="N75" i="65" s="1"/>
  <c r="M75" i="65"/>
  <c r="L75" i="65" s="1"/>
  <c r="K75" i="65"/>
  <c r="J75" i="65" s="1"/>
  <c r="H75" i="65"/>
  <c r="G75" i="65"/>
  <c r="Q74" i="65"/>
  <c r="P74" i="65" s="1"/>
  <c r="O74" i="65"/>
  <c r="N74" i="65" s="1"/>
  <c r="M74" i="65"/>
  <c r="L74" i="65" s="1"/>
  <c r="K74" i="65"/>
  <c r="J74" i="65" s="1"/>
  <c r="H74" i="65"/>
  <c r="G74" i="65"/>
  <c r="Q73" i="65"/>
  <c r="P73" i="65" s="1"/>
  <c r="O73" i="65"/>
  <c r="N73" i="65" s="1"/>
  <c r="M73" i="65"/>
  <c r="L73" i="65" s="1"/>
  <c r="K73" i="65"/>
  <c r="J73" i="65" s="1"/>
  <c r="H73" i="65"/>
  <c r="G73" i="65"/>
  <c r="Q72" i="65"/>
  <c r="P72" i="65" s="1"/>
  <c r="O72" i="65"/>
  <c r="N72" i="65" s="1"/>
  <c r="M72" i="65"/>
  <c r="L72" i="65" s="1"/>
  <c r="K72" i="65"/>
  <c r="J72" i="65" s="1"/>
  <c r="H72" i="65"/>
  <c r="G72" i="65"/>
  <c r="Q71" i="65"/>
  <c r="P71" i="65" s="1"/>
  <c r="O71" i="65"/>
  <c r="N71" i="65" s="1"/>
  <c r="M71" i="65"/>
  <c r="L71" i="65" s="1"/>
  <c r="K71" i="65"/>
  <c r="J71" i="65" s="1"/>
  <c r="H71" i="65"/>
  <c r="G71" i="65"/>
  <c r="Q70" i="65"/>
  <c r="P70" i="65" s="1"/>
  <c r="O70" i="65"/>
  <c r="N70" i="65" s="1"/>
  <c r="M70" i="65"/>
  <c r="L70" i="65" s="1"/>
  <c r="K70" i="65"/>
  <c r="J70" i="65" s="1"/>
  <c r="H70" i="65"/>
  <c r="G70" i="65"/>
  <c r="Q69" i="65"/>
  <c r="P69" i="65" s="1"/>
  <c r="O69" i="65"/>
  <c r="N69" i="65" s="1"/>
  <c r="M69" i="65"/>
  <c r="L69" i="65" s="1"/>
  <c r="K69" i="65"/>
  <c r="J69" i="65" s="1"/>
  <c r="H69" i="65"/>
  <c r="G69" i="65"/>
  <c r="Q68" i="65"/>
  <c r="P68" i="65" s="1"/>
  <c r="O68" i="65"/>
  <c r="N68" i="65" s="1"/>
  <c r="M68" i="65"/>
  <c r="L68" i="65" s="1"/>
  <c r="K68" i="65"/>
  <c r="J68" i="65" s="1"/>
  <c r="H68" i="65"/>
  <c r="G68" i="65"/>
  <c r="Q67" i="65"/>
  <c r="P67" i="65" s="1"/>
  <c r="O67" i="65"/>
  <c r="N67" i="65" s="1"/>
  <c r="M67" i="65"/>
  <c r="L67" i="65" s="1"/>
  <c r="K67" i="65"/>
  <c r="J67" i="65" s="1"/>
  <c r="H67" i="65"/>
  <c r="G67" i="65"/>
  <c r="Q66" i="65"/>
  <c r="P66" i="65" s="1"/>
  <c r="O66" i="65"/>
  <c r="N66" i="65" s="1"/>
  <c r="M66" i="65"/>
  <c r="L66" i="65" s="1"/>
  <c r="K66" i="65"/>
  <c r="J66" i="65" s="1"/>
  <c r="H66" i="65"/>
  <c r="G66" i="65"/>
  <c r="Q65" i="65"/>
  <c r="P65" i="65" s="1"/>
  <c r="O65" i="65"/>
  <c r="N65" i="65" s="1"/>
  <c r="M65" i="65"/>
  <c r="L65" i="65" s="1"/>
  <c r="K65" i="65"/>
  <c r="J65" i="65" s="1"/>
  <c r="H65" i="65"/>
  <c r="G65" i="65"/>
  <c r="Q64" i="65"/>
  <c r="P64" i="65" s="1"/>
  <c r="O64" i="65"/>
  <c r="N64" i="65" s="1"/>
  <c r="M64" i="65"/>
  <c r="L64" i="65" s="1"/>
  <c r="K64" i="65"/>
  <c r="J64" i="65" s="1"/>
  <c r="H64" i="65"/>
  <c r="G64" i="65"/>
  <c r="Q63" i="65"/>
  <c r="P63" i="65" s="1"/>
  <c r="O63" i="65"/>
  <c r="N63" i="65" s="1"/>
  <c r="M63" i="65"/>
  <c r="L63" i="65" s="1"/>
  <c r="K63" i="65"/>
  <c r="J63" i="65" s="1"/>
  <c r="H63" i="65"/>
  <c r="G63" i="65"/>
  <c r="Q62" i="65"/>
  <c r="P62" i="65" s="1"/>
  <c r="O62" i="65"/>
  <c r="N62" i="65" s="1"/>
  <c r="M62" i="65"/>
  <c r="L62" i="65" s="1"/>
  <c r="K62" i="65"/>
  <c r="J62" i="65" s="1"/>
  <c r="H62" i="65"/>
  <c r="G62" i="65"/>
  <c r="Q61" i="65"/>
  <c r="P61" i="65" s="1"/>
  <c r="O61" i="65"/>
  <c r="N61" i="65" s="1"/>
  <c r="M61" i="65"/>
  <c r="L61" i="65" s="1"/>
  <c r="K61" i="65"/>
  <c r="J61" i="65" s="1"/>
  <c r="H61" i="65"/>
  <c r="G61" i="65"/>
  <c r="Q60" i="65"/>
  <c r="P60" i="65" s="1"/>
  <c r="O60" i="65"/>
  <c r="N60" i="65" s="1"/>
  <c r="M60" i="65"/>
  <c r="L60" i="65" s="1"/>
  <c r="K60" i="65"/>
  <c r="J60" i="65" s="1"/>
  <c r="H60" i="65"/>
  <c r="G60" i="65"/>
  <c r="Q59" i="65"/>
  <c r="P59" i="65" s="1"/>
  <c r="O59" i="65"/>
  <c r="N59" i="65" s="1"/>
  <c r="M59" i="65"/>
  <c r="L59" i="65" s="1"/>
  <c r="K59" i="65"/>
  <c r="J59" i="65" s="1"/>
  <c r="H59" i="65"/>
  <c r="G59" i="65"/>
  <c r="Q58" i="65"/>
  <c r="P58" i="65" s="1"/>
  <c r="O58" i="65"/>
  <c r="N58" i="65" s="1"/>
  <c r="M58" i="65"/>
  <c r="L58" i="65" s="1"/>
  <c r="K58" i="65"/>
  <c r="J58" i="65" s="1"/>
  <c r="H58" i="65"/>
  <c r="G58" i="65"/>
  <c r="Q57" i="65"/>
  <c r="P57" i="65" s="1"/>
  <c r="O57" i="65"/>
  <c r="N57" i="65" s="1"/>
  <c r="M57" i="65"/>
  <c r="L57" i="65" s="1"/>
  <c r="K57" i="65"/>
  <c r="J57" i="65" s="1"/>
  <c r="H57" i="65"/>
  <c r="G57" i="65"/>
  <c r="Q56" i="65"/>
  <c r="P56" i="65" s="1"/>
  <c r="O56" i="65"/>
  <c r="N56" i="65" s="1"/>
  <c r="M56" i="65"/>
  <c r="L56" i="65" s="1"/>
  <c r="K56" i="65"/>
  <c r="J56" i="65" s="1"/>
  <c r="H56" i="65"/>
  <c r="G56" i="65"/>
  <c r="Q55" i="65"/>
  <c r="P55" i="65" s="1"/>
  <c r="O55" i="65"/>
  <c r="N55" i="65" s="1"/>
  <c r="M55" i="65"/>
  <c r="L55" i="65" s="1"/>
  <c r="K55" i="65"/>
  <c r="J55" i="65" s="1"/>
  <c r="H55" i="65"/>
  <c r="G55" i="65"/>
  <c r="Q54" i="65"/>
  <c r="P54" i="65" s="1"/>
  <c r="O54" i="65"/>
  <c r="N54" i="65" s="1"/>
  <c r="M54" i="65"/>
  <c r="L54" i="65" s="1"/>
  <c r="K54" i="65"/>
  <c r="J54" i="65" s="1"/>
  <c r="H54" i="65"/>
  <c r="G54" i="65"/>
  <c r="Q53" i="65"/>
  <c r="P53" i="65" s="1"/>
  <c r="O53" i="65"/>
  <c r="N53" i="65" s="1"/>
  <c r="M53" i="65"/>
  <c r="L53" i="65" s="1"/>
  <c r="K53" i="65"/>
  <c r="J53" i="65" s="1"/>
  <c r="H53" i="65"/>
  <c r="G53" i="65"/>
  <c r="Q52" i="65"/>
  <c r="P52" i="65" s="1"/>
  <c r="O52" i="65"/>
  <c r="N52" i="65" s="1"/>
  <c r="M52" i="65"/>
  <c r="L52" i="65" s="1"/>
  <c r="K52" i="65"/>
  <c r="J52" i="65" s="1"/>
  <c r="H52" i="65"/>
  <c r="G52" i="65"/>
  <c r="Q51" i="65"/>
  <c r="P51" i="65" s="1"/>
  <c r="O51" i="65"/>
  <c r="N51" i="65" s="1"/>
  <c r="M51" i="65"/>
  <c r="L51" i="65" s="1"/>
  <c r="K51" i="65"/>
  <c r="J51" i="65" s="1"/>
  <c r="H51" i="65"/>
  <c r="G51" i="65"/>
  <c r="Q50" i="65"/>
  <c r="P50" i="65" s="1"/>
  <c r="O50" i="65"/>
  <c r="N50" i="65" s="1"/>
  <c r="M50" i="65"/>
  <c r="L50" i="65" s="1"/>
  <c r="K50" i="65"/>
  <c r="J50" i="65" s="1"/>
  <c r="H50" i="65"/>
  <c r="G50" i="65"/>
  <c r="Q49" i="65"/>
  <c r="P49" i="65" s="1"/>
  <c r="O49" i="65"/>
  <c r="N49" i="65" s="1"/>
  <c r="M49" i="65"/>
  <c r="L49" i="65" s="1"/>
  <c r="K49" i="65"/>
  <c r="J49" i="65" s="1"/>
  <c r="H49" i="65"/>
  <c r="G49" i="65"/>
  <c r="Q48" i="65"/>
  <c r="P48" i="65" s="1"/>
  <c r="O48" i="65"/>
  <c r="N48" i="65" s="1"/>
  <c r="M48" i="65"/>
  <c r="L48" i="65" s="1"/>
  <c r="K48" i="65"/>
  <c r="J48" i="65" s="1"/>
  <c r="H48" i="65"/>
  <c r="G48" i="65"/>
  <c r="Q47" i="65"/>
  <c r="P47" i="65" s="1"/>
  <c r="O47" i="65"/>
  <c r="N47" i="65" s="1"/>
  <c r="M47" i="65"/>
  <c r="L47" i="65" s="1"/>
  <c r="K47" i="65"/>
  <c r="J47" i="65" s="1"/>
  <c r="H47" i="65"/>
  <c r="G47" i="65"/>
  <c r="Q46" i="65"/>
  <c r="P46" i="65" s="1"/>
  <c r="O46" i="65"/>
  <c r="N46" i="65" s="1"/>
  <c r="M46" i="65"/>
  <c r="L46" i="65" s="1"/>
  <c r="K46" i="65"/>
  <c r="J46" i="65" s="1"/>
  <c r="H46" i="65"/>
  <c r="G46" i="65"/>
  <c r="Q45" i="65"/>
  <c r="P45" i="65" s="1"/>
  <c r="O45" i="65"/>
  <c r="N45" i="65" s="1"/>
  <c r="M45" i="65"/>
  <c r="L45" i="65" s="1"/>
  <c r="K45" i="65"/>
  <c r="J45" i="65" s="1"/>
  <c r="H45" i="65"/>
  <c r="G45" i="65"/>
  <c r="Q44" i="65"/>
  <c r="P44" i="65" s="1"/>
  <c r="O44" i="65"/>
  <c r="N44" i="65" s="1"/>
  <c r="M44" i="65"/>
  <c r="L44" i="65" s="1"/>
  <c r="K44" i="65"/>
  <c r="J44" i="65" s="1"/>
  <c r="H44" i="65"/>
  <c r="G44" i="65"/>
  <c r="G43" i="65"/>
  <c r="Q42" i="65"/>
  <c r="P42" i="65" s="1"/>
  <c r="O42" i="65"/>
  <c r="N42" i="65" s="1"/>
  <c r="M42" i="65"/>
  <c r="L42" i="65" s="1"/>
  <c r="K42" i="65"/>
  <c r="J42" i="65" s="1"/>
  <c r="H42" i="65"/>
  <c r="G42" i="65"/>
  <c r="Q41" i="65"/>
  <c r="P41" i="65" s="1"/>
  <c r="O41" i="65"/>
  <c r="N41" i="65" s="1"/>
  <c r="M41" i="65"/>
  <c r="L41" i="65" s="1"/>
  <c r="K41" i="65"/>
  <c r="J41" i="65" s="1"/>
  <c r="H41" i="65"/>
  <c r="G41" i="65"/>
  <c r="Q40" i="65"/>
  <c r="P40" i="65" s="1"/>
  <c r="O40" i="65"/>
  <c r="N40" i="65" s="1"/>
  <c r="M40" i="65"/>
  <c r="L40" i="65" s="1"/>
  <c r="K40" i="65"/>
  <c r="J40" i="65" s="1"/>
  <c r="H40" i="65"/>
  <c r="G40" i="65"/>
  <c r="Q39" i="65"/>
  <c r="P39" i="65" s="1"/>
  <c r="O39" i="65"/>
  <c r="N39" i="65" s="1"/>
  <c r="M39" i="65"/>
  <c r="L39" i="65" s="1"/>
  <c r="K39" i="65"/>
  <c r="J39" i="65" s="1"/>
  <c r="H39" i="65"/>
  <c r="G39" i="65"/>
  <c r="Q38" i="65"/>
  <c r="P38" i="65" s="1"/>
  <c r="O38" i="65"/>
  <c r="N38" i="65" s="1"/>
  <c r="M38" i="65"/>
  <c r="L38" i="65" s="1"/>
  <c r="K38" i="65"/>
  <c r="J38" i="65" s="1"/>
  <c r="H38" i="65"/>
  <c r="G38" i="65"/>
  <c r="Q37" i="65"/>
  <c r="P37" i="65" s="1"/>
  <c r="O37" i="65"/>
  <c r="N37" i="65" s="1"/>
  <c r="M37" i="65"/>
  <c r="L37" i="65" s="1"/>
  <c r="K37" i="65"/>
  <c r="J37" i="65" s="1"/>
  <c r="H37" i="65"/>
  <c r="G37" i="65"/>
  <c r="Q36" i="65"/>
  <c r="P36" i="65" s="1"/>
  <c r="O36" i="65"/>
  <c r="N36" i="65" s="1"/>
  <c r="M36" i="65"/>
  <c r="L36" i="65" s="1"/>
  <c r="K36" i="65"/>
  <c r="J36" i="65" s="1"/>
  <c r="H36" i="65"/>
  <c r="G36" i="65"/>
  <c r="Q35" i="65"/>
  <c r="P35" i="65" s="1"/>
  <c r="O35" i="65"/>
  <c r="N35" i="65" s="1"/>
  <c r="M35" i="65"/>
  <c r="L35" i="65" s="1"/>
  <c r="K35" i="65"/>
  <c r="J35" i="65" s="1"/>
  <c r="H35" i="65"/>
  <c r="G35" i="65"/>
  <c r="Q34" i="65"/>
  <c r="P34" i="65" s="1"/>
  <c r="O34" i="65"/>
  <c r="N34" i="65" s="1"/>
  <c r="M34" i="65"/>
  <c r="L34" i="65" s="1"/>
  <c r="K34" i="65"/>
  <c r="J34" i="65" s="1"/>
  <c r="H34" i="65"/>
  <c r="G34" i="65"/>
  <c r="Q33" i="65"/>
  <c r="P33" i="65" s="1"/>
  <c r="O33" i="65"/>
  <c r="N33" i="65" s="1"/>
  <c r="M33" i="65"/>
  <c r="L33" i="65" s="1"/>
  <c r="K33" i="65"/>
  <c r="J33" i="65" s="1"/>
  <c r="H33" i="65"/>
  <c r="G33" i="65"/>
  <c r="Q32" i="65"/>
  <c r="P32" i="65" s="1"/>
  <c r="O32" i="65"/>
  <c r="N32" i="65" s="1"/>
  <c r="M32" i="65"/>
  <c r="L32" i="65" s="1"/>
  <c r="K32" i="65"/>
  <c r="J32" i="65" s="1"/>
  <c r="H32" i="65"/>
  <c r="G32" i="65"/>
  <c r="Q31" i="65"/>
  <c r="P31" i="65" s="1"/>
  <c r="O31" i="65"/>
  <c r="N31" i="65" s="1"/>
  <c r="M31" i="65"/>
  <c r="L31" i="65" s="1"/>
  <c r="K31" i="65"/>
  <c r="J31" i="65" s="1"/>
  <c r="H31" i="65"/>
  <c r="G31" i="65"/>
  <c r="Q30" i="65"/>
  <c r="P30" i="65" s="1"/>
  <c r="O30" i="65"/>
  <c r="N30" i="65" s="1"/>
  <c r="M30" i="65"/>
  <c r="L30" i="65" s="1"/>
  <c r="K30" i="65"/>
  <c r="J30" i="65" s="1"/>
  <c r="H30" i="65"/>
  <c r="G30" i="65"/>
  <c r="Q29" i="65"/>
  <c r="P29" i="65" s="1"/>
  <c r="O29" i="65"/>
  <c r="N29" i="65" s="1"/>
  <c r="M29" i="65"/>
  <c r="L29" i="65" s="1"/>
  <c r="K29" i="65"/>
  <c r="J29" i="65" s="1"/>
  <c r="H29" i="65"/>
  <c r="G29" i="65"/>
  <c r="Q28" i="65"/>
  <c r="P28" i="65" s="1"/>
  <c r="O28" i="65"/>
  <c r="N28" i="65" s="1"/>
  <c r="M28" i="65"/>
  <c r="L28" i="65" s="1"/>
  <c r="K28" i="65"/>
  <c r="J28" i="65" s="1"/>
  <c r="H28" i="65"/>
  <c r="G28" i="65"/>
  <c r="Q27" i="65"/>
  <c r="P27" i="65" s="1"/>
  <c r="O27" i="65"/>
  <c r="N27" i="65" s="1"/>
  <c r="M27" i="65"/>
  <c r="L27" i="65" s="1"/>
  <c r="K27" i="65"/>
  <c r="J27" i="65" s="1"/>
  <c r="H27" i="65"/>
  <c r="G27" i="65"/>
  <c r="Q26" i="65"/>
  <c r="P26" i="65" s="1"/>
  <c r="O26" i="65"/>
  <c r="N26" i="65" s="1"/>
  <c r="M26" i="65"/>
  <c r="L26" i="65" s="1"/>
  <c r="K26" i="65"/>
  <c r="J26" i="65" s="1"/>
  <c r="H26" i="65"/>
  <c r="G26" i="65"/>
  <c r="Q25" i="65"/>
  <c r="P25" i="65" s="1"/>
  <c r="O25" i="65"/>
  <c r="N25" i="65" s="1"/>
  <c r="M25" i="65"/>
  <c r="L25" i="65" s="1"/>
  <c r="K25" i="65"/>
  <c r="J25" i="65" s="1"/>
  <c r="H25" i="65"/>
  <c r="G25" i="65"/>
  <c r="Q24" i="65"/>
  <c r="P24" i="65" s="1"/>
  <c r="O24" i="65"/>
  <c r="N24" i="65" s="1"/>
  <c r="M24" i="65"/>
  <c r="L24" i="65" s="1"/>
  <c r="K24" i="65"/>
  <c r="J24" i="65" s="1"/>
  <c r="H24" i="65"/>
  <c r="G24" i="65"/>
  <c r="Q23" i="65"/>
  <c r="P23" i="65" s="1"/>
  <c r="O23" i="65"/>
  <c r="N23" i="65" s="1"/>
  <c r="M23" i="65"/>
  <c r="L23" i="65" s="1"/>
  <c r="K23" i="65"/>
  <c r="J23" i="65" s="1"/>
  <c r="H23" i="65"/>
  <c r="G23" i="65"/>
  <c r="Q22" i="65"/>
  <c r="P22" i="65" s="1"/>
  <c r="O22" i="65"/>
  <c r="N22" i="65" s="1"/>
  <c r="M22" i="65"/>
  <c r="L22" i="65" s="1"/>
  <c r="K22" i="65"/>
  <c r="J22" i="65" s="1"/>
  <c r="H22" i="65"/>
  <c r="G22" i="65"/>
  <c r="Q21" i="65"/>
  <c r="P21" i="65" s="1"/>
  <c r="O21" i="65"/>
  <c r="N21" i="65" s="1"/>
  <c r="M21" i="65"/>
  <c r="L21" i="65" s="1"/>
  <c r="K21" i="65"/>
  <c r="J21" i="65" s="1"/>
  <c r="H21" i="65"/>
  <c r="G21" i="65"/>
  <c r="Q20" i="65"/>
  <c r="P20" i="65" s="1"/>
  <c r="O20" i="65"/>
  <c r="N20" i="65" s="1"/>
  <c r="M20" i="65"/>
  <c r="L20" i="65" s="1"/>
  <c r="K20" i="65"/>
  <c r="J20" i="65" s="1"/>
  <c r="H20" i="65"/>
  <c r="G20" i="65"/>
  <c r="Q19" i="65"/>
  <c r="P19" i="65" s="1"/>
  <c r="O19" i="65"/>
  <c r="N19" i="65" s="1"/>
  <c r="M19" i="65"/>
  <c r="L19" i="65" s="1"/>
  <c r="K19" i="65"/>
  <c r="J19" i="65" s="1"/>
  <c r="H19" i="65"/>
  <c r="G19" i="65"/>
  <c r="Q18" i="65"/>
  <c r="P18" i="65" s="1"/>
  <c r="O18" i="65"/>
  <c r="N18" i="65" s="1"/>
  <c r="M18" i="65"/>
  <c r="L18" i="65" s="1"/>
  <c r="K18" i="65"/>
  <c r="J18" i="65" s="1"/>
  <c r="H18" i="65"/>
  <c r="G18" i="65"/>
  <c r="Q17" i="65"/>
  <c r="P17" i="65" s="1"/>
  <c r="O17" i="65"/>
  <c r="N17" i="65" s="1"/>
  <c r="M17" i="65"/>
  <c r="L17" i="65" s="1"/>
  <c r="K17" i="65"/>
  <c r="J17" i="65" s="1"/>
  <c r="H17" i="65"/>
  <c r="G17" i="65"/>
  <c r="Q16" i="65"/>
  <c r="P16" i="65" s="1"/>
  <c r="O16" i="65"/>
  <c r="N16" i="65" s="1"/>
  <c r="M16" i="65"/>
  <c r="L16" i="65" s="1"/>
  <c r="K16" i="65"/>
  <c r="J16" i="65" s="1"/>
  <c r="H16" i="65"/>
  <c r="G16" i="65"/>
  <c r="Q15" i="65"/>
  <c r="P15" i="65" s="1"/>
  <c r="O15" i="65"/>
  <c r="N15" i="65" s="1"/>
  <c r="M15" i="65"/>
  <c r="L15" i="65" s="1"/>
  <c r="K15" i="65"/>
  <c r="J15" i="65" s="1"/>
  <c r="H15" i="65"/>
  <c r="G15" i="65"/>
  <c r="Q14" i="65"/>
  <c r="P14" i="65" s="1"/>
  <c r="O14" i="65"/>
  <c r="N14" i="65" s="1"/>
  <c r="M14" i="65"/>
  <c r="L14" i="65" s="1"/>
  <c r="K14" i="65"/>
  <c r="J14" i="65" s="1"/>
  <c r="H14" i="65"/>
  <c r="G14" i="65"/>
  <c r="Q13" i="65"/>
  <c r="P13" i="65" s="1"/>
  <c r="O13" i="65"/>
  <c r="N13" i="65" s="1"/>
  <c r="M13" i="65"/>
  <c r="L13" i="65" s="1"/>
  <c r="K13" i="65"/>
  <c r="J13" i="65" s="1"/>
  <c r="H13" i="65"/>
  <c r="G13" i="65"/>
  <c r="Q12" i="65"/>
  <c r="P12" i="65" s="1"/>
  <c r="O12" i="65"/>
  <c r="N12" i="65" s="1"/>
  <c r="M12" i="65"/>
  <c r="L12" i="65" s="1"/>
  <c r="K12" i="65"/>
  <c r="J12" i="65" s="1"/>
  <c r="H12" i="65"/>
  <c r="G12" i="65"/>
  <c r="Q11" i="65"/>
  <c r="P11" i="65" s="1"/>
  <c r="O11" i="65"/>
  <c r="N11" i="65" s="1"/>
  <c r="M11" i="65"/>
  <c r="L11" i="65" s="1"/>
  <c r="K11" i="65"/>
  <c r="J11" i="65" s="1"/>
  <c r="H11" i="65"/>
  <c r="G11" i="65"/>
  <c r="Q10" i="65"/>
  <c r="P10" i="65" s="1"/>
  <c r="O10" i="65"/>
  <c r="N10" i="65" s="1"/>
  <c r="M10" i="65"/>
  <c r="L10" i="65" s="1"/>
  <c r="K10" i="65"/>
  <c r="J10" i="65" s="1"/>
  <c r="H10" i="65"/>
  <c r="G10" i="65"/>
  <c r="Q9" i="65"/>
  <c r="P9" i="65" s="1"/>
  <c r="O9" i="65"/>
  <c r="N9" i="65" s="1"/>
  <c r="M9" i="65"/>
  <c r="L9" i="65" s="1"/>
  <c r="K9" i="65"/>
  <c r="J9" i="65" s="1"/>
  <c r="G9" i="65"/>
  <c r="H9" i="65" s="1"/>
  <c r="G78" i="64"/>
  <c r="G77" i="64"/>
  <c r="G76" i="64"/>
  <c r="G75" i="64"/>
  <c r="G74" i="64"/>
  <c r="Q73" i="64"/>
  <c r="P73" i="64" s="1"/>
  <c r="O73" i="64"/>
  <c r="N73" i="64" s="1"/>
  <c r="M73" i="64"/>
  <c r="L73" i="64" s="1"/>
  <c r="K73" i="64"/>
  <c r="J73" i="64" s="1"/>
  <c r="H73" i="64"/>
  <c r="G73" i="64"/>
  <c r="Q72" i="64"/>
  <c r="P72" i="64" s="1"/>
  <c r="O72" i="64"/>
  <c r="N72" i="64" s="1"/>
  <c r="M72" i="64"/>
  <c r="L72" i="64" s="1"/>
  <c r="K72" i="64"/>
  <c r="J72" i="64" s="1"/>
  <c r="H72" i="64"/>
  <c r="G72" i="64"/>
  <c r="Q71" i="64"/>
  <c r="P71" i="64" s="1"/>
  <c r="O71" i="64"/>
  <c r="N71" i="64" s="1"/>
  <c r="M71" i="64"/>
  <c r="L71" i="64" s="1"/>
  <c r="K71" i="64"/>
  <c r="J71" i="64" s="1"/>
  <c r="H71" i="64"/>
  <c r="G71" i="64"/>
  <c r="Q70" i="64"/>
  <c r="P70" i="64" s="1"/>
  <c r="O70" i="64"/>
  <c r="N70" i="64" s="1"/>
  <c r="M70" i="64"/>
  <c r="L70" i="64" s="1"/>
  <c r="K70" i="64"/>
  <c r="J70" i="64" s="1"/>
  <c r="H70" i="64"/>
  <c r="G70" i="64"/>
  <c r="Q69" i="64"/>
  <c r="P69" i="64" s="1"/>
  <c r="O69" i="64"/>
  <c r="N69" i="64" s="1"/>
  <c r="M69" i="64"/>
  <c r="L69" i="64" s="1"/>
  <c r="K69" i="64"/>
  <c r="J69" i="64" s="1"/>
  <c r="H69" i="64"/>
  <c r="G69" i="64"/>
  <c r="Q68" i="64"/>
  <c r="P68" i="64" s="1"/>
  <c r="O68" i="64"/>
  <c r="N68" i="64" s="1"/>
  <c r="M68" i="64"/>
  <c r="L68" i="64" s="1"/>
  <c r="K68" i="64"/>
  <c r="J68" i="64" s="1"/>
  <c r="H68" i="64"/>
  <c r="G68" i="64"/>
  <c r="Q67" i="64"/>
  <c r="P67" i="64" s="1"/>
  <c r="O67" i="64"/>
  <c r="N67" i="64" s="1"/>
  <c r="M67" i="64"/>
  <c r="L67" i="64" s="1"/>
  <c r="K67" i="64"/>
  <c r="J67" i="64" s="1"/>
  <c r="H67" i="64"/>
  <c r="G67" i="64"/>
  <c r="Q66" i="64"/>
  <c r="P66" i="64" s="1"/>
  <c r="O66" i="64"/>
  <c r="N66" i="64" s="1"/>
  <c r="M66" i="64"/>
  <c r="L66" i="64" s="1"/>
  <c r="K66" i="64"/>
  <c r="J66" i="64" s="1"/>
  <c r="H66" i="64"/>
  <c r="G66" i="64"/>
  <c r="Q65" i="64"/>
  <c r="P65" i="64" s="1"/>
  <c r="O65" i="64"/>
  <c r="N65" i="64" s="1"/>
  <c r="M65" i="64"/>
  <c r="L65" i="64" s="1"/>
  <c r="K65" i="64"/>
  <c r="J65" i="64" s="1"/>
  <c r="H65" i="64"/>
  <c r="G65" i="64"/>
  <c r="Q64" i="64"/>
  <c r="P64" i="64" s="1"/>
  <c r="O64" i="64"/>
  <c r="N64" i="64" s="1"/>
  <c r="M64" i="64"/>
  <c r="L64" i="64" s="1"/>
  <c r="K64" i="64"/>
  <c r="J64" i="64" s="1"/>
  <c r="H64" i="64"/>
  <c r="G64" i="64"/>
  <c r="Q63" i="64"/>
  <c r="P63" i="64" s="1"/>
  <c r="O63" i="64"/>
  <c r="N63" i="64" s="1"/>
  <c r="M63" i="64"/>
  <c r="L63" i="64" s="1"/>
  <c r="K63" i="64"/>
  <c r="J63" i="64" s="1"/>
  <c r="H63" i="64"/>
  <c r="G63" i="64"/>
  <c r="Q62" i="64"/>
  <c r="P62" i="64" s="1"/>
  <c r="O62" i="64"/>
  <c r="N62" i="64" s="1"/>
  <c r="M62" i="64"/>
  <c r="L62" i="64" s="1"/>
  <c r="K62" i="64"/>
  <c r="J62" i="64" s="1"/>
  <c r="H62" i="64"/>
  <c r="G62" i="64"/>
  <c r="Q61" i="64"/>
  <c r="P61" i="64" s="1"/>
  <c r="O61" i="64"/>
  <c r="N61" i="64" s="1"/>
  <c r="M61" i="64"/>
  <c r="L61" i="64" s="1"/>
  <c r="K61" i="64"/>
  <c r="J61" i="64" s="1"/>
  <c r="H61" i="64"/>
  <c r="G61" i="64"/>
  <c r="Q60" i="64"/>
  <c r="P60" i="64" s="1"/>
  <c r="O60" i="64"/>
  <c r="N60" i="64" s="1"/>
  <c r="M60" i="64"/>
  <c r="L60" i="64" s="1"/>
  <c r="K60" i="64"/>
  <c r="J60" i="64" s="1"/>
  <c r="H60" i="64"/>
  <c r="G60" i="64"/>
  <c r="Q59" i="64"/>
  <c r="P59" i="64" s="1"/>
  <c r="O59" i="64"/>
  <c r="N59" i="64" s="1"/>
  <c r="M59" i="64"/>
  <c r="L59" i="64" s="1"/>
  <c r="K59" i="64"/>
  <c r="J59" i="64" s="1"/>
  <c r="H59" i="64"/>
  <c r="G59" i="64"/>
  <c r="Q58" i="64"/>
  <c r="P58" i="64" s="1"/>
  <c r="O58" i="64"/>
  <c r="N58" i="64" s="1"/>
  <c r="M58" i="64"/>
  <c r="L58" i="64" s="1"/>
  <c r="K58" i="64"/>
  <c r="J58" i="64" s="1"/>
  <c r="H58" i="64"/>
  <c r="G58" i="64"/>
  <c r="Q57" i="64"/>
  <c r="P57" i="64" s="1"/>
  <c r="O57" i="64"/>
  <c r="N57" i="64" s="1"/>
  <c r="M57" i="64"/>
  <c r="L57" i="64" s="1"/>
  <c r="K57" i="64"/>
  <c r="J57" i="64" s="1"/>
  <c r="H57" i="64"/>
  <c r="G57" i="64"/>
  <c r="Q56" i="64"/>
  <c r="P56" i="64" s="1"/>
  <c r="O56" i="64"/>
  <c r="N56" i="64" s="1"/>
  <c r="M56" i="64"/>
  <c r="L56" i="64" s="1"/>
  <c r="K56" i="64"/>
  <c r="J56" i="64" s="1"/>
  <c r="H56" i="64"/>
  <c r="G56" i="64"/>
  <c r="Q55" i="64"/>
  <c r="P55" i="64" s="1"/>
  <c r="O55" i="64"/>
  <c r="N55" i="64" s="1"/>
  <c r="M55" i="64"/>
  <c r="L55" i="64" s="1"/>
  <c r="K55" i="64"/>
  <c r="J55" i="64" s="1"/>
  <c r="H55" i="64"/>
  <c r="G55" i="64"/>
  <c r="Q54" i="64"/>
  <c r="P54" i="64" s="1"/>
  <c r="O54" i="64"/>
  <c r="N54" i="64" s="1"/>
  <c r="M54" i="64"/>
  <c r="L54" i="64" s="1"/>
  <c r="K54" i="64"/>
  <c r="J54" i="64" s="1"/>
  <c r="H54" i="64"/>
  <c r="G54" i="64"/>
  <c r="Q53" i="64"/>
  <c r="P53" i="64" s="1"/>
  <c r="O53" i="64"/>
  <c r="N53" i="64" s="1"/>
  <c r="M53" i="64"/>
  <c r="L53" i="64" s="1"/>
  <c r="K53" i="64"/>
  <c r="J53" i="64" s="1"/>
  <c r="H53" i="64"/>
  <c r="G53" i="64"/>
  <c r="Q52" i="64"/>
  <c r="P52" i="64" s="1"/>
  <c r="O52" i="64"/>
  <c r="N52" i="64" s="1"/>
  <c r="M52" i="64"/>
  <c r="L52" i="64" s="1"/>
  <c r="K52" i="64"/>
  <c r="J52" i="64" s="1"/>
  <c r="H52" i="64"/>
  <c r="G52" i="64"/>
  <c r="Q51" i="64"/>
  <c r="P51" i="64" s="1"/>
  <c r="O51" i="64"/>
  <c r="N51" i="64" s="1"/>
  <c r="M51" i="64"/>
  <c r="L51" i="64" s="1"/>
  <c r="K51" i="64"/>
  <c r="J51" i="64" s="1"/>
  <c r="H51" i="64"/>
  <c r="G51" i="64"/>
  <c r="Q50" i="64"/>
  <c r="P50" i="64" s="1"/>
  <c r="O50" i="64"/>
  <c r="N50" i="64" s="1"/>
  <c r="M50" i="64"/>
  <c r="L50" i="64" s="1"/>
  <c r="K50" i="64"/>
  <c r="J50" i="64" s="1"/>
  <c r="H50" i="64"/>
  <c r="G50" i="64"/>
  <c r="Q49" i="64"/>
  <c r="P49" i="64" s="1"/>
  <c r="O49" i="64"/>
  <c r="N49" i="64" s="1"/>
  <c r="M49" i="64"/>
  <c r="L49" i="64" s="1"/>
  <c r="K49" i="64"/>
  <c r="J49" i="64" s="1"/>
  <c r="H49" i="64"/>
  <c r="G49" i="64"/>
  <c r="Q48" i="64"/>
  <c r="P48" i="64" s="1"/>
  <c r="O48" i="64"/>
  <c r="N48" i="64" s="1"/>
  <c r="M48" i="64"/>
  <c r="L48" i="64" s="1"/>
  <c r="K48" i="64"/>
  <c r="J48" i="64" s="1"/>
  <c r="H48" i="64"/>
  <c r="G48" i="64"/>
  <c r="Q47" i="64"/>
  <c r="P47" i="64" s="1"/>
  <c r="O47" i="64"/>
  <c r="N47" i="64" s="1"/>
  <c r="M47" i="64"/>
  <c r="L47" i="64" s="1"/>
  <c r="K47" i="64"/>
  <c r="J47" i="64" s="1"/>
  <c r="H47" i="64"/>
  <c r="G47" i="64"/>
  <c r="Q46" i="64"/>
  <c r="P46" i="64" s="1"/>
  <c r="O46" i="64"/>
  <c r="N46" i="64" s="1"/>
  <c r="M46" i="64"/>
  <c r="L46" i="64" s="1"/>
  <c r="K46" i="64"/>
  <c r="J46" i="64" s="1"/>
  <c r="H46" i="64"/>
  <c r="G46" i="64"/>
  <c r="Q45" i="64"/>
  <c r="P45" i="64" s="1"/>
  <c r="O45" i="64"/>
  <c r="N45" i="64" s="1"/>
  <c r="M45" i="64"/>
  <c r="L45" i="64" s="1"/>
  <c r="K45" i="64"/>
  <c r="J45" i="64" s="1"/>
  <c r="H45" i="64"/>
  <c r="G45" i="64"/>
  <c r="Q44" i="64"/>
  <c r="P44" i="64" s="1"/>
  <c r="O44" i="64"/>
  <c r="N44" i="64" s="1"/>
  <c r="M44" i="64"/>
  <c r="L44" i="64" s="1"/>
  <c r="K44" i="64"/>
  <c r="J44" i="64" s="1"/>
  <c r="H44" i="64"/>
  <c r="G44" i="64"/>
  <c r="G43" i="64"/>
  <c r="G22" i="64"/>
  <c r="G23" i="64"/>
  <c r="H23" i="64"/>
  <c r="K23" i="64"/>
  <c r="J23" i="64" s="1"/>
  <c r="M23" i="64"/>
  <c r="L23" i="64" s="1"/>
  <c r="O23" i="64"/>
  <c r="N23" i="64" s="1"/>
  <c r="Q23" i="64"/>
  <c r="P23" i="64" s="1"/>
  <c r="G24" i="64"/>
  <c r="H24" i="64"/>
  <c r="K24" i="64"/>
  <c r="J24" i="64" s="1"/>
  <c r="M24" i="64"/>
  <c r="L24" i="64" s="1"/>
  <c r="O24" i="64"/>
  <c r="N24" i="64" s="1"/>
  <c r="Q24" i="64"/>
  <c r="P24" i="64" s="1"/>
  <c r="G25" i="64"/>
  <c r="H25" i="64"/>
  <c r="K25" i="64"/>
  <c r="J25" i="64" s="1"/>
  <c r="M25" i="64"/>
  <c r="L25" i="64" s="1"/>
  <c r="O25" i="64"/>
  <c r="N25" i="64" s="1"/>
  <c r="Q25" i="64"/>
  <c r="P25" i="64" s="1"/>
  <c r="G26" i="64"/>
  <c r="H26" i="64"/>
  <c r="K26" i="64"/>
  <c r="J26" i="64" s="1"/>
  <c r="M26" i="64"/>
  <c r="L26" i="64" s="1"/>
  <c r="O26" i="64"/>
  <c r="N26" i="64" s="1"/>
  <c r="Q26" i="64"/>
  <c r="P26" i="64" s="1"/>
  <c r="G27" i="64"/>
  <c r="H27" i="64"/>
  <c r="K27" i="64"/>
  <c r="J27" i="64" s="1"/>
  <c r="M27" i="64"/>
  <c r="L27" i="64" s="1"/>
  <c r="O27" i="64"/>
  <c r="N27" i="64" s="1"/>
  <c r="Q27" i="64"/>
  <c r="P27" i="64" s="1"/>
  <c r="G28" i="64"/>
  <c r="H28" i="64"/>
  <c r="K28" i="64"/>
  <c r="J28" i="64" s="1"/>
  <c r="M28" i="64"/>
  <c r="L28" i="64" s="1"/>
  <c r="O28" i="64"/>
  <c r="N28" i="64" s="1"/>
  <c r="Q28" i="64"/>
  <c r="P28" i="64" s="1"/>
  <c r="G29" i="64"/>
  <c r="H29" i="64"/>
  <c r="K29" i="64"/>
  <c r="J29" i="64" s="1"/>
  <c r="M29" i="64"/>
  <c r="L29" i="64" s="1"/>
  <c r="O29" i="64"/>
  <c r="N29" i="64" s="1"/>
  <c r="Q29" i="64"/>
  <c r="P29" i="64" s="1"/>
  <c r="G30" i="64"/>
  <c r="H30" i="64"/>
  <c r="K30" i="64"/>
  <c r="J30" i="64" s="1"/>
  <c r="M30" i="64"/>
  <c r="L30" i="64" s="1"/>
  <c r="O30" i="64"/>
  <c r="N30" i="64" s="1"/>
  <c r="Q30" i="64"/>
  <c r="P30" i="64" s="1"/>
  <c r="G31" i="64"/>
  <c r="H31" i="64"/>
  <c r="K31" i="64"/>
  <c r="J31" i="64" s="1"/>
  <c r="M31" i="64"/>
  <c r="L31" i="64" s="1"/>
  <c r="O31" i="64"/>
  <c r="N31" i="64" s="1"/>
  <c r="Q31" i="64"/>
  <c r="P31" i="64" s="1"/>
  <c r="G32" i="64"/>
  <c r="H32" i="64"/>
  <c r="K32" i="64"/>
  <c r="J32" i="64" s="1"/>
  <c r="M32" i="64"/>
  <c r="L32" i="64" s="1"/>
  <c r="O32" i="64"/>
  <c r="N32" i="64" s="1"/>
  <c r="Q32" i="64"/>
  <c r="P32" i="64" s="1"/>
  <c r="G33" i="64"/>
  <c r="H33" i="64"/>
  <c r="K33" i="64"/>
  <c r="J33" i="64" s="1"/>
  <c r="M33" i="64"/>
  <c r="L33" i="64" s="1"/>
  <c r="O33" i="64"/>
  <c r="N33" i="64" s="1"/>
  <c r="Q33" i="64"/>
  <c r="P33" i="64" s="1"/>
  <c r="G34" i="64"/>
  <c r="H34" i="64"/>
  <c r="K34" i="64"/>
  <c r="J34" i="64" s="1"/>
  <c r="M34" i="64"/>
  <c r="L34" i="64" s="1"/>
  <c r="O34" i="64"/>
  <c r="N34" i="64" s="1"/>
  <c r="Q34" i="64"/>
  <c r="P34" i="64" s="1"/>
  <c r="G35" i="64"/>
  <c r="H35" i="64"/>
  <c r="K35" i="64"/>
  <c r="J35" i="64" s="1"/>
  <c r="M35" i="64"/>
  <c r="L35" i="64" s="1"/>
  <c r="O35" i="64"/>
  <c r="N35" i="64" s="1"/>
  <c r="Q35" i="64"/>
  <c r="P35" i="64" s="1"/>
  <c r="G36" i="64"/>
  <c r="H36" i="64"/>
  <c r="K36" i="64"/>
  <c r="J36" i="64" s="1"/>
  <c r="M36" i="64"/>
  <c r="L36" i="64" s="1"/>
  <c r="O36" i="64"/>
  <c r="N36" i="64" s="1"/>
  <c r="Q36" i="64"/>
  <c r="P36" i="64" s="1"/>
  <c r="G37" i="64"/>
  <c r="H37" i="64"/>
  <c r="K37" i="64"/>
  <c r="J37" i="64" s="1"/>
  <c r="M37" i="64"/>
  <c r="L37" i="64" s="1"/>
  <c r="O37" i="64"/>
  <c r="N37" i="64" s="1"/>
  <c r="Q37" i="64"/>
  <c r="P37" i="64" s="1"/>
  <c r="G38" i="64"/>
  <c r="G39" i="64"/>
  <c r="H39" i="64"/>
  <c r="K39" i="64"/>
  <c r="J39" i="64" s="1"/>
  <c r="M39" i="64"/>
  <c r="L39" i="64" s="1"/>
  <c r="O39" i="64"/>
  <c r="N39" i="64" s="1"/>
  <c r="Q39" i="64"/>
  <c r="P39" i="64" s="1"/>
  <c r="G40" i="64"/>
  <c r="H40" i="64"/>
  <c r="K40" i="64"/>
  <c r="J40" i="64" s="1"/>
  <c r="M40" i="64"/>
  <c r="L40" i="64" s="1"/>
  <c r="O40" i="64"/>
  <c r="N40" i="64" s="1"/>
  <c r="Q40" i="64"/>
  <c r="P40" i="64" s="1"/>
  <c r="G41" i="64"/>
  <c r="H41" i="64"/>
  <c r="K41" i="64"/>
  <c r="J41" i="64" s="1"/>
  <c r="M41" i="64"/>
  <c r="L41" i="64" s="1"/>
  <c r="O41" i="64"/>
  <c r="N41" i="64" s="1"/>
  <c r="Q41" i="64"/>
  <c r="P41" i="64" s="1"/>
  <c r="G42" i="64"/>
  <c r="H42" i="64"/>
  <c r="K42" i="64"/>
  <c r="J42" i="64" s="1"/>
  <c r="M42" i="64"/>
  <c r="L42" i="64" s="1"/>
  <c r="O42" i="64"/>
  <c r="N42" i="64" s="1"/>
  <c r="Q42" i="64"/>
  <c r="P42" i="64" s="1"/>
  <c r="G11" i="64"/>
  <c r="G12" i="64"/>
  <c r="G13" i="64"/>
  <c r="G14" i="64"/>
  <c r="G15" i="64"/>
  <c r="G16" i="64"/>
  <c r="G17" i="64"/>
  <c r="G18" i="64"/>
  <c r="G19" i="64"/>
  <c r="H19" i="64"/>
  <c r="K19" i="64"/>
  <c r="J19" i="64" s="1"/>
  <c r="M19" i="64"/>
  <c r="L19" i="64" s="1"/>
  <c r="O19" i="64"/>
  <c r="N19" i="64" s="1"/>
  <c r="Q19" i="64"/>
  <c r="P19" i="64" s="1"/>
  <c r="G20" i="64"/>
  <c r="H20" i="64"/>
  <c r="K20" i="64"/>
  <c r="J20" i="64" s="1"/>
  <c r="M20" i="64"/>
  <c r="L20" i="64" s="1"/>
  <c r="O20" i="64"/>
  <c r="N20" i="64" s="1"/>
  <c r="Q20" i="64"/>
  <c r="P20" i="64" s="1"/>
  <c r="G21" i="64"/>
  <c r="H21" i="64"/>
  <c r="K21" i="64"/>
  <c r="J21" i="64" s="1"/>
  <c r="M21" i="64"/>
  <c r="L21" i="64" s="1"/>
  <c r="O21" i="64"/>
  <c r="N21" i="64" s="1"/>
  <c r="Q21" i="64"/>
  <c r="P21" i="64" s="1"/>
  <c r="G10" i="64"/>
  <c r="G8" i="64"/>
  <c r="G9" i="64"/>
  <c r="AC9" i="68" l="1"/>
  <c r="M9" i="68" s="1"/>
  <c r="L9" i="68" s="1"/>
  <c r="AD9" i="68"/>
  <c r="O9" i="68" s="1"/>
  <c r="N9" i="68" s="1"/>
  <c r="AE9" i="68"/>
  <c r="Q9" i="68" s="1"/>
  <c r="P9" i="68" s="1"/>
  <c r="AC10" i="68"/>
  <c r="AD10" i="68"/>
  <c r="AE10" i="68"/>
  <c r="AC11" i="68"/>
  <c r="M11" i="68" s="1"/>
  <c r="L11" i="68" s="1"/>
  <c r="AD11" i="68"/>
  <c r="O11" i="68" s="1"/>
  <c r="N11" i="68" s="1"/>
  <c r="AE11" i="68"/>
  <c r="Q11" i="68" s="1"/>
  <c r="P11" i="68" s="1"/>
  <c r="AC12" i="68"/>
  <c r="AD12" i="68"/>
  <c r="AE12" i="68"/>
  <c r="AC13" i="68"/>
  <c r="AD13" i="68"/>
  <c r="AE13" i="68"/>
  <c r="AC14" i="68"/>
  <c r="AD14" i="68"/>
  <c r="AE14" i="68"/>
  <c r="AC15" i="68"/>
  <c r="AD15" i="68"/>
  <c r="AE15" i="68"/>
  <c r="AC16" i="68"/>
  <c r="AD16" i="68"/>
  <c r="AE16" i="68"/>
  <c r="AC17" i="68"/>
  <c r="AD17" i="68"/>
  <c r="AE17" i="68"/>
  <c r="AC18" i="68"/>
  <c r="AD18" i="68"/>
  <c r="AE18" i="68"/>
  <c r="AC19" i="68"/>
  <c r="AD19" i="68"/>
  <c r="AE19" i="68"/>
  <c r="AC20" i="68"/>
  <c r="AD20" i="68"/>
  <c r="AE20" i="68"/>
  <c r="AC21" i="68"/>
  <c r="AD21" i="68"/>
  <c r="AE21" i="68"/>
  <c r="AC22" i="68"/>
  <c r="AD22" i="68"/>
  <c r="AE22" i="68"/>
  <c r="AC23" i="68"/>
  <c r="AD23" i="68"/>
  <c r="AE23" i="68"/>
  <c r="AC24" i="68"/>
  <c r="AD24" i="68"/>
  <c r="AE24" i="68"/>
  <c r="AC25" i="68"/>
  <c r="AD25" i="68"/>
  <c r="AE25" i="68"/>
  <c r="AC26" i="68"/>
  <c r="AD26" i="68"/>
  <c r="AE26" i="68"/>
  <c r="AC27" i="68"/>
  <c r="AD27" i="68"/>
  <c r="AE27" i="68"/>
  <c r="AC28" i="68"/>
  <c r="AD28" i="68"/>
  <c r="AE28" i="68"/>
  <c r="AC29" i="68"/>
  <c r="AD29" i="68"/>
  <c r="AE29" i="68"/>
  <c r="AC30" i="68"/>
  <c r="AD30" i="68"/>
  <c r="AE30" i="68"/>
  <c r="AC31" i="68"/>
  <c r="AD31" i="68"/>
  <c r="AE31" i="68"/>
  <c r="AC32" i="68"/>
  <c r="AD32" i="68"/>
  <c r="AE32" i="68"/>
  <c r="AC33" i="68"/>
  <c r="AD33" i="68"/>
  <c r="AE33" i="68"/>
  <c r="AC34" i="68"/>
  <c r="AD34" i="68"/>
  <c r="AE34" i="68"/>
  <c r="AC35" i="68"/>
  <c r="AD35" i="68"/>
  <c r="AE35" i="68"/>
  <c r="AC36" i="68"/>
  <c r="AD36" i="68"/>
  <c r="AE36" i="68"/>
  <c r="AC37" i="68"/>
  <c r="AD37" i="68"/>
  <c r="AE37" i="68"/>
  <c r="AC38" i="68"/>
  <c r="AD38" i="68"/>
  <c r="AE38" i="68"/>
  <c r="AC39" i="68"/>
  <c r="AD39" i="68"/>
  <c r="AE39" i="68"/>
  <c r="AC40" i="68"/>
  <c r="AD40" i="68"/>
  <c r="AE40" i="68"/>
  <c r="AC41" i="68"/>
  <c r="AD41" i="68"/>
  <c r="AE41" i="68"/>
  <c r="AC42" i="68"/>
  <c r="AD42" i="68"/>
  <c r="AE42" i="68"/>
  <c r="AC79" i="68"/>
  <c r="AD79" i="68"/>
  <c r="AE79" i="68"/>
  <c r="AE8" i="68"/>
  <c r="AD8" i="68"/>
  <c r="AC8" i="68"/>
  <c r="AC9" i="67"/>
  <c r="AD9" i="67"/>
  <c r="AE9" i="67"/>
  <c r="AC10" i="67"/>
  <c r="AD10" i="67"/>
  <c r="AE10" i="67"/>
  <c r="AC11" i="67"/>
  <c r="AD11" i="67"/>
  <c r="AE11" i="67"/>
  <c r="AC12" i="67"/>
  <c r="AD12" i="67"/>
  <c r="AE12" i="67"/>
  <c r="AC13" i="67"/>
  <c r="AD13" i="67"/>
  <c r="AE13" i="67"/>
  <c r="AC14" i="67"/>
  <c r="AD14" i="67"/>
  <c r="AE14" i="67"/>
  <c r="AC15" i="67"/>
  <c r="AD15" i="67"/>
  <c r="AE15" i="67"/>
  <c r="AC16" i="67"/>
  <c r="AD16" i="67"/>
  <c r="AE16" i="67"/>
  <c r="AC17" i="67"/>
  <c r="AD17" i="67"/>
  <c r="AE17" i="67"/>
  <c r="AC18" i="67"/>
  <c r="AD18" i="67"/>
  <c r="AE18" i="67"/>
  <c r="AC19" i="67"/>
  <c r="AD19" i="67"/>
  <c r="AE19" i="67"/>
  <c r="AC20" i="67"/>
  <c r="AD20" i="67"/>
  <c r="AE20" i="67"/>
  <c r="AC21" i="67"/>
  <c r="AD21" i="67"/>
  <c r="AE21" i="67"/>
  <c r="AC22" i="67"/>
  <c r="AD22" i="67"/>
  <c r="AE22" i="67"/>
  <c r="AC23" i="67"/>
  <c r="AD23" i="67"/>
  <c r="AE23" i="67"/>
  <c r="AC24" i="67"/>
  <c r="AD24" i="67"/>
  <c r="AE24" i="67"/>
  <c r="AC25" i="67"/>
  <c r="AD25" i="67"/>
  <c r="AE25" i="67"/>
  <c r="AC26" i="67"/>
  <c r="AD26" i="67"/>
  <c r="AE26" i="67"/>
  <c r="AC27" i="67"/>
  <c r="AD27" i="67"/>
  <c r="AE27" i="67"/>
  <c r="AC28" i="67"/>
  <c r="AD28" i="67"/>
  <c r="AE28" i="67"/>
  <c r="AC29" i="67"/>
  <c r="AD29" i="67"/>
  <c r="AE29" i="67"/>
  <c r="AC30" i="67"/>
  <c r="AD30" i="67"/>
  <c r="AE30" i="67"/>
  <c r="AC31" i="67"/>
  <c r="AD31" i="67"/>
  <c r="AE31" i="67"/>
  <c r="AC32" i="67"/>
  <c r="AD32" i="67"/>
  <c r="AE32" i="67"/>
  <c r="AC33" i="67"/>
  <c r="AD33" i="67"/>
  <c r="AE33" i="67"/>
  <c r="AC34" i="67"/>
  <c r="AD34" i="67"/>
  <c r="AE34" i="67"/>
  <c r="AC35" i="67"/>
  <c r="AD35" i="67"/>
  <c r="AE35" i="67"/>
  <c r="AC36" i="67"/>
  <c r="AD36" i="67"/>
  <c r="AE36" i="67"/>
  <c r="AC37" i="67"/>
  <c r="AD37" i="67"/>
  <c r="AE37" i="67"/>
  <c r="AC38" i="67"/>
  <c r="AD38" i="67"/>
  <c r="AE38" i="67"/>
  <c r="AC39" i="67"/>
  <c r="AD39" i="67"/>
  <c r="AE39" i="67"/>
  <c r="AC40" i="67"/>
  <c r="AD40" i="67"/>
  <c r="AE40" i="67"/>
  <c r="AC41" i="67"/>
  <c r="AD41" i="67"/>
  <c r="AE41" i="67"/>
  <c r="AC42" i="67"/>
  <c r="AD42" i="67"/>
  <c r="AE42" i="67"/>
  <c r="AC43" i="67"/>
  <c r="AD43" i="67"/>
  <c r="AE43" i="67"/>
  <c r="AC44" i="67"/>
  <c r="AD44" i="67"/>
  <c r="AE44" i="67"/>
  <c r="AC45" i="67"/>
  <c r="AD45" i="67"/>
  <c r="AE45" i="67"/>
  <c r="AC46" i="67"/>
  <c r="AD46" i="67"/>
  <c r="AE46" i="67"/>
  <c r="AC47" i="67"/>
  <c r="AD47" i="67"/>
  <c r="AE47" i="67"/>
  <c r="AC48" i="67"/>
  <c r="AD48" i="67"/>
  <c r="AE48" i="67"/>
  <c r="AC49" i="67"/>
  <c r="AD49" i="67"/>
  <c r="AE49" i="67"/>
  <c r="AC50" i="67"/>
  <c r="AD50" i="67"/>
  <c r="AE50" i="67"/>
  <c r="AC51" i="67"/>
  <c r="AD51" i="67"/>
  <c r="AE51" i="67"/>
  <c r="AC52" i="67"/>
  <c r="AD52" i="67"/>
  <c r="AE52" i="67"/>
  <c r="AC53" i="67"/>
  <c r="AD53" i="67"/>
  <c r="AE53" i="67"/>
  <c r="AC54" i="67"/>
  <c r="AD54" i="67"/>
  <c r="AE54" i="67"/>
  <c r="AC55" i="67"/>
  <c r="AD55" i="67"/>
  <c r="AE55" i="67"/>
  <c r="AC56" i="67"/>
  <c r="AD56" i="67"/>
  <c r="AE56" i="67"/>
  <c r="AC57" i="67"/>
  <c r="AD57" i="67"/>
  <c r="AE57" i="67"/>
  <c r="AC58" i="67"/>
  <c r="AD58" i="67"/>
  <c r="AE58" i="67"/>
  <c r="AC59" i="67"/>
  <c r="AD59" i="67"/>
  <c r="AE59" i="67"/>
  <c r="AC60" i="67"/>
  <c r="AD60" i="67"/>
  <c r="AE60" i="67"/>
  <c r="AC61" i="67"/>
  <c r="AD61" i="67"/>
  <c r="AE61" i="67"/>
  <c r="AC62" i="67"/>
  <c r="AD62" i="67"/>
  <c r="AE62" i="67"/>
  <c r="AC63" i="67"/>
  <c r="AD63" i="67"/>
  <c r="AE63" i="67"/>
  <c r="AC64" i="67"/>
  <c r="AD64" i="67"/>
  <c r="AE64" i="67"/>
  <c r="AC65" i="67"/>
  <c r="AD65" i="67"/>
  <c r="AE65" i="67"/>
  <c r="AC66" i="67"/>
  <c r="AD66" i="67"/>
  <c r="AE66" i="67"/>
  <c r="AC67" i="67"/>
  <c r="AD67" i="67"/>
  <c r="AE67" i="67"/>
  <c r="AC68" i="67"/>
  <c r="AD68" i="67"/>
  <c r="AE68" i="67"/>
  <c r="AC69" i="67"/>
  <c r="AD69" i="67"/>
  <c r="AE69" i="67"/>
  <c r="AC70" i="67"/>
  <c r="AD70" i="67"/>
  <c r="AE70" i="67"/>
  <c r="AC71" i="67"/>
  <c r="AD71" i="67"/>
  <c r="AE71" i="67"/>
  <c r="AC72" i="67"/>
  <c r="AD72" i="67"/>
  <c r="AE72" i="67"/>
  <c r="AC73" i="67"/>
  <c r="AD73" i="67"/>
  <c r="AE73" i="67"/>
  <c r="AC74" i="67"/>
  <c r="AD74" i="67"/>
  <c r="AE74" i="67"/>
  <c r="AC75" i="67"/>
  <c r="AD75" i="67"/>
  <c r="AE75" i="67"/>
  <c r="AC76" i="67"/>
  <c r="AD76" i="67"/>
  <c r="AE76" i="67"/>
  <c r="AC77" i="67"/>
  <c r="AD77" i="67"/>
  <c r="AE77" i="67"/>
  <c r="AC78" i="67"/>
  <c r="AD78" i="67"/>
  <c r="AE78" i="67"/>
  <c r="AC79" i="67"/>
  <c r="AD79" i="67"/>
  <c r="AE79" i="67"/>
  <c r="AE8" i="67"/>
  <c r="AD8" i="67"/>
  <c r="AC8" i="67"/>
  <c r="AC9" i="65"/>
  <c r="AD9" i="65"/>
  <c r="AE9" i="65"/>
  <c r="AC10" i="65"/>
  <c r="AD10" i="65"/>
  <c r="AE10" i="65"/>
  <c r="AC11" i="65"/>
  <c r="AD11" i="65"/>
  <c r="AE11" i="65"/>
  <c r="AC12" i="65"/>
  <c r="AD12" i="65"/>
  <c r="AE12" i="65"/>
  <c r="AC13" i="65"/>
  <c r="AD13" i="65"/>
  <c r="AE13" i="65"/>
  <c r="AC14" i="65"/>
  <c r="AD14" i="65"/>
  <c r="AE14" i="65"/>
  <c r="AC15" i="65"/>
  <c r="AD15" i="65"/>
  <c r="AE15" i="65"/>
  <c r="AC16" i="65"/>
  <c r="AD16" i="65"/>
  <c r="AE16" i="65"/>
  <c r="AC17" i="65"/>
  <c r="AD17" i="65"/>
  <c r="AE17" i="65"/>
  <c r="AC18" i="65"/>
  <c r="AD18" i="65"/>
  <c r="AE18" i="65"/>
  <c r="AC19" i="65"/>
  <c r="AD19" i="65"/>
  <c r="AE19" i="65"/>
  <c r="AC20" i="65"/>
  <c r="AD20" i="65"/>
  <c r="AE20" i="65"/>
  <c r="AC21" i="65"/>
  <c r="AD21" i="65"/>
  <c r="AE21" i="65"/>
  <c r="AC22" i="65"/>
  <c r="AD22" i="65"/>
  <c r="AE22" i="65"/>
  <c r="AC23" i="65"/>
  <c r="AD23" i="65"/>
  <c r="AE23" i="65"/>
  <c r="AC24" i="65"/>
  <c r="AD24" i="65"/>
  <c r="AE24" i="65"/>
  <c r="AC25" i="65"/>
  <c r="AD25" i="65"/>
  <c r="AE25" i="65"/>
  <c r="AC26" i="65"/>
  <c r="AD26" i="65"/>
  <c r="AE26" i="65"/>
  <c r="AC27" i="65"/>
  <c r="AD27" i="65"/>
  <c r="AE27" i="65"/>
  <c r="AC28" i="65"/>
  <c r="AD28" i="65"/>
  <c r="AE28" i="65"/>
  <c r="AC29" i="65"/>
  <c r="AD29" i="65"/>
  <c r="AE29" i="65"/>
  <c r="AC30" i="65"/>
  <c r="AD30" i="65"/>
  <c r="AE30" i="65"/>
  <c r="AC31" i="65"/>
  <c r="AD31" i="65"/>
  <c r="AE31" i="65"/>
  <c r="AC32" i="65"/>
  <c r="AD32" i="65"/>
  <c r="AE32" i="65"/>
  <c r="AC33" i="65"/>
  <c r="AD33" i="65"/>
  <c r="AE33" i="65"/>
  <c r="AC34" i="65"/>
  <c r="AD34" i="65"/>
  <c r="AE34" i="65"/>
  <c r="AC35" i="65"/>
  <c r="AD35" i="65"/>
  <c r="AE35" i="65"/>
  <c r="AC36" i="65"/>
  <c r="AD36" i="65"/>
  <c r="AE36" i="65"/>
  <c r="AC37" i="65"/>
  <c r="AD37" i="65"/>
  <c r="AE37" i="65"/>
  <c r="AC38" i="65"/>
  <c r="AD38" i="65"/>
  <c r="AE38" i="65"/>
  <c r="AC39" i="65"/>
  <c r="AD39" i="65"/>
  <c r="AE39" i="65"/>
  <c r="AC40" i="65"/>
  <c r="AD40" i="65"/>
  <c r="AE40" i="65"/>
  <c r="AC41" i="65"/>
  <c r="AD41" i="65"/>
  <c r="AE41" i="65"/>
  <c r="AC42" i="65"/>
  <c r="AD42" i="65"/>
  <c r="AE42" i="65"/>
  <c r="AC43" i="65"/>
  <c r="M43" i="65" s="1"/>
  <c r="L43" i="65" s="1"/>
  <c r="AD43" i="65"/>
  <c r="O43" i="65" s="1"/>
  <c r="N43" i="65" s="1"/>
  <c r="AE43" i="65"/>
  <c r="Q43" i="65" s="1"/>
  <c r="P43" i="65" s="1"/>
  <c r="AC44" i="65"/>
  <c r="AD44" i="65"/>
  <c r="AE44" i="65"/>
  <c r="AC45" i="65"/>
  <c r="AD45" i="65"/>
  <c r="AE45" i="65"/>
  <c r="AC46" i="65"/>
  <c r="AD46" i="65"/>
  <c r="AE46" i="65"/>
  <c r="AC47" i="65"/>
  <c r="AD47" i="65"/>
  <c r="AE47" i="65"/>
  <c r="AC48" i="65"/>
  <c r="AD48" i="65"/>
  <c r="AE48" i="65"/>
  <c r="AC49" i="65"/>
  <c r="AD49" i="65"/>
  <c r="AE49" i="65"/>
  <c r="AC50" i="65"/>
  <c r="AD50" i="65"/>
  <c r="AE50" i="65"/>
  <c r="AC51" i="65"/>
  <c r="AD51" i="65"/>
  <c r="AE51" i="65"/>
  <c r="AC52" i="65"/>
  <c r="AD52" i="65"/>
  <c r="AE52" i="65"/>
  <c r="AC53" i="65"/>
  <c r="AD53" i="65"/>
  <c r="AE53" i="65"/>
  <c r="AC54" i="65"/>
  <c r="AD54" i="65"/>
  <c r="AE54" i="65"/>
  <c r="AC55" i="65"/>
  <c r="AD55" i="65"/>
  <c r="AE55" i="65"/>
  <c r="AC56" i="65"/>
  <c r="AD56" i="65"/>
  <c r="AE56" i="65"/>
  <c r="AC57" i="65"/>
  <c r="AD57" i="65"/>
  <c r="AE57" i="65"/>
  <c r="AC58" i="65"/>
  <c r="AD58" i="65"/>
  <c r="AE58" i="65"/>
  <c r="AC59" i="65"/>
  <c r="AD59" i="65"/>
  <c r="AE59" i="65"/>
  <c r="AC60" i="65"/>
  <c r="AD60" i="65"/>
  <c r="AE60" i="65"/>
  <c r="AC61" i="65"/>
  <c r="AD61" i="65"/>
  <c r="AE61" i="65"/>
  <c r="AC62" i="65"/>
  <c r="AD62" i="65"/>
  <c r="AE62" i="65"/>
  <c r="AC63" i="65"/>
  <c r="AD63" i="65"/>
  <c r="AE63" i="65"/>
  <c r="AC64" i="65"/>
  <c r="AD64" i="65"/>
  <c r="AE64" i="65"/>
  <c r="AC65" i="65"/>
  <c r="AD65" i="65"/>
  <c r="AE65" i="65"/>
  <c r="AC66" i="65"/>
  <c r="AD66" i="65"/>
  <c r="AE66" i="65"/>
  <c r="AC67" i="65"/>
  <c r="AD67" i="65"/>
  <c r="AE67" i="65"/>
  <c r="AC68" i="65"/>
  <c r="AD68" i="65"/>
  <c r="AE68" i="65"/>
  <c r="AC69" i="65"/>
  <c r="AD69" i="65"/>
  <c r="AE69" i="65"/>
  <c r="AC70" i="65"/>
  <c r="AD70" i="65"/>
  <c r="AE70" i="65"/>
  <c r="AC71" i="65"/>
  <c r="AD71" i="65"/>
  <c r="AE71" i="65"/>
  <c r="AC72" i="65"/>
  <c r="AD72" i="65"/>
  <c r="AE72" i="65"/>
  <c r="AC73" i="65"/>
  <c r="AD73" i="65"/>
  <c r="AE73" i="65"/>
  <c r="AC74" i="65"/>
  <c r="AD74" i="65"/>
  <c r="AE74" i="65"/>
  <c r="AC75" i="65"/>
  <c r="AD75" i="65"/>
  <c r="AE75" i="65"/>
  <c r="AC76" i="65"/>
  <c r="AD76" i="65"/>
  <c r="AE76" i="65"/>
  <c r="AC77" i="65"/>
  <c r="AD77" i="65"/>
  <c r="AE77" i="65"/>
  <c r="AC78" i="65"/>
  <c r="AD78" i="65"/>
  <c r="AE78" i="65"/>
  <c r="AC79" i="65"/>
  <c r="AD79" i="65"/>
  <c r="AE79" i="65"/>
  <c r="AE8" i="65"/>
  <c r="AD8" i="65"/>
  <c r="AC8" i="65"/>
  <c r="AC9" i="64"/>
  <c r="M9" i="64" s="1"/>
  <c r="L9" i="64" s="1"/>
  <c r="AD9" i="64"/>
  <c r="O9" i="64" s="1"/>
  <c r="N9" i="64" s="1"/>
  <c r="AE9" i="64"/>
  <c r="Q9" i="64" s="1"/>
  <c r="P9" i="64" s="1"/>
  <c r="AC10" i="64"/>
  <c r="M10" i="64" s="1"/>
  <c r="L10" i="64" s="1"/>
  <c r="AD10" i="64"/>
  <c r="O10" i="64" s="1"/>
  <c r="N10" i="64" s="1"/>
  <c r="AE10" i="64"/>
  <c r="Q10" i="64" s="1"/>
  <c r="P10" i="64" s="1"/>
  <c r="AC11" i="64"/>
  <c r="M11" i="64" s="1"/>
  <c r="L11" i="64" s="1"/>
  <c r="AD11" i="64"/>
  <c r="O11" i="64" s="1"/>
  <c r="N11" i="64" s="1"/>
  <c r="AE11" i="64"/>
  <c r="Q11" i="64" s="1"/>
  <c r="P11" i="64" s="1"/>
  <c r="AC12" i="64"/>
  <c r="M12" i="64" s="1"/>
  <c r="L12" i="64" s="1"/>
  <c r="AD12" i="64"/>
  <c r="O12" i="64" s="1"/>
  <c r="N12" i="64" s="1"/>
  <c r="AE12" i="64"/>
  <c r="Q12" i="64" s="1"/>
  <c r="P12" i="64" s="1"/>
  <c r="AC13" i="64"/>
  <c r="M13" i="64" s="1"/>
  <c r="L13" i="64" s="1"/>
  <c r="AD13" i="64"/>
  <c r="O13" i="64" s="1"/>
  <c r="N13" i="64" s="1"/>
  <c r="AE13" i="64"/>
  <c r="Q13" i="64" s="1"/>
  <c r="P13" i="64" s="1"/>
  <c r="AC14" i="64"/>
  <c r="M14" i="64" s="1"/>
  <c r="L14" i="64" s="1"/>
  <c r="AD14" i="64"/>
  <c r="O14" i="64" s="1"/>
  <c r="N14" i="64" s="1"/>
  <c r="AE14" i="64"/>
  <c r="Q14" i="64" s="1"/>
  <c r="P14" i="64" s="1"/>
  <c r="AC15" i="64"/>
  <c r="M15" i="64" s="1"/>
  <c r="L15" i="64" s="1"/>
  <c r="AD15" i="64"/>
  <c r="O15" i="64" s="1"/>
  <c r="N15" i="64" s="1"/>
  <c r="AE15" i="64"/>
  <c r="Q15" i="64" s="1"/>
  <c r="P15" i="64" s="1"/>
  <c r="AC16" i="64"/>
  <c r="M16" i="64" s="1"/>
  <c r="L16" i="64" s="1"/>
  <c r="AD16" i="64"/>
  <c r="O16" i="64" s="1"/>
  <c r="N16" i="64" s="1"/>
  <c r="AE16" i="64"/>
  <c r="Q16" i="64" s="1"/>
  <c r="P16" i="64" s="1"/>
  <c r="AC17" i="64"/>
  <c r="M17" i="64" s="1"/>
  <c r="L17" i="64" s="1"/>
  <c r="AD17" i="64"/>
  <c r="O17" i="64" s="1"/>
  <c r="N17" i="64" s="1"/>
  <c r="AE17" i="64"/>
  <c r="Q17" i="64" s="1"/>
  <c r="P17" i="64" s="1"/>
  <c r="AC18" i="64"/>
  <c r="M18" i="64" s="1"/>
  <c r="L18" i="64" s="1"/>
  <c r="AD18" i="64"/>
  <c r="O18" i="64" s="1"/>
  <c r="N18" i="64" s="1"/>
  <c r="AE18" i="64"/>
  <c r="Q18" i="64" s="1"/>
  <c r="P18" i="64" s="1"/>
  <c r="AC19" i="64"/>
  <c r="AD19" i="64"/>
  <c r="AE19" i="64"/>
  <c r="AC20" i="64"/>
  <c r="AD20" i="64"/>
  <c r="AE20" i="64"/>
  <c r="AC21" i="64"/>
  <c r="AD21" i="64"/>
  <c r="AE21" i="64"/>
  <c r="AC22" i="64"/>
  <c r="M22" i="64" s="1"/>
  <c r="L22" i="64" s="1"/>
  <c r="AD22" i="64"/>
  <c r="O22" i="64" s="1"/>
  <c r="N22" i="64" s="1"/>
  <c r="AE22" i="64"/>
  <c r="Q22" i="64" s="1"/>
  <c r="P22" i="64" s="1"/>
  <c r="AC23" i="64"/>
  <c r="AD23" i="64"/>
  <c r="AE23" i="64"/>
  <c r="AC24" i="64"/>
  <c r="AD24" i="64"/>
  <c r="AE24" i="64"/>
  <c r="AC25" i="64"/>
  <c r="AD25" i="64"/>
  <c r="AE25" i="64"/>
  <c r="AC26" i="64"/>
  <c r="AD26" i="64"/>
  <c r="AE26" i="64"/>
  <c r="AC27" i="64"/>
  <c r="AD27" i="64"/>
  <c r="AE27" i="64"/>
  <c r="AC28" i="64"/>
  <c r="AD28" i="64"/>
  <c r="AE28" i="64"/>
  <c r="AC29" i="64"/>
  <c r="AD29" i="64"/>
  <c r="AE29" i="64"/>
  <c r="AC30" i="64"/>
  <c r="AD30" i="64"/>
  <c r="AE30" i="64"/>
  <c r="AC31" i="64"/>
  <c r="AD31" i="64"/>
  <c r="AE31" i="64"/>
  <c r="AC32" i="64"/>
  <c r="AD32" i="64"/>
  <c r="AE32" i="64"/>
  <c r="AC33" i="64"/>
  <c r="AD33" i="64"/>
  <c r="AE33" i="64"/>
  <c r="AC34" i="64"/>
  <c r="AD34" i="64"/>
  <c r="AE34" i="64"/>
  <c r="AC35" i="64"/>
  <c r="AD35" i="64"/>
  <c r="AE35" i="64"/>
  <c r="AC36" i="64"/>
  <c r="AD36" i="64"/>
  <c r="AE36" i="64"/>
  <c r="AC37" i="64"/>
  <c r="AD37" i="64"/>
  <c r="AE37" i="64"/>
  <c r="AC38" i="64"/>
  <c r="M38" i="64" s="1"/>
  <c r="L38" i="64" s="1"/>
  <c r="AD38" i="64"/>
  <c r="O38" i="64" s="1"/>
  <c r="N38" i="64" s="1"/>
  <c r="AE38" i="64"/>
  <c r="Q38" i="64" s="1"/>
  <c r="P38" i="64" s="1"/>
  <c r="AC39" i="64"/>
  <c r="AD39" i="64"/>
  <c r="AE39" i="64"/>
  <c r="AC40" i="64"/>
  <c r="AD40" i="64"/>
  <c r="AE40" i="64"/>
  <c r="AC41" i="64"/>
  <c r="AD41" i="64"/>
  <c r="AE41" i="64"/>
  <c r="AC42" i="64"/>
  <c r="AD42" i="64"/>
  <c r="AE42" i="64"/>
  <c r="AC43" i="64"/>
  <c r="M43" i="64" s="1"/>
  <c r="L43" i="64" s="1"/>
  <c r="AD43" i="64"/>
  <c r="O43" i="64" s="1"/>
  <c r="N43" i="64" s="1"/>
  <c r="AE43" i="64"/>
  <c r="Q43" i="64" s="1"/>
  <c r="P43" i="64" s="1"/>
  <c r="AC44" i="64"/>
  <c r="AD44" i="64"/>
  <c r="AE44" i="64"/>
  <c r="AC45" i="64"/>
  <c r="AD45" i="64"/>
  <c r="AE45" i="64"/>
  <c r="AC46" i="64"/>
  <c r="AD46" i="64"/>
  <c r="AE46" i="64"/>
  <c r="AC47" i="64"/>
  <c r="AD47" i="64"/>
  <c r="AE47" i="64"/>
  <c r="AC48" i="64"/>
  <c r="AD48" i="64"/>
  <c r="AE48" i="64"/>
  <c r="AC49" i="64"/>
  <c r="AD49" i="64"/>
  <c r="AE49" i="64"/>
  <c r="AC50" i="64"/>
  <c r="AD50" i="64"/>
  <c r="AE50" i="64"/>
  <c r="AC51" i="64"/>
  <c r="AD51" i="64"/>
  <c r="AE51" i="64"/>
  <c r="AC52" i="64"/>
  <c r="AD52" i="64"/>
  <c r="AE52" i="64"/>
  <c r="AC53" i="64"/>
  <c r="AD53" i="64"/>
  <c r="AE53" i="64"/>
  <c r="AC54" i="64"/>
  <c r="AD54" i="64"/>
  <c r="AE54" i="64"/>
  <c r="AC55" i="64"/>
  <c r="AD55" i="64"/>
  <c r="AE55" i="64"/>
  <c r="AC56" i="64"/>
  <c r="AD56" i="64"/>
  <c r="AE56" i="64"/>
  <c r="AC57" i="64"/>
  <c r="AD57" i="64"/>
  <c r="AE57" i="64"/>
  <c r="AC58" i="64"/>
  <c r="AD58" i="64"/>
  <c r="AE58" i="64"/>
  <c r="AC59" i="64"/>
  <c r="AD59" i="64"/>
  <c r="AE59" i="64"/>
  <c r="AC60" i="64"/>
  <c r="AD60" i="64"/>
  <c r="AE60" i="64"/>
  <c r="AC61" i="64"/>
  <c r="AD61" i="64"/>
  <c r="AE61" i="64"/>
  <c r="AC62" i="64"/>
  <c r="AD62" i="64"/>
  <c r="AE62" i="64"/>
  <c r="AC63" i="64"/>
  <c r="AD63" i="64"/>
  <c r="AE63" i="64"/>
  <c r="AC64" i="64"/>
  <c r="AD64" i="64"/>
  <c r="AE64" i="64"/>
  <c r="AC65" i="64"/>
  <c r="AD65" i="64"/>
  <c r="AE65" i="64"/>
  <c r="AC66" i="64"/>
  <c r="AD66" i="64"/>
  <c r="AE66" i="64"/>
  <c r="AC67" i="64"/>
  <c r="AD67" i="64"/>
  <c r="AE67" i="64"/>
  <c r="AC68" i="64"/>
  <c r="AD68" i="64"/>
  <c r="AE68" i="64"/>
  <c r="AC69" i="64"/>
  <c r="AD69" i="64"/>
  <c r="AE69" i="64"/>
  <c r="AC70" i="64"/>
  <c r="AD70" i="64"/>
  <c r="AE70" i="64"/>
  <c r="AC71" i="64"/>
  <c r="AD71" i="64"/>
  <c r="AE71" i="64"/>
  <c r="AC72" i="64"/>
  <c r="AD72" i="64"/>
  <c r="AE72" i="64"/>
  <c r="AC73" i="64"/>
  <c r="AD73" i="64"/>
  <c r="AE73" i="64"/>
  <c r="AC74" i="64"/>
  <c r="M74" i="64" s="1"/>
  <c r="L74" i="64" s="1"/>
  <c r="AD74" i="64"/>
  <c r="O74" i="64" s="1"/>
  <c r="N74" i="64" s="1"/>
  <c r="AE74" i="64"/>
  <c r="Q74" i="64" s="1"/>
  <c r="P74" i="64" s="1"/>
  <c r="AC75" i="64"/>
  <c r="M75" i="64" s="1"/>
  <c r="L75" i="64" s="1"/>
  <c r="AD75" i="64"/>
  <c r="O75" i="64" s="1"/>
  <c r="N75" i="64" s="1"/>
  <c r="AE75" i="64"/>
  <c r="Q75" i="64" s="1"/>
  <c r="P75" i="64" s="1"/>
  <c r="AC76" i="64"/>
  <c r="M76" i="64" s="1"/>
  <c r="L76" i="64" s="1"/>
  <c r="AD76" i="64"/>
  <c r="O76" i="64" s="1"/>
  <c r="N76" i="64" s="1"/>
  <c r="AE76" i="64"/>
  <c r="Q76" i="64" s="1"/>
  <c r="P76" i="64" s="1"/>
  <c r="AC77" i="64"/>
  <c r="M77" i="64" s="1"/>
  <c r="L77" i="64" s="1"/>
  <c r="AD77" i="64"/>
  <c r="O77" i="64" s="1"/>
  <c r="N77" i="64" s="1"/>
  <c r="AE77" i="64"/>
  <c r="Q77" i="64" s="1"/>
  <c r="P77" i="64" s="1"/>
  <c r="AC78" i="64"/>
  <c r="M78" i="64" s="1"/>
  <c r="L78" i="64" s="1"/>
  <c r="AD78" i="64"/>
  <c r="O78" i="64" s="1"/>
  <c r="N78" i="64" s="1"/>
  <c r="AE78" i="64"/>
  <c r="Q78" i="64" s="1"/>
  <c r="P78" i="64" s="1"/>
  <c r="AC79" i="64"/>
  <c r="AD79" i="64"/>
  <c r="AE79" i="64"/>
  <c r="AC8" i="64"/>
  <c r="M8" i="64" s="1"/>
  <c r="L8" i="64" s="1"/>
  <c r="AD8" i="64"/>
  <c r="O8" i="64" s="1"/>
  <c r="N8" i="64" s="1"/>
  <c r="AE8" i="64"/>
  <c r="Q8" i="64" s="1"/>
  <c r="P8" i="64" s="1"/>
  <c r="AC9" i="60" l="1"/>
  <c r="AD9" i="60"/>
  <c r="AE9" i="60"/>
  <c r="AC10" i="60"/>
  <c r="AD10" i="60"/>
  <c r="AE10" i="60"/>
  <c r="AC11" i="60"/>
  <c r="AD11" i="60"/>
  <c r="AE11" i="60"/>
  <c r="AC12" i="60"/>
  <c r="AD12" i="60"/>
  <c r="AE12" i="60"/>
  <c r="AC13" i="60"/>
  <c r="AD13" i="60"/>
  <c r="AE13" i="60"/>
  <c r="AC14" i="60"/>
  <c r="AD14" i="60"/>
  <c r="AE14" i="60"/>
  <c r="AC15" i="60"/>
  <c r="AD15" i="60"/>
  <c r="AE15" i="60"/>
  <c r="AC16" i="60"/>
  <c r="AD16" i="60"/>
  <c r="AE16" i="60"/>
  <c r="AC17" i="60"/>
  <c r="AD17" i="60"/>
  <c r="AE17" i="60"/>
  <c r="AC18" i="60"/>
  <c r="AD18" i="60"/>
  <c r="AE18" i="60"/>
  <c r="AC19" i="60"/>
  <c r="AD19" i="60"/>
  <c r="AE19" i="60"/>
  <c r="AC20" i="60"/>
  <c r="AD20" i="60"/>
  <c r="AE20" i="60"/>
  <c r="AC21" i="60"/>
  <c r="AD21" i="60"/>
  <c r="AE21" i="60"/>
  <c r="AC22" i="60"/>
  <c r="AD22" i="60"/>
  <c r="AE22" i="60"/>
  <c r="AC23" i="60"/>
  <c r="AD23" i="60"/>
  <c r="AE23" i="60"/>
  <c r="AC24" i="60"/>
  <c r="AD24" i="60"/>
  <c r="AE24" i="60"/>
  <c r="AC25" i="60"/>
  <c r="AD25" i="60"/>
  <c r="AE25" i="60"/>
  <c r="AC26" i="60"/>
  <c r="AD26" i="60"/>
  <c r="AE26" i="60"/>
  <c r="AC27" i="60"/>
  <c r="AD27" i="60"/>
  <c r="AE27" i="60"/>
  <c r="AC28" i="60"/>
  <c r="AD28" i="60"/>
  <c r="AE28" i="60"/>
  <c r="AC29" i="60"/>
  <c r="AD29" i="60"/>
  <c r="AE29" i="60"/>
  <c r="AC30" i="60"/>
  <c r="AD30" i="60"/>
  <c r="AE30" i="60"/>
  <c r="AC31" i="60"/>
  <c r="AD31" i="60"/>
  <c r="AE31" i="60"/>
  <c r="AC32" i="60"/>
  <c r="AD32" i="60"/>
  <c r="AE32" i="60"/>
  <c r="AC33" i="60"/>
  <c r="AD33" i="60"/>
  <c r="AE33" i="60"/>
  <c r="AC34" i="60"/>
  <c r="AD34" i="60"/>
  <c r="AE34" i="60"/>
  <c r="AC35" i="60"/>
  <c r="AD35" i="60"/>
  <c r="AE35" i="60"/>
  <c r="AC36" i="60"/>
  <c r="AD36" i="60"/>
  <c r="AE36" i="60"/>
  <c r="AC37" i="60"/>
  <c r="AD37" i="60"/>
  <c r="AE37" i="60"/>
  <c r="AC38" i="60"/>
  <c r="AD38" i="60"/>
  <c r="AE38" i="60"/>
  <c r="AC39" i="60"/>
  <c r="AD39" i="60"/>
  <c r="AE39" i="60"/>
  <c r="AC40" i="60"/>
  <c r="AD40" i="60"/>
  <c r="AE40" i="60"/>
  <c r="AC41" i="60"/>
  <c r="AD41" i="60"/>
  <c r="AE41" i="60"/>
  <c r="AC42" i="60"/>
  <c r="AD42" i="60"/>
  <c r="AE42" i="60"/>
  <c r="AC43" i="60"/>
  <c r="AD43" i="60"/>
  <c r="AE43" i="60"/>
  <c r="AC44" i="60"/>
  <c r="AD44" i="60"/>
  <c r="AE44" i="60"/>
  <c r="AC45" i="60"/>
  <c r="AD45" i="60"/>
  <c r="AE45" i="60"/>
  <c r="AC46" i="60"/>
  <c r="AD46" i="60"/>
  <c r="AE46" i="60"/>
  <c r="AE8" i="60"/>
  <c r="AD8" i="60"/>
  <c r="AC8" i="60"/>
  <c r="AF42" i="68" l="1"/>
  <c r="AB42" i="68"/>
  <c r="AA42" i="68"/>
  <c r="Z42" i="68"/>
  <c r="Y42" i="68"/>
  <c r="X42" i="68"/>
  <c r="S42" i="68"/>
  <c r="R42" i="68" s="1"/>
  <c r="X9" i="68" l="1"/>
  <c r="Y9" i="68"/>
  <c r="Z9" i="68"/>
  <c r="AA9" i="68"/>
  <c r="H9" i="68" s="1"/>
  <c r="AB9" i="68"/>
  <c r="K9" i="68" s="1"/>
  <c r="J9" i="68" s="1"/>
  <c r="AF9" i="68"/>
  <c r="X10" i="68"/>
  <c r="Y10" i="68"/>
  <c r="Z10" i="68"/>
  <c r="AA10" i="68"/>
  <c r="AB10" i="68"/>
  <c r="AF10" i="68"/>
  <c r="X11" i="68"/>
  <c r="Y11" i="68"/>
  <c r="Z11" i="68"/>
  <c r="AA11" i="68"/>
  <c r="H11" i="68" s="1"/>
  <c r="AB11" i="68"/>
  <c r="K11" i="68" s="1"/>
  <c r="J11" i="68" s="1"/>
  <c r="AF11" i="68"/>
  <c r="X12" i="68"/>
  <c r="Y12" i="68"/>
  <c r="Z12" i="68"/>
  <c r="AA12" i="68"/>
  <c r="AB12" i="68"/>
  <c r="AF12" i="68"/>
  <c r="X13" i="68"/>
  <c r="Y13" i="68"/>
  <c r="Z13" i="68"/>
  <c r="AA13" i="68"/>
  <c r="AB13" i="68"/>
  <c r="AF13" i="68"/>
  <c r="X14" i="68"/>
  <c r="Y14" i="68"/>
  <c r="Z14" i="68"/>
  <c r="AA14" i="68"/>
  <c r="AB14" i="68"/>
  <c r="AF14" i="68"/>
  <c r="X15" i="68"/>
  <c r="Y15" i="68"/>
  <c r="Z15" i="68"/>
  <c r="AA15" i="68"/>
  <c r="AB15" i="68"/>
  <c r="AF15" i="68"/>
  <c r="X16" i="68"/>
  <c r="Y16" i="68"/>
  <c r="Z16" i="68"/>
  <c r="AA16" i="68"/>
  <c r="AB16" i="68"/>
  <c r="AF16" i="68"/>
  <c r="X17" i="68"/>
  <c r="Y17" i="68"/>
  <c r="Z17" i="68"/>
  <c r="AA17" i="68"/>
  <c r="AB17" i="68"/>
  <c r="AF17" i="68"/>
  <c r="X18" i="68"/>
  <c r="Y18" i="68"/>
  <c r="Z18" i="68"/>
  <c r="AA18" i="68"/>
  <c r="AB18" i="68"/>
  <c r="AF18" i="68"/>
  <c r="X19" i="68"/>
  <c r="Y19" i="68"/>
  <c r="Z19" i="68"/>
  <c r="AA19" i="68"/>
  <c r="AB19" i="68"/>
  <c r="AF19" i="68"/>
  <c r="X20" i="68"/>
  <c r="Y20" i="68"/>
  <c r="Z20" i="68"/>
  <c r="AA20" i="68"/>
  <c r="AB20" i="68"/>
  <c r="AF20" i="68"/>
  <c r="X21" i="68"/>
  <c r="Y21" i="68"/>
  <c r="Z21" i="68"/>
  <c r="AA21" i="68"/>
  <c r="AB21" i="68"/>
  <c r="AF21" i="68"/>
  <c r="X22" i="68"/>
  <c r="Y22" i="68"/>
  <c r="Z22" i="68"/>
  <c r="AA22" i="68"/>
  <c r="AB22" i="68"/>
  <c r="AF22" i="68"/>
  <c r="X23" i="68"/>
  <c r="Y23" i="68"/>
  <c r="Z23" i="68"/>
  <c r="AA23" i="68"/>
  <c r="AB23" i="68"/>
  <c r="AF23" i="68"/>
  <c r="X24" i="68"/>
  <c r="Y24" i="68"/>
  <c r="Z24" i="68"/>
  <c r="AA24" i="68"/>
  <c r="AB24" i="68"/>
  <c r="AF24" i="68"/>
  <c r="X25" i="68"/>
  <c r="Y25" i="68"/>
  <c r="Z25" i="68"/>
  <c r="AA25" i="68"/>
  <c r="AB25" i="68"/>
  <c r="AF25" i="68"/>
  <c r="X26" i="68"/>
  <c r="Y26" i="68"/>
  <c r="Z26" i="68"/>
  <c r="AA26" i="68"/>
  <c r="AB26" i="68"/>
  <c r="AF26" i="68"/>
  <c r="X27" i="68"/>
  <c r="Y27" i="68"/>
  <c r="Z27" i="68"/>
  <c r="AA27" i="68"/>
  <c r="AB27" i="68"/>
  <c r="AF27" i="68"/>
  <c r="X28" i="68"/>
  <c r="Y28" i="68"/>
  <c r="Z28" i="68"/>
  <c r="AA28" i="68"/>
  <c r="AB28" i="68"/>
  <c r="AF28" i="68"/>
  <c r="X29" i="68"/>
  <c r="Y29" i="68"/>
  <c r="Z29" i="68"/>
  <c r="AA29" i="68"/>
  <c r="AB29" i="68"/>
  <c r="AF29" i="68"/>
  <c r="X30" i="68"/>
  <c r="Y30" i="68"/>
  <c r="Z30" i="68"/>
  <c r="AA30" i="68"/>
  <c r="AB30" i="68"/>
  <c r="AF30" i="68"/>
  <c r="X31" i="68"/>
  <c r="Y31" i="68"/>
  <c r="Z31" i="68"/>
  <c r="AA31" i="68"/>
  <c r="AB31" i="68"/>
  <c r="AF31" i="68"/>
  <c r="X32" i="68"/>
  <c r="Y32" i="68"/>
  <c r="Z32" i="68"/>
  <c r="AA32" i="68"/>
  <c r="AB32" i="68"/>
  <c r="AF32" i="68"/>
  <c r="X33" i="68"/>
  <c r="Y33" i="68"/>
  <c r="Z33" i="68"/>
  <c r="AA33" i="68"/>
  <c r="AB33" i="68"/>
  <c r="AF33" i="68"/>
  <c r="X34" i="68"/>
  <c r="Y34" i="68"/>
  <c r="Z34" i="68"/>
  <c r="AA34" i="68"/>
  <c r="AB34" i="68"/>
  <c r="AF34" i="68"/>
  <c r="X35" i="68"/>
  <c r="Y35" i="68"/>
  <c r="Z35" i="68"/>
  <c r="AA35" i="68"/>
  <c r="AB35" i="68"/>
  <c r="AF35" i="68"/>
  <c r="X36" i="68"/>
  <c r="Y36" i="68"/>
  <c r="Z36" i="68"/>
  <c r="AA36" i="68"/>
  <c r="AB36" i="68"/>
  <c r="AF36" i="68"/>
  <c r="X37" i="68"/>
  <c r="Y37" i="68"/>
  <c r="Z37" i="68"/>
  <c r="AA37" i="68"/>
  <c r="AB37" i="68"/>
  <c r="AF37" i="68"/>
  <c r="X38" i="68"/>
  <c r="Y38" i="68"/>
  <c r="Z38" i="68"/>
  <c r="AA38" i="68"/>
  <c r="AB38" i="68"/>
  <c r="AF38" i="68"/>
  <c r="X39" i="68"/>
  <c r="Y39" i="68"/>
  <c r="Z39" i="68"/>
  <c r="AA39" i="68"/>
  <c r="AB39" i="68"/>
  <c r="AF39" i="68"/>
  <c r="X40" i="68"/>
  <c r="Y40" i="68"/>
  <c r="Z40" i="68"/>
  <c r="AA40" i="68"/>
  <c r="AB40" i="68"/>
  <c r="AF40" i="68"/>
  <c r="X41" i="68"/>
  <c r="Y41" i="68"/>
  <c r="Z41" i="68"/>
  <c r="AA41" i="68"/>
  <c r="AB41" i="68"/>
  <c r="AF41" i="68"/>
  <c r="X79" i="68"/>
  <c r="Y79" i="68"/>
  <c r="Z79" i="68"/>
  <c r="AA79" i="68"/>
  <c r="AB79" i="68"/>
  <c r="AF79" i="68"/>
  <c r="AF8" i="68"/>
  <c r="X9" i="67"/>
  <c r="Y9" i="67"/>
  <c r="Z9" i="67"/>
  <c r="AA9" i="67"/>
  <c r="AB9" i="67"/>
  <c r="AF9" i="67"/>
  <c r="X10" i="67"/>
  <c r="Y10" i="67"/>
  <c r="Z10" i="67"/>
  <c r="AA10" i="67"/>
  <c r="AB10" i="67"/>
  <c r="AF10" i="67"/>
  <c r="X11" i="67"/>
  <c r="Y11" i="67"/>
  <c r="Z11" i="67"/>
  <c r="AA11" i="67"/>
  <c r="AB11" i="67"/>
  <c r="AF11" i="67"/>
  <c r="X12" i="67"/>
  <c r="Y12" i="67"/>
  <c r="Z12" i="67"/>
  <c r="AA12" i="67"/>
  <c r="AB12" i="67"/>
  <c r="AF12" i="67"/>
  <c r="X13" i="67"/>
  <c r="Y13" i="67"/>
  <c r="Z13" i="67"/>
  <c r="AA13" i="67"/>
  <c r="AB13" i="67"/>
  <c r="AF13" i="67"/>
  <c r="X14" i="67"/>
  <c r="Y14" i="67"/>
  <c r="Z14" i="67"/>
  <c r="AA14" i="67"/>
  <c r="AB14" i="67"/>
  <c r="AF14" i="67"/>
  <c r="X15" i="67"/>
  <c r="Y15" i="67"/>
  <c r="Z15" i="67"/>
  <c r="AA15" i="67"/>
  <c r="AB15" i="67"/>
  <c r="AF15" i="67"/>
  <c r="X16" i="67"/>
  <c r="Y16" i="67"/>
  <c r="Z16" i="67"/>
  <c r="AA16" i="67"/>
  <c r="AB16" i="67"/>
  <c r="AF16" i="67"/>
  <c r="X17" i="67"/>
  <c r="Y17" i="67"/>
  <c r="Z17" i="67"/>
  <c r="AA17" i="67"/>
  <c r="AB17" i="67"/>
  <c r="AF17" i="67"/>
  <c r="X18" i="67"/>
  <c r="Y18" i="67"/>
  <c r="Z18" i="67"/>
  <c r="AA18" i="67"/>
  <c r="AB18" i="67"/>
  <c r="AF18" i="67"/>
  <c r="X19" i="67"/>
  <c r="Y19" i="67"/>
  <c r="Z19" i="67"/>
  <c r="AA19" i="67"/>
  <c r="AB19" i="67"/>
  <c r="AF19" i="67"/>
  <c r="X20" i="67"/>
  <c r="Y20" i="67"/>
  <c r="Z20" i="67"/>
  <c r="AA20" i="67"/>
  <c r="AB20" i="67"/>
  <c r="AF20" i="67"/>
  <c r="X21" i="67"/>
  <c r="Y21" i="67"/>
  <c r="Z21" i="67"/>
  <c r="AA21" i="67"/>
  <c r="AB21" i="67"/>
  <c r="AF21" i="67"/>
  <c r="X22" i="67"/>
  <c r="Y22" i="67"/>
  <c r="Z22" i="67"/>
  <c r="AA22" i="67"/>
  <c r="AB22" i="67"/>
  <c r="AF22" i="67"/>
  <c r="X23" i="67"/>
  <c r="Y23" i="67"/>
  <c r="Z23" i="67"/>
  <c r="AA23" i="67"/>
  <c r="AB23" i="67"/>
  <c r="AF23" i="67"/>
  <c r="X24" i="67"/>
  <c r="Y24" i="67"/>
  <c r="Z24" i="67"/>
  <c r="AA24" i="67"/>
  <c r="AB24" i="67"/>
  <c r="AF24" i="67"/>
  <c r="X25" i="67"/>
  <c r="Y25" i="67"/>
  <c r="Z25" i="67"/>
  <c r="AA25" i="67"/>
  <c r="AB25" i="67"/>
  <c r="AF25" i="67"/>
  <c r="X26" i="67"/>
  <c r="Y26" i="67"/>
  <c r="Z26" i="67"/>
  <c r="AA26" i="67"/>
  <c r="AB26" i="67"/>
  <c r="AF26" i="67"/>
  <c r="X27" i="67"/>
  <c r="Y27" i="67"/>
  <c r="Z27" i="67"/>
  <c r="AA27" i="67"/>
  <c r="AB27" i="67"/>
  <c r="AF27" i="67"/>
  <c r="X28" i="67"/>
  <c r="Y28" i="67"/>
  <c r="Z28" i="67"/>
  <c r="AA28" i="67"/>
  <c r="AB28" i="67"/>
  <c r="AF28" i="67"/>
  <c r="X29" i="67"/>
  <c r="Y29" i="67"/>
  <c r="Z29" i="67"/>
  <c r="AA29" i="67"/>
  <c r="AB29" i="67"/>
  <c r="AF29" i="67"/>
  <c r="X30" i="67"/>
  <c r="Y30" i="67"/>
  <c r="Z30" i="67"/>
  <c r="AA30" i="67"/>
  <c r="AB30" i="67"/>
  <c r="AF30" i="67"/>
  <c r="X31" i="67"/>
  <c r="Y31" i="67"/>
  <c r="Z31" i="67"/>
  <c r="AA31" i="67"/>
  <c r="AB31" i="67"/>
  <c r="AF31" i="67"/>
  <c r="X32" i="67"/>
  <c r="Y32" i="67"/>
  <c r="Z32" i="67"/>
  <c r="AA32" i="67"/>
  <c r="AB32" i="67"/>
  <c r="AF32" i="67"/>
  <c r="X33" i="67"/>
  <c r="Y33" i="67"/>
  <c r="Z33" i="67"/>
  <c r="AA33" i="67"/>
  <c r="AB33" i="67"/>
  <c r="AF33" i="67"/>
  <c r="X34" i="67"/>
  <c r="Y34" i="67"/>
  <c r="Z34" i="67"/>
  <c r="AA34" i="67"/>
  <c r="AB34" i="67"/>
  <c r="AF34" i="67"/>
  <c r="X35" i="67"/>
  <c r="Y35" i="67"/>
  <c r="Z35" i="67"/>
  <c r="AA35" i="67"/>
  <c r="AB35" i="67"/>
  <c r="AF35" i="67"/>
  <c r="X36" i="67"/>
  <c r="Y36" i="67"/>
  <c r="Z36" i="67"/>
  <c r="AA36" i="67"/>
  <c r="AB36" i="67"/>
  <c r="AF36" i="67"/>
  <c r="X37" i="67"/>
  <c r="Y37" i="67"/>
  <c r="Z37" i="67"/>
  <c r="AA37" i="67"/>
  <c r="AB37" i="67"/>
  <c r="AF37" i="67"/>
  <c r="X38" i="67"/>
  <c r="Y38" i="67"/>
  <c r="Z38" i="67"/>
  <c r="AA38" i="67"/>
  <c r="AB38" i="67"/>
  <c r="AF38" i="67"/>
  <c r="X39" i="67"/>
  <c r="Y39" i="67"/>
  <c r="Z39" i="67"/>
  <c r="AA39" i="67"/>
  <c r="AB39" i="67"/>
  <c r="AF39" i="67"/>
  <c r="X40" i="67"/>
  <c r="Y40" i="67"/>
  <c r="Z40" i="67"/>
  <c r="AA40" i="67"/>
  <c r="AB40" i="67"/>
  <c r="AF40" i="67"/>
  <c r="X41" i="67"/>
  <c r="Y41" i="67"/>
  <c r="Z41" i="67"/>
  <c r="AA41" i="67"/>
  <c r="AB41" i="67"/>
  <c r="AF41" i="67"/>
  <c r="X42" i="67"/>
  <c r="Y42" i="67"/>
  <c r="Z42" i="67"/>
  <c r="AA42" i="67"/>
  <c r="AB42" i="67"/>
  <c r="AF42" i="67"/>
  <c r="X43" i="67"/>
  <c r="Y43" i="67"/>
  <c r="Z43" i="67"/>
  <c r="AA43" i="67"/>
  <c r="AB43" i="67"/>
  <c r="AF43" i="67"/>
  <c r="X44" i="67"/>
  <c r="Y44" i="67"/>
  <c r="Z44" i="67"/>
  <c r="AA44" i="67"/>
  <c r="AB44" i="67"/>
  <c r="AF44" i="67"/>
  <c r="X45" i="67"/>
  <c r="Y45" i="67"/>
  <c r="Z45" i="67"/>
  <c r="AA45" i="67"/>
  <c r="AB45" i="67"/>
  <c r="AF45" i="67"/>
  <c r="X46" i="67"/>
  <c r="Y46" i="67"/>
  <c r="Z46" i="67"/>
  <c r="AA46" i="67"/>
  <c r="AB46" i="67"/>
  <c r="AF46" i="67"/>
  <c r="X47" i="67"/>
  <c r="Y47" i="67"/>
  <c r="Z47" i="67"/>
  <c r="AA47" i="67"/>
  <c r="AB47" i="67"/>
  <c r="AF47" i="67"/>
  <c r="X48" i="67"/>
  <c r="Y48" i="67"/>
  <c r="Z48" i="67"/>
  <c r="AA48" i="67"/>
  <c r="AB48" i="67"/>
  <c r="AF48" i="67"/>
  <c r="X49" i="67"/>
  <c r="Y49" i="67"/>
  <c r="Z49" i="67"/>
  <c r="AA49" i="67"/>
  <c r="AB49" i="67"/>
  <c r="AF49" i="67"/>
  <c r="X50" i="67"/>
  <c r="Y50" i="67"/>
  <c r="Z50" i="67"/>
  <c r="AA50" i="67"/>
  <c r="AB50" i="67"/>
  <c r="AF50" i="67"/>
  <c r="X51" i="67"/>
  <c r="Y51" i="67"/>
  <c r="Z51" i="67"/>
  <c r="AA51" i="67"/>
  <c r="AB51" i="67"/>
  <c r="AF51" i="67"/>
  <c r="X52" i="67"/>
  <c r="Y52" i="67"/>
  <c r="Z52" i="67"/>
  <c r="AA52" i="67"/>
  <c r="AB52" i="67"/>
  <c r="AF52" i="67"/>
  <c r="X53" i="67"/>
  <c r="Y53" i="67"/>
  <c r="Z53" i="67"/>
  <c r="AA53" i="67"/>
  <c r="AB53" i="67"/>
  <c r="AF53" i="67"/>
  <c r="X54" i="67"/>
  <c r="Y54" i="67"/>
  <c r="Z54" i="67"/>
  <c r="AA54" i="67"/>
  <c r="AB54" i="67"/>
  <c r="AF54" i="67"/>
  <c r="X55" i="67"/>
  <c r="Y55" i="67"/>
  <c r="Z55" i="67"/>
  <c r="AA55" i="67"/>
  <c r="AB55" i="67"/>
  <c r="AF55" i="67"/>
  <c r="X56" i="67"/>
  <c r="Y56" i="67"/>
  <c r="Z56" i="67"/>
  <c r="AA56" i="67"/>
  <c r="AB56" i="67"/>
  <c r="AF56" i="67"/>
  <c r="X57" i="67"/>
  <c r="Y57" i="67"/>
  <c r="Z57" i="67"/>
  <c r="AA57" i="67"/>
  <c r="AB57" i="67"/>
  <c r="AF57" i="67"/>
  <c r="X58" i="67"/>
  <c r="Y58" i="67"/>
  <c r="Z58" i="67"/>
  <c r="AA58" i="67"/>
  <c r="AB58" i="67"/>
  <c r="AF58" i="67"/>
  <c r="X59" i="67"/>
  <c r="Y59" i="67"/>
  <c r="Z59" i="67"/>
  <c r="AA59" i="67"/>
  <c r="AB59" i="67"/>
  <c r="AF59" i="67"/>
  <c r="X60" i="67"/>
  <c r="Y60" i="67"/>
  <c r="Z60" i="67"/>
  <c r="AA60" i="67"/>
  <c r="AB60" i="67"/>
  <c r="AF60" i="67"/>
  <c r="X61" i="67"/>
  <c r="Y61" i="67"/>
  <c r="Z61" i="67"/>
  <c r="AA61" i="67"/>
  <c r="AB61" i="67"/>
  <c r="AF61" i="67"/>
  <c r="X62" i="67"/>
  <c r="Y62" i="67"/>
  <c r="Z62" i="67"/>
  <c r="AA62" i="67"/>
  <c r="AB62" i="67"/>
  <c r="AF62" i="67"/>
  <c r="X63" i="67"/>
  <c r="Y63" i="67"/>
  <c r="Z63" i="67"/>
  <c r="AA63" i="67"/>
  <c r="AB63" i="67"/>
  <c r="AF63" i="67"/>
  <c r="X64" i="67"/>
  <c r="Y64" i="67"/>
  <c r="Z64" i="67"/>
  <c r="AA64" i="67"/>
  <c r="AB64" i="67"/>
  <c r="AF64" i="67"/>
  <c r="X65" i="67"/>
  <c r="Y65" i="67"/>
  <c r="Z65" i="67"/>
  <c r="AA65" i="67"/>
  <c r="AB65" i="67"/>
  <c r="AF65" i="67"/>
  <c r="X66" i="67"/>
  <c r="Y66" i="67"/>
  <c r="Z66" i="67"/>
  <c r="AA66" i="67"/>
  <c r="AB66" i="67"/>
  <c r="AF66" i="67"/>
  <c r="X67" i="67"/>
  <c r="Y67" i="67"/>
  <c r="Z67" i="67"/>
  <c r="AA67" i="67"/>
  <c r="AB67" i="67"/>
  <c r="AF67" i="67"/>
  <c r="X68" i="67"/>
  <c r="Y68" i="67"/>
  <c r="Z68" i="67"/>
  <c r="AA68" i="67"/>
  <c r="AB68" i="67"/>
  <c r="AF68" i="67"/>
  <c r="X69" i="67"/>
  <c r="Y69" i="67"/>
  <c r="Z69" i="67"/>
  <c r="AA69" i="67"/>
  <c r="AB69" i="67"/>
  <c r="AF69" i="67"/>
  <c r="X70" i="67"/>
  <c r="Y70" i="67"/>
  <c r="Z70" i="67"/>
  <c r="AA70" i="67"/>
  <c r="AB70" i="67"/>
  <c r="AF70" i="67"/>
  <c r="X71" i="67"/>
  <c r="Y71" i="67"/>
  <c r="Z71" i="67"/>
  <c r="AA71" i="67"/>
  <c r="AB71" i="67"/>
  <c r="AF71" i="67"/>
  <c r="X72" i="67"/>
  <c r="Y72" i="67"/>
  <c r="Z72" i="67"/>
  <c r="AA72" i="67"/>
  <c r="AB72" i="67"/>
  <c r="AF72" i="67"/>
  <c r="X73" i="67"/>
  <c r="Y73" i="67"/>
  <c r="Z73" i="67"/>
  <c r="AA73" i="67"/>
  <c r="AB73" i="67"/>
  <c r="AF73" i="67"/>
  <c r="X74" i="67"/>
  <c r="Y74" i="67"/>
  <c r="Z74" i="67"/>
  <c r="AA74" i="67"/>
  <c r="AB74" i="67"/>
  <c r="AF74" i="67"/>
  <c r="X75" i="67"/>
  <c r="Y75" i="67"/>
  <c r="Z75" i="67"/>
  <c r="AA75" i="67"/>
  <c r="AB75" i="67"/>
  <c r="AF75" i="67"/>
  <c r="X76" i="67"/>
  <c r="Y76" i="67"/>
  <c r="Z76" i="67"/>
  <c r="AA76" i="67"/>
  <c r="AB76" i="67"/>
  <c r="AF76" i="67"/>
  <c r="X77" i="67"/>
  <c r="Y77" i="67"/>
  <c r="Z77" i="67"/>
  <c r="AA77" i="67"/>
  <c r="AB77" i="67"/>
  <c r="AF77" i="67"/>
  <c r="X78" i="67"/>
  <c r="Y78" i="67"/>
  <c r="Z78" i="67"/>
  <c r="AA78" i="67"/>
  <c r="AB78" i="67"/>
  <c r="AF78" i="67"/>
  <c r="X79" i="67"/>
  <c r="Y79" i="67"/>
  <c r="Z79" i="67"/>
  <c r="AA79" i="67"/>
  <c r="AB79" i="67"/>
  <c r="AF79" i="67"/>
  <c r="AF8" i="67"/>
  <c r="X9" i="65"/>
  <c r="Y9" i="65"/>
  <c r="Z9" i="65"/>
  <c r="AA9" i="65"/>
  <c r="AB9" i="65"/>
  <c r="AF9" i="65"/>
  <c r="X10" i="65"/>
  <c r="Y10" i="65"/>
  <c r="Z10" i="65"/>
  <c r="AA10" i="65"/>
  <c r="AB10" i="65"/>
  <c r="AF10" i="65"/>
  <c r="X11" i="65"/>
  <c r="Y11" i="65"/>
  <c r="Z11" i="65"/>
  <c r="AA11" i="65"/>
  <c r="AB11" i="65"/>
  <c r="AF11" i="65"/>
  <c r="X12" i="65"/>
  <c r="Y12" i="65"/>
  <c r="Z12" i="65"/>
  <c r="AA12" i="65"/>
  <c r="AB12" i="65"/>
  <c r="AF12" i="65"/>
  <c r="X13" i="65"/>
  <c r="Y13" i="65"/>
  <c r="Z13" i="65"/>
  <c r="AA13" i="65"/>
  <c r="AB13" i="65"/>
  <c r="AF13" i="65"/>
  <c r="X14" i="65"/>
  <c r="Y14" i="65"/>
  <c r="Z14" i="65"/>
  <c r="AA14" i="65"/>
  <c r="AB14" i="65"/>
  <c r="AF14" i="65"/>
  <c r="X15" i="65"/>
  <c r="Y15" i="65"/>
  <c r="Z15" i="65"/>
  <c r="AA15" i="65"/>
  <c r="AB15" i="65"/>
  <c r="AF15" i="65"/>
  <c r="X16" i="65"/>
  <c r="Y16" i="65"/>
  <c r="Z16" i="65"/>
  <c r="AA16" i="65"/>
  <c r="AB16" i="65"/>
  <c r="AF16" i="65"/>
  <c r="X17" i="65"/>
  <c r="Y17" i="65"/>
  <c r="Z17" i="65"/>
  <c r="AA17" i="65"/>
  <c r="AB17" i="65"/>
  <c r="AF17" i="65"/>
  <c r="X18" i="65"/>
  <c r="Y18" i="65"/>
  <c r="Z18" i="65"/>
  <c r="AA18" i="65"/>
  <c r="AB18" i="65"/>
  <c r="AF18" i="65"/>
  <c r="X19" i="65"/>
  <c r="Y19" i="65"/>
  <c r="Z19" i="65"/>
  <c r="AA19" i="65"/>
  <c r="AB19" i="65"/>
  <c r="AF19" i="65"/>
  <c r="X20" i="65"/>
  <c r="Y20" i="65"/>
  <c r="Z20" i="65"/>
  <c r="AA20" i="65"/>
  <c r="AB20" i="65"/>
  <c r="AF20" i="65"/>
  <c r="X21" i="65"/>
  <c r="Y21" i="65"/>
  <c r="Z21" i="65"/>
  <c r="AA21" i="65"/>
  <c r="AB21" i="65"/>
  <c r="AF21" i="65"/>
  <c r="X22" i="65"/>
  <c r="Y22" i="65"/>
  <c r="Z22" i="65"/>
  <c r="AA22" i="65"/>
  <c r="AB22" i="65"/>
  <c r="AF22" i="65"/>
  <c r="X23" i="65"/>
  <c r="Y23" i="65"/>
  <c r="Z23" i="65"/>
  <c r="AA23" i="65"/>
  <c r="AB23" i="65"/>
  <c r="AF23" i="65"/>
  <c r="X24" i="65"/>
  <c r="Y24" i="65"/>
  <c r="Z24" i="65"/>
  <c r="AA24" i="65"/>
  <c r="AB24" i="65"/>
  <c r="AF24" i="65"/>
  <c r="X25" i="65"/>
  <c r="Y25" i="65"/>
  <c r="Z25" i="65"/>
  <c r="AA25" i="65"/>
  <c r="AB25" i="65"/>
  <c r="AF25" i="65"/>
  <c r="X26" i="65"/>
  <c r="Y26" i="65"/>
  <c r="Z26" i="65"/>
  <c r="AA26" i="65"/>
  <c r="AB26" i="65"/>
  <c r="AF26" i="65"/>
  <c r="X27" i="65"/>
  <c r="Y27" i="65"/>
  <c r="Z27" i="65"/>
  <c r="AA27" i="65"/>
  <c r="AB27" i="65"/>
  <c r="AF27" i="65"/>
  <c r="X28" i="65"/>
  <c r="Y28" i="65"/>
  <c r="Z28" i="65"/>
  <c r="AA28" i="65"/>
  <c r="AB28" i="65"/>
  <c r="AF28" i="65"/>
  <c r="X29" i="65"/>
  <c r="Y29" i="65"/>
  <c r="Z29" i="65"/>
  <c r="AA29" i="65"/>
  <c r="AB29" i="65"/>
  <c r="AF29" i="65"/>
  <c r="X30" i="65"/>
  <c r="Y30" i="65"/>
  <c r="Z30" i="65"/>
  <c r="AA30" i="65"/>
  <c r="AB30" i="65"/>
  <c r="AF30" i="65"/>
  <c r="X31" i="65"/>
  <c r="Y31" i="65"/>
  <c r="Z31" i="65"/>
  <c r="AA31" i="65"/>
  <c r="AB31" i="65"/>
  <c r="AF31" i="65"/>
  <c r="X32" i="65"/>
  <c r="Y32" i="65"/>
  <c r="Z32" i="65"/>
  <c r="AA32" i="65"/>
  <c r="AB32" i="65"/>
  <c r="AF32" i="65"/>
  <c r="X33" i="65"/>
  <c r="Y33" i="65"/>
  <c r="Z33" i="65"/>
  <c r="AA33" i="65"/>
  <c r="AB33" i="65"/>
  <c r="AF33" i="65"/>
  <c r="X34" i="65"/>
  <c r="Y34" i="65"/>
  <c r="Z34" i="65"/>
  <c r="AA34" i="65"/>
  <c r="AB34" i="65"/>
  <c r="AF34" i="65"/>
  <c r="X35" i="65"/>
  <c r="Y35" i="65"/>
  <c r="Z35" i="65"/>
  <c r="AA35" i="65"/>
  <c r="AB35" i="65"/>
  <c r="AF35" i="65"/>
  <c r="X36" i="65"/>
  <c r="Y36" i="65"/>
  <c r="Z36" i="65"/>
  <c r="AA36" i="65"/>
  <c r="AB36" i="65"/>
  <c r="AF36" i="65"/>
  <c r="X37" i="65"/>
  <c r="Y37" i="65"/>
  <c r="Z37" i="65"/>
  <c r="AA37" i="65"/>
  <c r="AB37" i="65"/>
  <c r="AF37" i="65"/>
  <c r="X38" i="65"/>
  <c r="Y38" i="65"/>
  <c r="Z38" i="65"/>
  <c r="AA38" i="65"/>
  <c r="AB38" i="65"/>
  <c r="AF38" i="65"/>
  <c r="X39" i="65"/>
  <c r="Y39" i="65"/>
  <c r="Z39" i="65"/>
  <c r="AA39" i="65"/>
  <c r="AB39" i="65"/>
  <c r="AF39" i="65"/>
  <c r="X40" i="65"/>
  <c r="Y40" i="65"/>
  <c r="Z40" i="65"/>
  <c r="AA40" i="65"/>
  <c r="AB40" i="65"/>
  <c r="AF40" i="65"/>
  <c r="X41" i="65"/>
  <c r="Y41" i="65"/>
  <c r="Z41" i="65"/>
  <c r="AA41" i="65"/>
  <c r="AB41" i="65"/>
  <c r="AF41" i="65"/>
  <c r="X42" i="65"/>
  <c r="Y42" i="65"/>
  <c r="Z42" i="65"/>
  <c r="AA42" i="65"/>
  <c r="AB42" i="65"/>
  <c r="AF42" i="65"/>
  <c r="X43" i="65"/>
  <c r="Y43" i="65"/>
  <c r="Z43" i="65"/>
  <c r="AA43" i="65"/>
  <c r="H43" i="65" s="1"/>
  <c r="AB43" i="65"/>
  <c r="K43" i="65" s="1"/>
  <c r="J43" i="65" s="1"/>
  <c r="AF43" i="65"/>
  <c r="X44" i="65"/>
  <c r="Y44" i="65"/>
  <c r="Z44" i="65"/>
  <c r="AA44" i="65"/>
  <c r="AB44" i="65"/>
  <c r="AF44" i="65"/>
  <c r="X45" i="65"/>
  <c r="Y45" i="65"/>
  <c r="Z45" i="65"/>
  <c r="AA45" i="65"/>
  <c r="AB45" i="65"/>
  <c r="AF45" i="65"/>
  <c r="X46" i="65"/>
  <c r="Y46" i="65"/>
  <c r="Z46" i="65"/>
  <c r="AA46" i="65"/>
  <c r="AB46" i="65"/>
  <c r="AF46" i="65"/>
  <c r="X47" i="65"/>
  <c r="Y47" i="65"/>
  <c r="Z47" i="65"/>
  <c r="AA47" i="65"/>
  <c r="AB47" i="65"/>
  <c r="AF47" i="65"/>
  <c r="X48" i="65"/>
  <c r="Y48" i="65"/>
  <c r="Z48" i="65"/>
  <c r="AA48" i="65"/>
  <c r="AB48" i="65"/>
  <c r="AF48" i="65"/>
  <c r="X49" i="65"/>
  <c r="Y49" i="65"/>
  <c r="Z49" i="65"/>
  <c r="AA49" i="65"/>
  <c r="AB49" i="65"/>
  <c r="AF49" i="65"/>
  <c r="X50" i="65"/>
  <c r="Y50" i="65"/>
  <c r="Z50" i="65"/>
  <c r="AA50" i="65"/>
  <c r="AB50" i="65"/>
  <c r="AF50" i="65"/>
  <c r="X51" i="65"/>
  <c r="Y51" i="65"/>
  <c r="Z51" i="65"/>
  <c r="AA51" i="65"/>
  <c r="AB51" i="65"/>
  <c r="AF51" i="65"/>
  <c r="X52" i="65"/>
  <c r="Y52" i="65"/>
  <c r="Z52" i="65"/>
  <c r="AA52" i="65"/>
  <c r="AB52" i="65"/>
  <c r="AF52" i="65"/>
  <c r="X53" i="65"/>
  <c r="Y53" i="65"/>
  <c r="Z53" i="65"/>
  <c r="AA53" i="65"/>
  <c r="AB53" i="65"/>
  <c r="AF53" i="65"/>
  <c r="X54" i="65"/>
  <c r="Y54" i="65"/>
  <c r="Z54" i="65"/>
  <c r="AA54" i="65"/>
  <c r="AB54" i="65"/>
  <c r="AF54" i="65"/>
  <c r="X55" i="65"/>
  <c r="Y55" i="65"/>
  <c r="Z55" i="65"/>
  <c r="AA55" i="65"/>
  <c r="AB55" i="65"/>
  <c r="AF55" i="65"/>
  <c r="X56" i="65"/>
  <c r="Y56" i="65"/>
  <c r="Z56" i="65"/>
  <c r="AA56" i="65"/>
  <c r="AB56" i="65"/>
  <c r="AF56" i="65"/>
  <c r="X57" i="65"/>
  <c r="Y57" i="65"/>
  <c r="Z57" i="65"/>
  <c r="AA57" i="65"/>
  <c r="AB57" i="65"/>
  <c r="AF57" i="65"/>
  <c r="X58" i="65"/>
  <c r="Y58" i="65"/>
  <c r="Z58" i="65"/>
  <c r="AA58" i="65"/>
  <c r="AB58" i="65"/>
  <c r="AF58" i="65"/>
  <c r="X59" i="65"/>
  <c r="Y59" i="65"/>
  <c r="Z59" i="65"/>
  <c r="AA59" i="65"/>
  <c r="AB59" i="65"/>
  <c r="AF59" i="65"/>
  <c r="X60" i="65"/>
  <c r="Y60" i="65"/>
  <c r="Z60" i="65"/>
  <c r="AA60" i="65"/>
  <c r="AB60" i="65"/>
  <c r="AF60" i="65"/>
  <c r="X61" i="65"/>
  <c r="Y61" i="65"/>
  <c r="Z61" i="65"/>
  <c r="AA61" i="65"/>
  <c r="AB61" i="65"/>
  <c r="AF61" i="65"/>
  <c r="X62" i="65"/>
  <c r="Y62" i="65"/>
  <c r="Z62" i="65"/>
  <c r="AA62" i="65"/>
  <c r="AB62" i="65"/>
  <c r="AF62" i="65"/>
  <c r="X63" i="65"/>
  <c r="Y63" i="65"/>
  <c r="Z63" i="65"/>
  <c r="AA63" i="65"/>
  <c r="AB63" i="65"/>
  <c r="AF63" i="65"/>
  <c r="X64" i="65"/>
  <c r="Y64" i="65"/>
  <c r="Z64" i="65"/>
  <c r="AA64" i="65"/>
  <c r="AB64" i="65"/>
  <c r="AF64" i="65"/>
  <c r="X65" i="65"/>
  <c r="Y65" i="65"/>
  <c r="Z65" i="65"/>
  <c r="AA65" i="65"/>
  <c r="AB65" i="65"/>
  <c r="AF65" i="65"/>
  <c r="X66" i="65"/>
  <c r="Y66" i="65"/>
  <c r="Z66" i="65"/>
  <c r="AA66" i="65"/>
  <c r="AB66" i="65"/>
  <c r="AF66" i="65"/>
  <c r="X67" i="65"/>
  <c r="Y67" i="65"/>
  <c r="Z67" i="65"/>
  <c r="AA67" i="65"/>
  <c r="AB67" i="65"/>
  <c r="AF67" i="65"/>
  <c r="X68" i="65"/>
  <c r="Y68" i="65"/>
  <c r="Z68" i="65"/>
  <c r="AA68" i="65"/>
  <c r="AB68" i="65"/>
  <c r="AF68" i="65"/>
  <c r="X69" i="65"/>
  <c r="Y69" i="65"/>
  <c r="Z69" i="65"/>
  <c r="AA69" i="65"/>
  <c r="AB69" i="65"/>
  <c r="AF69" i="65"/>
  <c r="X70" i="65"/>
  <c r="Y70" i="65"/>
  <c r="Z70" i="65"/>
  <c r="AA70" i="65"/>
  <c r="AB70" i="65"/>
  <c r="AF70" i="65"/>
  <c r="X71" i="65"/>
  <c r="Y71" i="65"/>
  <c r="Z71" i="65"/>
  <c r="AA71" i="65"/>
  <c r="AB71" i="65"/>
  <c r="AF71" i="65"/>
  <c r="X72" i="65"/>
  <c r="Y72" i="65"/>
  <c r="Z72" i="65"/>
  <c r="AA72" i="65"/>
  <c r="AB72" i="65"/>
  <c r="AF72" i="65"/>
  <c r="X73" i="65"/>
  <c r="Y73" i="65"/>
  <c r="Z73" i="65"/>
  <c r="AA73" i="65"/>
  <c r="AB73" i="65"/>
  <c r="AF73" i="65"/>
  <c r="X74" i="65"/>
  <c r="Y74" i="65"/>
  <c r="Z74" i="65"/>
  <c r="AA74" i="65"/>
  <c r="AB74" i="65"/>
  <c r="AF74" i="65"/>
  <c r="X75" i="65"/>
  <c r="Y75" i="65"/>
  <c r="Z75" i="65"/>
  <c r="AA75" i="65"/>
  <c r="AB75" i="65"/>
  <c r="AF75" i="65"/>
  <c r="X76" i="65"/>
  <c r="Y76" i="65"/>
  <c r="Z76" i="65"/>
  <c r="AA76" i="65"/>
  <c r="AB76" i="65"/>
  <c r="AF76" i="65"/>
  <c r="X77" i="65"/>
  <c r="Y77" i="65"/>
  <c r="Z77" i="65"/>
  <c r="AA77" i="65"/>
  <c r="AB77" i="65"/>
  <c r="AF77" i="65"/>
  <c r="X78" i="65"/>
  <c r="Y78" i="65"/>
  <c r="Z78" i="65"/>
  <c r="AA78" i="65"/>
  <c r="AB78" i="65"/>
  <c r="AF78" i="65"/>
  <c r="X79" i="65"/>
  <c r="Y79" i="65"/>
  <c r="Z79" i="65"/>
  <c r="AA79" i="65"/>
  <c r="AB79" i="65"/>
  <c r="AF79" i="65"/>
  <c r="AF8" i="65"/>
  <c r="X9" i="64"/>
  <c r="Y9" i="64"/>
  <c r="Z9" i="64"/>
  <c r="AA9" i="64"/>
  <c r="H9" i="64" s="1"/>
  <c r="AB9" i="64"/>
  <c r="K9" i="64" s="1"/>
  <c r="J9" i="64" s="1"/>
  <c r="AF9" i="64"/>
  <c r="X10" i="64"/>
  <c r="Y10" i="64"/>
  <c r="Z10" i="64"/>
  <c r="AA10" i="64"/>
  <c r="H10" i="64" s="1"/>
  <c r="AB10" i="64"/>
  <c r="K10" i="64" s="1"/>
  <c r="J10" i="64" s="1"/>
  <c r="AF10" i="64"/>
  <c r="X11" i="64"/>
  <c r="Y11" i="64"/>
  <c r="Z11" i="64"/>
  <c r="AA11" i="64"/>
  <c r="H11" i="64" s="1"/>
  <c r="AB11" i="64"/>
  <c r="K11" i="64" s="1"/>
  <c r="J11" i="64" s="1"/>
  <c r="AF11" i="64"/>
  <c r="X12" i="64"/>
  <c r="Y12" i="64"/>
  <c r="Z12" i="64"/>
  <c r="AA12" i="64"/>
  <c r="H12" i="64" s="1"/>
  <c r="AB12" i="64"/>
  <c r="K12" i="64" s="1"/>
  <c r="J12" i="64" s="1"/>
  <c r="AF12" i="64"/>
  <c r="X13" i="64"/>
  <c r="Y13" i="64"/>
  <c r="Z13" i="64"/>
  <c r="AA13" i="64"/>
  <c r="H13" i="64" s="1"/>
  <c r="AB13" i="64"/>
  <c r="K13" i="64" s="1"/>
  <c r="J13" i="64" s="1"/>
  <c r="AF13" i="64"/>
  <c r="X14" i="64"/>
  <c r="Y14" i="64"/>
  <c r="Z14" i="64"/>
  <c r="AA14" i="64"/>
  <c r="H14" i="64" s="1"/>
  <c r="AB14" i="64"/>
  <c r="K14" i="64" s="1"/>
  <c r="J14" i="64" s="1"/>
  <c r="AF14" i="64"/>
  <c r="X15" i="64"/>
  <c r="Y15" i="64"/>
  <c r="Z15" i="64"/>
  <c r="AA15" i="64"/>
  <c r="H15" i="64" s="1"/>
  <c r="AB15" i="64"/>
  <c r="K15" i="64" s="1"/>
  <c r="J15" i="64" s="1"/>
  <c r="AF15" i="64"/>
  <c r="X16" i="64"/>
  <c r="Y16" i="64"/>
  <c r="Z16" i="64"/>
  <c r="AA16" i="64"/>
  <c r="H16" i="64" s="1"/>
  <c r="AB16" i="64"/>
  <c r="K16" i="64" s="1"/>
  <c r="J16" i="64" s="1"/>
  <c r="AF16" i="64"/>
  <c r="X17" i="64"/>
  <c r="Y17" i="64"/>
  <c r="Z17" i="64"/>
  <c r="AA17" i="64"/>
  <c r="H17" i="64" s="1"/>
  <c r="AB17" i="64"/>
  <c r="K17" i="64" s="1"/>
  <c r="J17" i="64" s="1"/>
  <c r="AF17" i="64"/>
  <c r="X18" i="64"/>
  <c r="Y18" i="64"/>
  <c r="Z18" i="64"/>
  <c r="AA18" i="64"/>
  <c r="H18" i="64" s="1"/>
  <c r="AB18" i="64"/>
  <c r="K18" i="64" s="1"/>
  <c r="J18" i="64" s="1"/>
  <c r="AF18" i="64"/>
  <c r="X19" i="64"/>
  <c r="Y19" i="64"/>
  <c r="Z19" i="64"/>
  <c r="AA19" i="64"/>
  <c r="AB19" i="64"/>
  <c r="AF19" i="64"/>
  <c r="X20" i="64"/>
  <c r="Y20" i="64"/>
  <c r="Z20" i="64"/>
  <c r="AA20" i="64"/>
  <c r="AB20" i="64"/>
  <c r="AF20" i="64"/>
  <c r="X21" i="64"/>
  <c r="Y21" i="64"/>
  <c r="Z21" i="64"/>
  <c r="AA21" i="64"/>
  <c r="AB21" i="64"/>
  <c r="AF21" i="64"/>
  <c r="X22" i="64"/>
  <c r="Y22" i="64"/>
  <c r="Z22" i="64"/>
  <c r="AA22" i="64"/>
  <c r="H22" i="64" s="1"/>
  <c r="AB22" i="64"/>
  <c r="K22" i="64" s="1"/>
  <c r="J22" i="64" s="1"/>
  <c r="AF22" i="64"/>
  <c r="X23" i="64"/>
  <c r="Y23" i="64"/>
  <c r="Z23" i="64"/>
  <c r="AA23" i="64"/>
  <c r="AB23" i="64"/>
  <c r="AF23" i="64"/>
  <c r="X24" i="64"/>
  <c r="Y24" i="64"/>
  <c r="Z24" i="64"/>
  <c r="AA24" i="64"/>
  <c r="AB24" i="64"/>
  <c r="AF24" i="64"/>
  <c r="X25" i="64"/>
  <c r="Y25" i="64"/>
  <c r="Z25" i="64"/>
  <c r="AA25" i="64"/>
  <c r="AB25" i="64"/>
  <c r="AF25" i="64"/>
  <c r="X26" i="64"/>
  <c r="Y26" i="64"/>
  <c r="Z26" i="64"/>
  <c r="AA26" i="64"/>
  <c r="AB26" i="64"/>
  <c r="AF26" i="64"/>
  <c r="X27" i="64"/>
  <c r="Y27" i="64"/>
  <c r="Z27" i="64"/>
  <c r="AA27" i="64"/>
  <c r="AB27" i="64"/>
  <c r="AF27" i="64"/>
  <c r="X28" i="64"/>
  <c r="Y28" i="64"/>
  <c r="Z28" i="64"/>
  <c r="AA28" i="64"/>
  <c r="AB28" i="64"/>
  <c r="AF28" i="64"/>
  <c r="X29" i="64"/>
  <c r="Y29" i="64"/>
  <c r="Z29" i="64"/>
  <c r="AA29" i="64"/>
  <c r="AB29" i="64"/>
  <c r="AF29" i="64"/>
  <c r="X30" i="64"/>
  <c r="Y30" i="64"/>
  <c r="Z30" i="64"/>
  <c r="AA30" i="64"/>
  <c r="AB30" i="64"/>
  <c r="AF30" i="64"/>
  <c r="X31" i="64"/>
  <c r="Y31" i="64"/>
  <c r="Z31" i="64"/>
  <c r="AA31" i="64"/>
  <c r="AB31" i="64"/>
  <c r="AF31" i="64"/>
  <c r="X32" i="64"/>
  <c r="Y32" i="64"/>
  <c r="Z32" i="64"/>
  <c r="AA32" i="64"/>
  <c r="AB32" i="64"/>
  <c r="AF32" i="64"/>
  <c r="X33" i="64"/>
  <c r="Y33" i="64"/>
  <c r="Z33" i="64"/>
  <c r="AA33" i="64"/>
  <c r="AB33" i="64"/>
  <c r="AF33" i="64"/>
  <c r="X34" i="64"/>
  <c r="Y34" i="64"/>
  <c r="Z34" i="64"/>
  <c r="AA34" i="64"/>
  <c r="AB34" i="64"/>
  <c r="AF34" i="64"/>
  <c r="X35" i="64"/>
  <c r="Y35" i="64"/>
  <c r="Z35" i="64"/>
  <c r="AA35" i="64"/>
  <c r="AB35" i="64"/>
  <c r="AF35" i="64"/>
  <c r="X36" i="64"/>
  <c r="Y36" i="64"/>
  <c r="Z36" i="64"/>
  <c r="AA36" i="64"/>
  <c r="AB36" i="64"/>
  <c r="AF36" i="64"/>
  <c r="X37" i="64"/>
  <c r="Y37" i="64"/>
  <c r="Z37" i="64"/>
  <c r="AA37" i="64"/>
  <c r="AB37" i="64"/>
  <c r="AF37" i="64"/>
  <c r="X38" i="64"/>
  <c r="Y38" i="64"/>
  <c r="Z38" i="64"/>
  <c r="AA38" i="64"/>
  <c r="H38" i="64" s="1"/>
  <c r="AB38" i="64"/>
  <c r="K38" i="64" s="1"/>
  <c r="J38" i="64" s="1"/>
  <c r="AF38" i="64"/>
  <c r="X39" i="64"/>
  <c r="Y39" i="64"/>
  <c r="Z39" i="64"/>
  <c r="AA39" i="64"/>
  <c r="AB39" i="64"/>
  <c r="AF39" i="64"/>
  <c r="X40" i="64"/>
  <c r="Y40" i="64"/>
  <c r="Z40" i="64"/>
  <c r="AA40" i="64"/>
  <c r="AB40" i="64"/>
  <c r="AF40" i="64"/>
  <c r="X41" i="64"/>
  <c r="Y41" i="64"/>
  <c r="Z41" i="64"/>
  <c r="AA41" i="64"/>
  <c r="AB41" i="64"/>
  <c r="AF41" i="64"/>
  <c r="X42" i="64"/>
  <c r="Y42" i="64"/>
  <c r="Z42" i="64"/>
  <c r="AA42" i="64"/>
  <c r="AB42" i="64"/>
  <c r="AF42" i="64"/>
  <c r="X43" i="64"/>
  <c r="Y43" i="64"/>
  <c r="Z43" i="64"/>
  <c r="AA43" i="64"/>
  <c r="H43" i="64" s="1"/>
  <c r="AB43" i="64"/>
  <c r="K43" i="64" s="1"/>
  <c r="J43" i="64" s="1"/>
  <c r="AF43" i="64"/>
  <c r="X44" i="64"/>
  <c r="Y44" i="64"/>
  <c r="Z44" i="64"/>
  <c r="AA44" i="64"/>
  <c r="AB44" i="64"/>
  <c r="AF44" i="64"/>
  <c r="X45" i="64"/>
  <c r="Y45" i="64"/>
  <c r="Z45" i="64"/>
  <c r="AA45" i="64"/>
  <c r="AB45" i="64"/>
  <c r="AF45" i="64"/>
  <c r="X46" i="64"/>
  <c r="Y46" i="64"/>
  <c r="Z46" i="64"/>
  <c r="AA46" i="64"/>
  <c r="AB46" i="64"/>
  <c r="AF46" i="64"/>
  <c r="X47" i="64"/>
  <c r="Y47" i="64"/>
  <c r="Z47" i="64"/>
  <c r="AA47" i="64"/>
  <c r="AB47" i="64"/>
  <c r="AF47" i="64"/>
  <c r="X48" i="64"/>
  <c r="Y48" i="64"/>
  <c r="Z48" i="64"/>
  <c r="AA48" i="64"/>
  <c r="AB48" i="64"/>
  <c r="AF48" i="64"/>
  <c r="X49" i="64"/>
  <c r="Y49" i="64"/>
  <c r="Z49" i="64"/>
  <c r="AA49" i="64"/>
  <c r="AB49" i="64"/>
  <c r="AF49" i="64"/>
  <c r="X50" i="64"/>
  <c r="Y50" i="64"/>
  <c r="Z50" i="64"/>
  <c r="AA50" i="64"/>
  <c r="AB50" i="64"/>
  <c r="AF50" i="64"/>
  <c r="X51" i="64"/>
  <c r="Y51" i="64"/>
  <c r="Z51" i="64"/>
  <c r="AA51" i="64"/>
  <c r="AB51" i="64"/>
  <c r="AF51" i="64"/>
  <c r="X52" i="64"/>
  <c r="Y52" i="64"/>
  <c r="Z52" i="64"/>
  <c r="AA52" i="64"/>
  <c r="AB52" i="64"/>
  <c r="AF52" i="64"/>
  <c r="X53" i="64"/>
  <c r="Y53" i="64"/>
  <c r="Z53" i="64"/>
  <c r="AA53" i="64"/>
  <c r="AB53" i="64"/>
  <c r="AF53" i="64"/>
  <c r="X54" i="64"/>
  <c r="Y54" i="64"/>
  <c r="Z54" i="64"/>
  <c r="AA54" i="64"/>
  <c r="AB54" i="64"/>
  <c r="AF54" i="64"/>
  <c r="X55" i="64"/>
  <c r="Y55" i="64"/>
  <c r="Z55" i="64"/>
  <c r="AA55" i="64"/>
  <c r="AB55" i="64"/>
  <c r="AF55" i="64"/>
  <c r="X56" i="64"/>
  <c r="Y56" i="64"/>
  <c r="Z56" i="64"/>
  <c r="AA56" i="64"/>
  <c r="AB56" i="64"/>
  <c r="AF56" i="64"/>
  <c r="X57" i="64"/>
  <c r="Y57" i="64"/>
  <c r="Z57" i="64"/>
  <c r="AA57" i="64"/>
  <c r="AB57" i="64"/>
  <c r="AF57" i="64"/>
  <c r="X58" i="64"/>
  <c r="Y58" i="64"/>
  <c r="Z58" i="64"/>
  <c r="AA58" i="64"/>
  <c r="AB58" i="64"/>
  <c r="AF58" i="64"/>
  <c r="X59" i="64"/>
  <c r="Y59" i="64"/>
  <c r="Z59" i="64"/>
  <c r="AA59" i="64"/>
  <c r="AB59" i="64"/>
  <c r="AF59" i="64"/>
  <c r="X60" i="64"/>
  <c r="Y60" i="64"/>
  <c r="Z60" i="64"/>
  <c r="AA60" i="64"/>
  <c r="AB60" i="64"/>
  <c r="AF60" i="64"/>
  <c r="X61" i="64"/>
  <c r="Y61" i="64"/>
  <c r="Z61" i="64"/>
  <c r="AA61" i="64"/>
  <c r="AB61" i="64"/>
  <c r="AF61" i="64"/>
  <c r="X62" i="64"/>
  <c r="Y62" i="64"/>
  <c r="Z62" i="64"/>
  <c r="AA62" i="64"/>
  <c r="AB62" i="64"/>
  <c r="AF62" i="64"/>
  <c r="X63" i="64"/>
  <c r="Y63" i="64"/>
  <c r="Z63" i="64"/>
  <c r="AA63" i="64"/>
  <c r="AB63" i="64"/>
  <c r="AF63" i="64"/>
  <c r="X64" i="64"/>
  <c r="Y64" i="64"/>
  <c r="Z64" i="64"/>
  <c r="AA64" i="64"/>
  <c r="AB64" i="64"/>
  <c r="AF64" i="64"/>
  <c r="X65" i="64"/>
  <c r="Y65" i="64"/>
  <c r="Z65" i="64"/>
  <c r="AA65" i="64"/>
  <c r="AB65" i="64"/>
  <c r="AF65" i="64"/>
  <c r="X66" i="64"/>
  <c r="Y66" i="64"/>
  <c r="Z66" i="64"/>
  <c r="AA66" i="64"/>
  <c r="AB66" i="64"/>
  <c r="AF66" i="64"/>
  <c r="X67" i="64"/>
  <c r="Y67" i="64"/>
  <c r="Z67" i="64"/>
  <c r="AA67" i="64"/>
  <c r="AB67" i="64"/>
  <c r="AF67" i="64"/>
  <c r="X68" i="64"/>
  <c r="Y68" i="64"/>
  <c r="Z68" i="64"/>
  <c r="AA68" i="64"/>
  <c r="AB68" i="64"/>
  <c r="AF68" i="64"/>
  <c r="X69" i="64"/>
  <c r="Y69" i="64"/>
  <c r="Z69" i="64"/>
  <c r="AA69" i="64"/>
  <c r="AB69" i="64"/>
  <c r="AF69" i="64"/>
  <c r="X70" i="64"/>
  <c r="Y70" i="64"/>
  <c r="Z70" i="64"/>
  <c r="AA70" i="64"/>
  <c r="AB70" i="64"/>
  <c r="AF70" i="64"/>
  <c r="X71" i="64"/>
  <c r="Y71" i="64"/>
  <c r="Z71" i="64"/>
  <c r="AA71" i="64"/>
  <c r="AB71" i="64"/>
  <c r="AF71" i="64"/>
  <c r="X72" i="64"/>
  <c r="Y72" i="64"/>
  <c r="Z72" i="64"/>
  <c r="AA72" i="64"/>
  <c r="AB72" i="64"/>
  <c r="AF72" i="64"/>
  <c r="X73" i="64"/>
  <c r="Y73" i="64"/>
  <c r="Z73" i="64"/>
  <c r="AA73" i="64"/>
  <c r="AB73" i="64"/>
  <c r="AF73" i="64"/>
  <c r="X74" i="64"/>
  <c r="Y74" i="64"/>
  <c r="Z74" i="64"/>
  <c r="AA74" i="64"/>
  <c r="H74" i="64" s="1"/>
  <c r="AB74" i="64"/>
  <c r="K74" i="64" s="1"/>
  <c r="J74" i="64" s="1"/>
  <c r="AF74" i="64"/>
  <c r="X75" i="64"/>
  <c r="Y75" i="64"/>
  <c r="Z75" i="64"/>
  <c r="AA75" i="64"/>
  <c r="H75" i="64" s="1"/>
  <c r="AB75" i="64"/>
  <c r="K75" i="64" s="1"/>
  <c r="J75" i="64" s="1"/>
  <c r="AF75" i="64"/>
  <c r="X76" i="64"/>
  <c r="Y76" i="64"/>
  <c r="Z76" i="64"/>
  <c r="AA76" i="64"/>
  <c r="H76" i="64" s="1"/>
  <c r="AB76" i="64"/>
  <c r="K76" i="64" s="1"/>
  <c r="J76" i="64" s="1"/>
  <c r="AF76" i="64"/>
  <c r="X77" i="64"/>
  <c r="Y77" i="64"/>
  <c r="Z77" i="64"/>
  <c r="AA77" i="64"/>
  <c r="H77" i="64" s="1"/>
  <c r="AB77" i="64"/>
  <c r="K77" i="64" s="1"/>
  <c r="J77" i="64" s="1"/>
  <c r="AF77" i="64"/>
  <c r="X78" i="64"/>
  <c r="Y78" i="64"/>
  <c r="Z78" i="64"/>
  <c r="AA78" i="64"/>
  <c r="H78" i="64" s="1"/>
  <c r="AB78" i="64"/>
  <c r="K78" i="64" s="1"/>
  <c r="J78" i="64" s="1"/>
  <c r="AF78" i="64"/>
  <c r="X79" i="64"/>
  <c r="Y79" i="64"/>
  <c r="Z79" i="64"/>
  <c r="AA79" i="64"/>
  <c r="AB79" i="64"/>
  <c r="AF79" i="64"/>
  <c r="AF8" i="64"/>
  <c r="O16" i="60"/>
  <c r="Q16" i="60"/>
  <c r="X26" i="60"/>
  <c r="Y26" i="60"/>
  <c r="Z26" i="60"/>
  <c r="AA26" i="60"/>
  <c r="AB26" i="60"/>
  <c r="AF26" i="60"/>
  <c r="X27" i="60"/>
  <c r="Y27" i="60"/>
  <c r="Z27" i="60"/>
  <c r="AA27" i="60"/>
  <c r="AB27" i="60"/>
  <c r="AF27" i="60"/>
  <c r="X28" i="60"/>
  <c r="Y28" i="60"/>
  <c r="Z28" i="60"/>
  <c r="AA28" i="60"/>
  <c r="AB28" i="60"/>
  <c r="AF28" i="60"/>
  <c r="X29" i="60"/>
  <c r="Y29" i="60"/>
  <c r="Z29" i="60"/>
  <c r="AA29" i="60"/>
  <c r="AB29" i="60"/>
  <c r="AF29" i="60"/>
  <c r="X30" i="60"/>
  <c r="Y30" i="60"/>
  <c r="Z30" i="60"/>
  <c r="AA30" i="60"/>
  <c r="AB30" i="60"/>
  <c r="AF30" i="60"/>
  <c r="X31" i="60"/>
  <c r="Y31" i="60"/>
  <c r="Z31" i="60"/>
  <c r="AA31" i="60"/>
  <c r="AB31" i="60"/>
  <c r="AF31" i="60"/>
  <c r="X32" i="60"/>
  <c r="Y32" i="60"/>
  <c r="Z32" i="60"/>
  <c r="AA32" i="60"/>
  <c r="AB32" i="60"/>
  <c r="AF32" i="60"/>
  <c r="X33" i="60"/>
  <c r="Y33" i="60"/>
  <c r="Z33" i="60"/>
  <c r="AA33" i="60"/>
  <c r="AB33" i="60"/>
  <c r="AF33" i="60"/>
  <c r="X34" i="60"/>
  <c r="Y34" i="60"/>
  <c r="Z34" i="60"/>
  <c r="AA34" i="60"/>
  <c r="AB34" i="60"/>
  <c r="AF34" i="60"/>
  <c r="X35" i="60"/>
  <c r="Y35" i="60"/>
  <c r="Z35" i="60"/>
  <c r="AA35" i="60"/>
  <c r="AB35" i="60"/>
  <c r="AF35" i="60"/>
  <c r="X36" i="60"/>
  <c r="Y36" i="60"/>
  <c r="Z36" i="60"/>
  <c r="AA36" i="60"/>
  <c r="AB36" i="60"/>
  <c r="AF36" i="60"/>
  <c r="X37" i="60"/>
  <c r="Y37" i="60"/>
  <c r="Z37" i="60"/>
  <c r="AA37" i="60"/>
  <c r="AB37" i="60"/>
  <c r="AF37" i="60"/>
  <c r="X38" i="60"/>
  <c r="Y38" i="60"/>
  <c r="Z38" i="60"/>
  <c r="AA38" i="60"/>
  <c r="AB38" i="60"/>
  <c r="AF38" i="60"/>
  <c r="X39" i="60"/>
  <c r="Y39" i="60"/>
  <c r="Z39" i="60"/>
  <c r="AA39" i="60"/>
  <c r="AB39" i="60"/>
  <c r="AF39" i="60"/>
  <c r="X40" i="60"/>
  <c r="Y40" i="60"/>
  <c r="Z40" i="60"/>
  <c r="AA40" i="60"/>
  <c r="AB40" i="60"/>
  <c r="AF40" i="60"/>
  <c r="X41" i="60"/>
  <c r="Y41" i="60"/>
  <c r="Z41" i="60"/>
  <c r="AA41" i="60"/>
  <c r="AB41" i="60"/>
  <c r="AF41" i="60"/>
  <c r="X42" i="60"/>
  <c r="Y42" i="60"/>
  <c r="Z42" i="60"/>
  <c r="AA42" i="60"/>
  <c r="AB42" i="60"/>
  <c r="AF42" i="60"/>
  <c r="X43" i="60"/>
  <c r="Y43" i="60"/>
  <c r="Z43" i="60"/>
  <c r="AA43" i="60"/>
  <c r="AB43" i="60"/>
  <c r="AF43" i="60"/>
  <c r="X44" i="60"/>
  <c r="Y44" i="60"/>
  <c r="Z44" i="60"/>
  <c r="AA44" i="60"/>
  <c r="AB44" i="60"/>
  <c r="AF44" i="60"/>
  <c r="X45" i="60"/>
  <c r="Y45" i="60"/>
  <c r="Z45" i="60"/>
  <c r="AA45" i="60"/>
  <c r="AB45" i="60"/>
  <c r="AF45" i="60"/>
  <c r="X46" i="60"/>
  <c r="Y46" i="60"/>
  <c r="Z46" i="60"/>
  <c r="AA46" i="60"/>
  <c r="AB46" i="60"/>
  <c r="AF46" i="60"/>
  <c r="X17" i="60"/>
  <c r="Y17" i="60"/>
  <c r="Z17" i="60"/>
  <c r="AA17" i="60"/>
  <c r="AB17" i="60"/>
  <c r="AF17" i="60"/>
  <c r="X18" i="60"/>
  <c r="Y18" i="60"/>
  <c r="Z18" i="60"/>
  <c r="AA18" i="60"/>
  <c r="AB18" i="60"/>
  <c r="AF18" i="60"/>
  <c r="X19" i="60"/>
  <c r="Y19" i="60"/>
  <c r="Z19" i="60"/>
  <c r="AA19" i="60"/>
  <c r="AB19" i="60"/>
  <c r="AF19" i="60"/>
  <c r="X20" i="60"/>
  <c r="Y20" i="60"/>
  <c r="Z20" i="60"/>
  <c r="AA20" i="60"/>
  <c r="AB20" i="60"/>
  <c r="AF20" i="60"/>
  <c r="X21" i="60"/>
  <c r="Y21" i="60"/>
  <c r="Z21" i="60"/>
  <c r="AA21" i="60"/>
  <c r="AB21" i="60"/>
  <c r="AF21" i="60"/>
  <c r="X22" i="60"/>
  <c r="Y22" i="60"/>
  <c r="Z22" i="60"/>
  <c r="AA22" i="60"/>
  <c r="AB22" i="60"/>
  <c r="AF22" i="60"/>
  <c r="X23" i="60"/>
  <c r="Y23" i="60"/>
  <c r="Z23" i="60"/>
  <c r="AA23" i="60"/>
  <c r="AB23" i="60"/>
  <c r="AF23" i="60"/>
  <c r="X24" i="60"/>
  <c r="Y24" i="60"/>
  <c r="Z24" i="60"/>
  <c r="AA24" i="60"/>
  <c r="AB24" i="60"/>
  <c r="AF24" i="60"/>
  <c r="X25" i="60"/>
  <c r="Y25" i="60"/>
  <c r="Z25" i="60"/>
  <c r="AA25" i="60"/>
  <c r="AB25" i="60"/>
  <c r="AF25" i="60"/>
  <c r="X8" i="60"/>
  <c r="Y8" i="60"/>
  <c r="Z8" i="60"/>
  <c r="AA8" i="60"/>
  <c r="AB8" i="60"/>
  <c r="AF8" i="60"/>
  <c r="X9" i="60"/>
  <c r="Y9" i="60"/>
  <c r="Z9" i="60"/>
  <c r="AA9" i="60"/>
  <c r="AB9" i="60"/>
  <c r="AF9" i="60"/>
  <c r="X10" i="60"/>
  <c r="Y10" i="60"/>
  <c r="Z10" i="60"/>
  <c r="AA10" i="60"/>
  <c r="AB10" i="60"/>
  <c r="AF10" i="60"/>
  <c r="X11" i="60"/>
  <c r="Y11" i="60"/>
  <c r="Z11" i="60"/>
  <c r="AA11" i="60"/>
  <c r="AB11" i="60"/>
  <c r="AF11" i="60"/>
  <c r="X12" i="60"/>
  <c r="Y12" i="60"/>
  <c r="Z12" i="60"/>
  <c r="AA12" i="60"/>
  <c r="AB12" i="60"/>
  <c r="AF12" i="60"/>
  <c r="X13" i="60"/>
  <c r="Y13" i="60"/>
  <c r="Z13" i="60"/>
  <c r="AA13" i="60"/>
  <c r="AB13" i="60"/>
  <c r="AF13" i="60"/>
  <c r="X14" i="60"/>
  <c r="Y14" i="60"/>
  <c r="Z14" i="60"/>
  <c r="AA14" i="60"/>
  <c r="AB14" i="60"/>
  <c r="AF14" i="60"/>
  <c r="X15" i="60"/>
  <c r="Y15" i="60"/>
  <c r="Z15" i="60"/>
  <c r="AA15" i="60"/>
  <c r="AB15" i="60"/>
  <c r="AF15" i="60"/>
  <c r="AF16" i="60"/>
  <c r="S16" i="60" s="1"/>
  <c r="S41" i="68" l="1"/>
  <c r="R41" i="68" s="1"/>
  <c r="S40" i="68"/>
  <c r="R40" i="68" s="1"/>
  <c r="S39" i="68"/>
  <c r="R39" i="68" s="1"/>
  <c r="S38" i="68"/>
  <c r="R38" i="68" s="1"/>
  <c r="S37" i="68"/>
  <c r="R37" i="68" s="1"/>
  <c r="S36" i="68"/>
  <c r="R36" i="68" s="1"/>
  <c r="S35" i="68"/>
  <c r="R35" i="68" s="1"/>
  <c r="S34" i="68"/>
  <c r="R34" i="68" s="1"/>
  <c r="S33" i="68"/>
  <c r="R33" i="68" s="1"/>
  <c r="S32" i="68"/>
  <c r="R32" i="68" s="1"/>
  <c r="S31" i="68"/>
  <c r="R31" i="68" s="1"/>
  <c r="S30" i="68"/>
  <c r="R30" i="68" s="1"/>
  <c r="S29" i="68"/>
  <c r="R29" i="68" s="1"/>
  <c r="S28" i="68"/>
  <c r="R28" i="68" s="1"/>
  <c r="S27" i="68"/>
  <c r="R27" i="68" s="1"/>
  <c r="S26" i="68"/>
  <c r="R26" i="68" s="1"/>
  <c r="S25" i="68"/>
  <c r="R25" i="68" s="1"/>
  <c r="S24" i="68"/>
  <c r="R24" i="68" s="1"/>
  <c r="S23" i="68"/>
  <c r="R23" i="68" s="1"/>
  <c r="S22" i="68"/>
  <c r="R22" i="68" s="1"/>
  <c r="S21" i="68"/>
  <c r="R21" i="68" s="1"/>
  <c r="S20" i="68"/>
  <c r="R20" i="68" s="1"/>
  <c r="S19" i="68"/>
  <c r="R19" i="68" s="1"/>
  <c r="S18" i="68"/>
  <c r="R18" i="68" s="1"/>
  <c r="S17" i="68"/>
  <c r="R17" i="68" s="1"/>
  <c r="S16" i="68"/>
  <c r="R16" i="68" s="1"/>
  <c r="S15" i="68"/>
  <c r="R15" i="68" s="1"/>
  <c r="S14" i="68"/>
  <c r="R14" i="68" s="1"/>
  <c r="S13" i="68"/>
  <c r="R13" i="68" s="1"/>
  <c r="S12" i="68"/>
  <c r="R12" i="68" s="1"/>
  <c r="S11" i="68"/>
  <c r="R11" i="68" s="1"/>
  <c r="S10" i="68"/>
  <c r="R10" i="68" s="1"/>
  <c r="S9" i="68"/>
  <c r="R9" i="68" s="1"/>
  <c r="AB8" i="68"/>
  <c r="K8" i="68" s="1"/>
  <c r="J8" i="68" s="1"/>
  <c r="AA8" i="68"/>
  <c r="Z8" i="68"/>
  <c r="Y8" i="68"/>
  <c r="X8" i="68"/>
  <c r="S8" i="68"/>
  <c r="R8" i="68" s="1"/>
  <c r="Q8" i="68"/>
  <c r="O8" i="68"/>
  <c r="N8" i="68" s="1"/>
  <c r="M8" i="68"/>
  <c r="G8" i="68"/>
  <c r="H8" i="68" l="1"/>
  <c r="H79" i="68" s="1"/>
  <c r="M79" i="68"/>
  <c r="N79" i="68"/>
  <c r="F17" i="56" s="1"/>
  <c r="F20" i="56" s="1"/>
  <c r="F22" i="56" s="1"/>
  <c r="Q79" i="68"/>
  <c r="R79" i="68"/>
  <c r="H17" i="56" s="1"/>
  <c r="J79" i="68"/>
  <c r="D17" i="56" s="1"/>
  <c r="D20" i="56" s="1"/>
  <c r="O79" i="68"/>
  <c r="K79" i="68"/>
  <c r="S79" i="68"/>
  <c r="L8" i="68"/>
  <c r="L79" i="68" s="1"/>
  <c r="E17" i="56" s="1"/>
  <c r="E20" i="56" s="1"/>
  <c r="F21" i="56" s="1"/>
  <c r="P8" i="68"/>
  <c r="P79" i="68" s="1"/>
  <c r="G17" i="56" s="1"/>
  <c r="F26" i="24"/>
  <c r="S78" i="67"/>
  <c r="R78" i="67" s="1"/>
  <c r="S77" i="67"/>
  <c r="R77" i="67" s="1"/>
  <c r="S76" i="67"/>
  <c r="R76" i="67" s="1"/>
  <c r="S75" i="67"/>
  <c r="R75" i="67" s="1"/>
  <c r="S74" i="67"/>
  <c r="R74" i="67" s="1"/>
  <c r="S73" i="67"/>
  <c r="R73" i="67" s="1"/>
  <c r="S72" i="67"/>
  <c r="R72" i="67" s="1"/>
  <c r="S71" i="67"/>
  <c r="R71" i="67" s="1"/>
  <c r="S70" i="67"/>
  <c r="R70" i="67" s="1"/>
  <c r="S69" i="67"/>
  <c r="R69" i="67" s="1"/>
  <c r="S68" i="67"/>
  <c r="R68" i="67" s="1"/>
  <c r="S67" i="67"/>
  <c r="R67" i="67" s="1"/>
  <c r="S66" i="67"/>
  <c r="R66" i="67" s="1"/>
  <c r="S65" i="67"/>
  <c r="R65" i="67" s="1"/>
  <c r="S64" i="67"/>
  <c r="R64" i="67" s="1"/>
  <c r="S63" i="67"/>
  <c r="R63" i="67" s="1"/>
  <c r="S62" i="67"/>
  <c r="R62" i="67" s="1"/>
  <c r="S61" i="67"/>
  <c r="R61" i="67" s="1"/>
  <c r="S60" i="67"/>
  <c r="R60" i="67" s="1"/>
  <c r="S59" i="67"/>
  <c r="R59" i="67" s="1"/>
  <c r="S58" i="67"/>
  <c r="R58" i="67" s="1"/>
  <c r="S57" i="67"/>
  <c r="R57" i="67" s="1"/>
  <c r="S56" i="67"/>
  <c r="R56" i="67" s="1"/>
  <c r="S55" i="67"/>
  <c r="R55" i="67" s="1"/>
  <c r="S54" i="67"/>
  <c r="R54" i="67" s="1"/>
  <c r="S53" i="67"/>
  <c r="R53" i="67" s="1"/>
  <c r="S52" i="67"/>
  <c r="R52" i="67" s="1"/>
  <c r="S51" i="67"/>
  <c r="R51" i="67" s="1"/>
  <c r="S50" i="67"/>
  <c r="R50" i="67" s="1"/>
  <c r="S49" i="67"/>
  <c r="R49" i="67" s="1"/>
  <c r="S48" i="67"/>
  <c r="R48" i="67" s="1"/>
  <c r="S47" i="67"/>
  <c r="R47" i="67" s="1"/>
  <c r="S46" i="67"/>
  <c r="R46" i="67" s="1"/>
  <c r="S45" i="67"/>
  <c r="R45" i="67" s="1"/>
  <c r="S44" i="67"/>
  <c r="R44" i="67" s="1"/>
  <c r="S43" i="67"/>
  <c r="R43" i="67" s="1"/>
  <c r="S42" i="67"/>
  <c r="R42" i="67" s="1"/>
  <c r="S41" i="67"/>
  <c r="R41" i="67" s="1"/>
  <c r="S40" i="67"/>
  <c r="R40" i="67" s="1"/>
  <c r="S39" i="67"/>
  <c r="R39" i="67" s="1"/>
  <c r="S38" i="67"/>
  <c r="R38" i="67" s="1"/>
  <c r="S37" i="67"/>
  <c r="R37" i="67" s="1"/>
  <c r="S36" i="67"/>
  <c r="R36" i="67" s="1"/>
  <c r="S35" i="67"/>
  <c r="R35" i="67" s="1"/>
  <c r="S34" i="67"/>
  <c r="R34" i="67" s="1"/>
  <c r="S33" i="67"/>
  <c r="R33" i="67" s="1"/>
  <c r="S32" i="67"/>
  <c r="R32" i="67" s="1"/>
  <c r="S31" i="67"/>
  <c r="R31" i="67" s="1"/>
  <c r="S30" i="67"/>
  <c r="R30" i="67" s="1"/>
  <c r="S29" i="67"/>
  <c r="R29" i="67" s="1"/>
  <c r="S28" i="67"/>
  <c r="R28" i="67" s="1"/>
  <c r="S27" i="67"/>
  <c r="R27" i="67" s="1"/>
  <c r="S26" i="67"/>
  <c r="R26" i="67" s="1"/>
  <c r="S25" i="67"/>
  <c r="R25" i="67" s="1"/>
  <c r="S24" i="67"/>
  <c r="R24" i="67" s="1"/>
  <c r="S23" i="67"/>
  <c r="R23" i="67" s="1"/>
  <c r="S22" i="67"/>
  <c r="R22" i="67" s="1"/>
  <c r="S21" i="67"/>
  <c r="R21" i="67" s="1"/>
  <c r="S20" i="67"/>
  <c r="R20" i="67" s="1"/>
  <c r="S19" i="67"/>
  <c r="R19" i="67" s="1"/>
  <c r="S18" i="67"/>
  <c r="R18" i="67" s="1"/>
  <c r="S17" i="67"/>
  <c r="R17" i="67" s="1"/>
  <c r="S16" i="67"/>
  <c r="R16" i="67" s="1"/>
  <c r="S15" i="67"/>
  <c r="R15" i="67" s="1"/>
  <c r="S14" i="67"/>
  <c r="R14" i="67" s="1"/>
  <c r="S13" i="67"/>
  <c r="R13" i="67" s="1"/>
  <c r="S12" i="67"/>
  <c r="R12" i="67" s="1"/>
  <c r="S11" i="67"/>
  <c r="R11" i="67" s="1"/>
  <c r="S10" i="67"/>
  <c r="R10" i="67" s="1"/>
  <c r="S9" i="67"/>
  <c r="R9" i="67" s="1"/>
  <c r="AB8" i="67"/>
  <c r="K8" i="67" s="1"/>
  <c r="J8" i="67" s="1"/>
  <c r="AA8" i="67"/>
  <c r="Z8" i="67"/>
  <c r="Y8" i="67"/>
  <c r="X8" i="67"/>
  <c r="S8" i="67"/>
  <c r="R8" i="67" s="1"/>
  <c r="Q8" i="67"/>
  <c r="P8" i="67" s="1"/>
  <c r="O8" i="67"/>
  <c r="N8" i="67" s="1"/>
  <c r="M8" i="67"/>
  <c r="L8" i="67" s="1"/>
  <c r="G8" i="67"/>
  <c r="H8" i="67" s="1"/>
  <c r="T5" i="67"/>
  <c r="I5" i="67"/>
  <c r="E5" i="67"/>
  <c r="B5" i="67"/>
  <c r="T5" i="65"/>
  <c r="I5" i="65"/>
  <c r="E5" i="65"/>
  <c r="B5" i="65"/>
  <c r="S78" i="65"/>
  <c r="R78" i="65" s="1"/>
  <c r="S77" i="65"/>
  <c r="R77" i="65" s="1"/>
  <c r="S76" i="65"/>
  <c r="R76" i="65" s="1"/>
  <c r="S75" i="65"/>
  <c r="R75" i="65" s="1"/>
  <c r="S74" i="65"/>
  <c r="R74" i="65" s="1"/>
  <c r="S73" i="65"/>
  <c r="R73" i="65" s="1"/>
  <c r="S72" i="65"/>
  <c r="R72" i="65" s="1"/>
  <c r="S71" i="65"/>
  <c r="R71" i="65" s="1"/>
  <c r="S70" i="65"/>
  <c r="R70" i="65" s="1"/>
  <c r="S69" i="65"/>
  <c r="R69" i="65" s="1"/>
  <c r="S68" i="65"/>
  <c r="R68" i="65" s="1"/>
  <c r="S67" i="65"/>
  <c r="R67" i="65" s="1"/>
  <c r="S66" i="65"/>
  <c r="R66" i="65" s="1"/>
  <c r="S65" i="65"/>
  <c r="R65" i="65" s="1"/>
  <c r="S64" i="65"/>
  <c r="R64" i="65" s="1"/>
  <c r="S63" i="65"/>
  <c r="R63" i="65" s="1"/>
  <c r="S62" i="65"/>
  <c r="R62" i="65" s="1"/>
  <c r="S61" i="65"/>
  <c r="R61" i="65" s="1"/>
  <c r="S60" i="65"/>
  <c r="R60" i="65" s="1"/>
  <c r="S59" i="65"/>
  <c r="R59" i="65" s="1"/>
  <c r="S58" i="65"/>
  <c r="R58" i="65" s="1"/>
  <c r="S57" i="65"/>
  <c r="R57" i="65" s="1"/>
  <c r="S56" i="65"/>
  <c r="R56" i="65" s="1"/>
  <c r="S55" i="65"/>
  <c r="R55" i="65" s="1"/>
  <c r="S54" i="65"/>
  <c r="R54" i="65" s="1"/>
  <c r="S53" i="65"/>
  <c r="R53" i="65" s="1"/>
  <c r="S52" i="65"/>
  <c r="R52" i="65" s="1"/>
  <c r="S51" i="65"/>
  <c r="R51" i="65" s="1"/>
  <c r="S50" i="65"/>
  <c r="R50" i="65" s="1"/>
  <c r="S49" i="65"/>
  <c r="R49" i="65" s="1"/>
  <c r="S48" i="65"/>
  <c r="R48" i="65" s="1"/>
  <c r="S47" i="65"/>
  <c r="R47" i="65" s="1"/>
  <c r="S46" i="65"/>
  <c r="R46" i="65" s="1"/>
  <c r="S45" i="65"/>
  <c r="R45" i="65" s="1"/>
  <c r="S44" i="65"/>
  <c r="R44" i="65" s="1"/>
  <c r="S43" i="65"/>
  <c r="R43" i="65" s="1"/>
  <c r="S42" i="65"/>
  <c r="R42" i="65" s="1"/>
  <c r="S41" i="65"/>
  <c r="R41" i="65" s="1"/>
  <c r="S40" i="65"/>
  <c r="R40" i="65" s="1"/>
  <c r="S39" i="65"/>
  <c r="R39" i="65" s="1"/>
  <c r="S38" i="65"/>
  <c r="R38" i="65" s="1"/>
  <c r="S37" i="65"/>
  <c r="R37" i="65" s="1"/>
  <c r="S36" i="65"/>
  <c r="R36" i="65" s="1"/>
  <c r="S35" i="65"/>
  <c r="R35" i="65" s="1"/>
  <c r="S34" i="65"/>
  <c r="R34" i="65" s="1"/>
  <c r="S33" i="65"/>
  <c r="R33" i="65" s="1"/>
  <c r="S32" i="65"/>
  <c r="R32" i="65" s="1"/>
  <c r="S31" i="65"/>
  <c r="R31" i="65" s="1"/>
  <c r="S30" i="65"/>
  <c r="R30" i="65" s="1"/>
  <c r="S29" i="65"/>
  <c r="R29" i="65" s="1"/>
  <c r="S28" i="65"/>
  <c r="R28" i="65" s="1"/>
  <c r="S27" i="65"/>
  <c r="R27" i="65" s="1"/>
  <c r="S26" i="65"/>
  <c r="R26" i="65" s="1"/>
  <c r="S25" i="65"/>
  <c r="R25" i="65" s="1"/>
  <c r="S24" i="65"/>
  <c r="R24" i="65" s="1"/>
  <c r="S23" i="65"/>
  <c r="R23" i="65" s="1"/>
  <c r="S22" i="65"/>
  <c r="R22" i="65" s="1"/>
  <c r="S21" i="65"/>
  <c r="R21" i="65" s="1"/>
  <c r="S20" i="65"/>
  <c r="R20" i="65" s="1"/>
  <c r="S19" i="65"/>
  <c r="R19" i="65" s="1"/>
  <c r="S18" i="65"/>
  <c r="R18" i="65" s="1"/>
  <c r="S17" i="65"/>
  <c r="R17" i="65" s="1"/>
  <c r="S16" i="65"/>
  <c r="R16" i="65" s="1"/>
  <c r="S15" i="65"/>
  <c r="R15" i="65" s="1"/>
  <c r="S14" i="65"/>
  <c r="R14" i="65" s="1"/>
  <c r="S13" i="65"/>
  <c r="R13" i="65" s="1"/>
  <c r="S12" i="65"/>
  <c r="R12" i="65" s="1"/>
  <c r="S11" i="65"/>
  <c r="R11" i="65" s="1"/>
  <c r="S10" i="65"/>
  <c r="R10" i="65" s="1"/>
  <c r="S9" i="65"/>
  <c r="R9" i="65" s="1"/>
  <c r="AB8" i="65"/>
  <c r="AA8" i="65"/>
  <c r="Z8" i="65"/>
  <c r="Y8" i="65"/>
  <c r="X8" i="65"/>
  <c r="S8" i="65"/>
  <c r="R8" i="65" s="1"/>
  <c r="Q8" i="65"/>
  <c r="P8" i="65" s="1"/>
  <c r="O8" i="65"/>
  <c r="N8" i="65" s="1"/>
  <c r="M8" i="65"/>
  <c r="L8" i="65" s="1"/>
  <c r="K8" i="65"/>
  <c r="J8" i="65" s="1"/>
  <c r="G8" i="65"/>
  <c r="H8" i="65" s="1"/>
  <c r="S65" i="64"/>
  <c r="R65" i="64" s="1"/>
  <c r="S64" i="64"/>
  <c r="R64" i="64" s="1"/>
  <c r="S63" i="64"/>
  <c r="R63" i="64" s="1"/>
  <c r="S62" i="64"/>
  <c r="R62" i="64" s="1"/>
  <c r="S55" i="64"/>
  <c r="R55" i="64" s="1"/>
  <c r="S54" i="64"/>
  <c r="R54" i="64" s="1"/>
  <c r="S53" i="64"/>
  <c r="R53" i="64" s="1"/>
  <c r="S52" i="64"/>
  <c r="R52" i="64" s="1"/>
  <c r="S51" i="64"/>
  <c r="R51" i="64" s="1"/>
  <c r="S50" i="64"/>
  <c r="R50" i="64" s="1"/>
  <c r="S49" i="64"/>
  <c r="R49" i="64" s="1"/>
  <c r="S56" i="64"/>
  <c r="R56" i="64" s="1"/>
  <c r="S48" i="64"/>
  <c r="R48" i="64" s="1"/>
  <c r="S47" i="64"/>
  <c r="R47" i="64" s="1"/>
  <c r="S46" i="64"/>
  <c r="R46" i="64" s="1"/>
  <c r="S45" i="64"/>
  <c r="R45" i="64" s="1"/>
  <c r="S44" i="64"/>
  <c r="R44" i="64" s="1"/>
  <c r="S43" i="64"/>
  <c r="R43" i="64" s="1"/>
  <c r="S41" i="64"/>
  <c r="R41" i="64" s="1"/>
  <c r="S40" i="64"/>
  <c r="R40" i="64" s="1"/>
  <c r="S39" i="64"/>
  <c r="R39" i="64" s="1"/>
  <c r="S38" i="64"/>
  <c r="R38" i="64" s="1"/>
  <c r="S37" i="64"/>
  <c r="R37" i="64" s="1"/>
  <c r="S36" i="64"/>
  <c r="R36" i="64" s="1"/>
  <c r="S35" i="64"/>
  <c r="R35" i="64" s="1"/>
  <c r="S34" i="64"/>
  <c r="R34" i="64" s="1"/>
  <c r="S33" i="64"/>
  <c r="R33" i="64" s="1"/>
  <c r="S32" i="64"/>
  <c r="R32" i="64" s="1"/>
  <c r="S31" i="64"/>
  <c r="R31" i="64" s="1"/>
  <c r="S30" i="64"/>
  <c r="R30" i="64" s="1"/>
  <c r="S29" i="64"/>
  <c r="R29" i="64" s="1"/>
  <c r="S28" i="64"/>
  <c r="R28" i="64" s="1"/>
  <c r="S27" i="64"/>
  <c r="R27" i="64" s="1"/>
  <c r="S26" i="64"/>
  <c r="R26" i="64" s="1"/>
  <c r="H79" i="65" l="1"/>
  <c r="H79" i="67"/>
  <c r="M79" i="67"/>
  <c r="Q79" i="67"/>
  <c r="P79" i="67"/>
  <c r="J79" i="67"/>
  <c r="D19" i="24" s="1"/>
  <c r="N79" i="67"/>
  <c r="F19" i="24" s="1"/>
  <c r="R79" i="67"/>
  <c r="K79" i="67"/>
  <c r="O79" i="67"/>
  <c r="S79" i="67"/>
  <c r="L79" i="67"/>
  <c r="E19" i="24" s="1"/>
  <c r="M79" i="65"/>
  <c r="Q79" i="65"/>
  <c r="L79" i="65"/>
  <c r="E18" i="24" s="1"/>
  <c r="P79" i="65"/>
  <c r="G18" i="24" s="1"/>
  <c r="J79" i="65"/>
  <c r="D18" i="24" s="1"/>
  <c r="N79" i="65"/>
  <c r="F18" i="24" s="1"/>
  <c r="R79" i="65"/>
  <c r="H18" i="24" s="1"/>
  <c r="K79" i="65"/>
  <c r="O79" i="65"/>
  <c r="S79" i="65"/>
  <c r="H19" i="24" l="1"/>
  <c r="H19" i="56"/>
  <c r="G19" i="24"/>
  <c r="G19" i="56"/>
  <c r="S78" i="64"/>
  <c r="R78" i="64" s="1"/>
  <c r="S77" i="64"/>
  <c r="R77" i="64" s="1"/>
  <c r="S76" i="64"/>
  <c r="R76" i="64" s="1"/>
  <c r="S75" i="64"/>
  <c r="R75" i="64" s="1"/>
  <c r="S74" i="64"/>
  <c r="R74" i="64" s="1"/>
  <c r="S73" i="64"/>
  <c r="R73" i="64" s="1"/>
  <c r="S72" i="64"/>
  <c r="R72" i="64" s="1"/>
  <c r="S71" i="64"/>
  <c r="R71" i="64" s="1"/>
  <c r="S70" i="64"/>
  <c r="R70" i="64" s="1"/>
  <c r="S69" i="64"/>
  <c r="R69" i="64" s="1"/>
  <c r="S68" i="64"/>
  <c r="R68" i="64" s="1"/>
  <c r="S67" i="64"/>
  <c r="R67" i="64" s="1"/>
  <c r="S66" i="64"/>
  <c r="R66" i="64" s="1"/>
  <c r="S61" i="64"/>
  <c r="R61" i="64" s="1"/>
  <c r="S60" i="64"/>
  <c r="R60" i="64" s="1"/>
  <c r="S59" i="64"/>
  <c r="R59" i="64" s="1"/>
  <c r="S58" i="64"/>
  <c r="R58" i="64" s="1"/>
  <c r="S57" i="64"/>
  <c r="R57" i="64" s="1"/>
  <c r="S42" i="64"/>
  <c r="R42" i="64" s="1"/>
  <c r="S25" i="64"/>
  <c r="R25" i="64" s="1"/>
  <c r="S24" i="64"/>
  <c r="R24" i="64" s="1"/>
  <c r="S23" i="64"/>
  <c r="R23" i="64" s="1"/>
  <c r="S22" i="64"/>
  <c r="R22" i="64" s="1"/>
  <c r="S21" i="64"/>
  <c r="R21" i="64" s="1"/>
  <c r="S20" i="64"/>
  <c r="R20" i="64" s="1"/>
  <c r="S19" i="64"/>
  <c r="R19" i="64" s="1"/>
  <c r="S18" i="64"/>
  <c r="R18" i="64" s="1"/>
  <c r="S17" i="64"/>
  <c r="R17" i="64" s="1"/>
  <c r="S16" i="64"/>
  <c r="R16" i="64" s="1"/>
  <c r="S15" i="64"/>
  <c r="R15" i="64" s="1"/>
  <c r="S14" i="64"/>
  <c r="R14" i="64" s="1"/>
  <c r="S13" i="64"/>
  <c r="R13" i="64" s="1"/>
  <c r="S12" i="64"/>
  <c r="R12" i="64" s="1"/>
  <c r="S11" i="64"/>
  <c r="R11" i="64" s="1"/>
  <c r="S10" i="64"/>
  <c r="R10" i="64" s="1"/>
  <c r="S9" i="64"/>
  <c r="R9" i="64" s="1"/>
  <c r="AB8" i="64"/>
  <c r="K8" i="64" s="1"/>
  <c r="J8" i="64" s="1"/>
  <c r="AA8" i="64"/>
  <c r="H8" i="64" s="1"/>
  <c r="Z8" i="64"/>
  <c r="X8" i="64"/>
  <c r="S8" i="64"/>
  <c r="R8" i="64" s="1"/>
  <c r="S42" i="60"/>
  <c r="R42" i="60" s="1"/>
  <c r="Q42" i="60"/>
  <c r="P42" i="60" s="1"/>
  <c r="O42" i="60"/>
  <c r="N42" i="60" s="1"/>
  <c r="M42" i="60"/>
  <c r="L42" i="60" s="1"/>
  <c r="K42" i="60"/>
  <c r="J42" i="60" s="1"/>
  <c r="I42" i="60"/>
  <c r="H42" i="60"/>
  <c r="G42" i="60"/>
  <c r="E42" i="60"/>
  <c r="S39" i="60"/>
  <c r="R39" i="60" s="1"/>
  <c r="Q39" i="60"/>
  <c r="P39" i="60" s="1"/>
  <c r="O39" i="60"/>
  <c r="N39" i="60" s="1"/>
  <c r="M39" i="60"/>
  <c r="L39" i="60" s="1"/>
  <c r="K39" i="60"/>
  <c r="J39" i="60" s="1"/>
  <c r="I39" i="60"/>
  <c r="H39" i="60"/>
  <c r="G39" i="60"/>
  <c r="E39" i="60"/>
  <c r="Q79" i="64" l="1"/>
  <c r="K79" i="64"/>
  <c r="O79" i="64"/>
  <c r="J79" i="64"/>
  <c r="D17" i="24" s="1"/>
  <c r="N79" i="64"/>
  <c r="F17" i="24" s="1"/>
  <c r="P79" i="64"/>
  <c r="G17" i="24" s="1"/>
  <c r="L79" i="64"/>
  <c r="E17" i="24" s="1"/>
  <c r="R79" i="64"/>
  <c r="H17" i="24" s="1"/>
  <c r="M79" i="64"/>
  <c r="S79" i="64"/>
  <c r="O24" i="60"/>
  <c r="O25" i="60"/>
  <c r="N25" i="60" s="1"/>
  <c r="O26" i="60"/>
  <c r="M24" i="60"/>
  <c r="M25" i="60"/>
  <c r="L25" i="60" s="1"/>
  <c r="M26" i="60"/>
  <c r="Q25" i="60"/>
  <c r="P25" i="60" s="1"/>
  <c r="I37" i="60"/>
  <c r="I38" i="60"/>
  <c r="G36" i="60"/>
  <c r="G37" i="60"/>
  <c r="K25" i="60"/>
  <c r="J25" i="60" s="1"/>
  <c r="K26" i="60"/>
  <c r="E40" i="60"/>
  <c r="G40" i="60"/>
  <c r="H40" i="60"/>
  <c r="I40" i="60"/>
  <c r="K40" i="60"/>
  <c r="J40" i="60" s="1"/>
  <c r="M40" i="60"/>
  <c r="L40" i="60" s="1"/>
  <c r="O40" i="60"/>
  <c r="N40" i="60" s="1"/>
  <c r="Q40" i="60"/>
  <c r="P40" i="60" s="1"/>
  <c r="S40" i="60"/>
  <c r="R40" i="60" s="1"/>
  <c r="E41" i="60"/>
  <c r="G41" i="60"/>
  <c r="H41" i="60"/>
  <c r="I41" i="60"/>
  <c r="K41" i="60"/>
  <c r="J41" i="60" s="1"/>
  <c r="M41" i="60"/>
  <c r="L41" i="60" s="1"/>
  <c r="O41" i="60"/>
  <c r="N41" i="60" s="1"/>
  <c r="Q41" i="60"/>
  <c r="P41" i="60" s="1"/>
  <c r="S41" i="60"/>
  <c r="R41" i="60" s="1"/>
  <c r="E43" i="60"/>
  <c r="G43" i="60"/>
  <c r="H43" i="60"/>
  <c r="I43" i="60"/>
  <c r="K43" i="60"/>
  <c r="J43" i="60" s="1"/>
  <c r="M43" i="60"/>
  <c r="L43" i="60" s="1"/>
  <c r="O43" i="60"/>
  <c r="N43" i="60" s="1"/>
  <c r="Q43" i="60"/>
  <c r="P43" i="60" s="1"/>
  <c r="S43" i="60"/>
  <c r="R43" i="60" s="1"/>
  <c r="E44" i="60"/>
  <c r="G44" i="60"/>
  <c r="H44" i="60"/>
  <c r="I44" i="60"/>
  <c r="K44" i="60"/>
  <c r="J44" i="60" s="1"/>
  <c r="M44" i="60"/>
  <c r="L44" i="60" s="1"/>
  <c r="O44" i="60"/>
  <c r="N44" i="60" s="1"/>
  <c r="Q44" i="60"/>
  <c r="P44" i="60" s="1"/>
  <c r="S44" i="60"/>
  <c r="R44" i="60" s="1"/>
  <c r="E45" i="60"/>
  <c r="G45" i="60"/>
  <c r="H45" i="60"/>
  <c r="I45" i="60"/>
  <c r="K45" i="60"/>
  <c r="J45" i="60" s="1"/>
  <c r="M45" i="60"/>
  <c r="L45" i="60" s="1"/>
  <c r="O45" i="60"/>
  <c r="N45" i="60" s="1"/>
  <c r="Q45" i="60"/>
  <c r="P45" i="60" s="1"/>
  <c r="S45" i="60"/>
  <c r="R45" i="60" s="1"/>
  <c r="S38" i="60"/>
  <c r="R38" i="60" s="1"/>
  <c r="Q38" i="60"/>
  <c r="P38" i="60" s="1"/>
  <c r="O38" i="60"/>
  <c r="N38" i="60" s="1"/>
  <c r="M38" i="60"/>
  <c r="L38" i="60" s="1"/>
  <c r="K38" i="60"/>
  <c r="J38" i="60" s="1"/>
  <c r="H38" i="60"/>
  <c r="G38" i="60"/>
  <c r="E38" i="60"/>
  <c r="E32" i="60"/>
  <c r="G32" i="60"/>
  <c r="H32" i="60"/>
  <c r="I32" i="60"/>
  <c r="K32" i="60"/>
  <c r="J32" i="60" s="1"/>
  <c r="M32" i="60"/>
  <c r="L32" i="60" s="1"/>
  <c r="O32" i="60"/>
  <c r="N32" i="60" s="1"/>
  <c r="Q32" i="60"/>
  <c r="P32" i="60" s="1"/>
  <c r="S32" i="60"/>
  <c r="R32" i="60" s="1"/>
  <c r="E33" i="60"/>
  <c r="G33" i="60"/>
  <c r="H33" i="60"/>
  <c r="I33" i="60"/>
  <c r="K33" i="60"/>
  <c r="J33" i="60" s="1"/>
  <c r="M33" i="60"/>
  <c r="L33" i="60" s="1"/>
  <c r="O33" i="60"/>
  <c r="N33" i="60" s="1"/>
  <c r="Q33" i="60"/>
  <c r="P33" i="60" s="1"/>
  <c r="S33" i="60"/>
  <c r="R33" i="60" s="1"/>
  <c r="E34" i="60"/>
  <c r="G34" i="60"/>
  <c r="H34" i="60"/>
  <c r="I34" i="60"/>
  <c r="K34" i="60"/>
  <c r="J34" i="60" s="1"/>
  <c r="M34" i="60"/>
  <c r="L34" i="60" s="1"/>
  <c r="O34" i="60"/>
  <c r="N34" i="60" s="1"/>
  <c r="Q34" i="60"/>
  <c r="P34" i="60" s="1"/>
  <c r="S34" i="60"/>
  <c r="R34" i="60" s="1"/>
  <c r="E35" i="60"/>
  <c r="G35" i="60"/>
  <c r="H35" i="60"/>
  <c r="I35" i="60"/>
  <c r="K35" i="60"/>
  <c r="J35" i="60" s="1"/>
  <c r="M35" i="60"/>
  <c r="L35" i="60" s="1"/>
  <c r="O35" i="60"/>
  <c r="N35" i="60" s="1"/>
  <c r="Q35" i="60"/>
  <c r="P35" i="60" s="1"/>
  <c r="S35" i="60"/>
  <c r="R35" i="60" s="1"/>
  <c r="E36" i="60"/>
  <c r="H36" i="60"/>
  <c r="I36" i="60"/>
  <c r="K36" i="60"/>
  <c r="J36" i="60" s="1"/>
  <c r="M36" i="60"/>
  <c r="L36" i="60" s="1"/>
  <c r="O36" i="60"/>
  <c r="N36" i="60" s="1"/>
  <c r="Q36" i="60"/>
  <c r="P36" i="60" s="1"/>
  <c r="S36" i="60"/>
  <c r="R36" i="60" s="1"/>
  <c r="S31" i="60"/>
  <c r="R31" i="60" s="1"/>
  <c r="Q31" i="60"/>
  <c r="P31" i="60" s="1"/>
  <c r="O31" i="60"/>
  <c r="N31" i="60" s="1"/>
  <c r="M31" i="60"/>
  <c r="L31" i="60" s="1"/>
  <c r="K31" i="60"/>
  <c r="J31" i="60" s="1"/>
  <c r="I31" i="60"/>
  <c r="H31" i="60"/>
  <c r="G31" i="60"/>
  <c r="E31" i="60"/>
  <c r="H20" i="60"/>
  <c r="H21" i="60"/>
  <c r="H22" i="60"/>
  <c r="H23" i="60"/>
  <c r="H24" i="60"/>
  <c r="H25" i="60"/>
  <c r="H26" i="60"/>
  <c r="H27" i="60"/>
  <c r="H28" i="60"/>
  <c r="H29" i="60"/>
  <c r="H8" i="60"/>
  <c r="H9" i="60"/>
  <c r="H10" i="60"/>
  <c r="H11" i="60"/>
  <c r="H12" i="60"/>
  <c r="H13" i="60"/>
  <c r="H14" i="60"/>
  <c r="H15" i="60"/>
  <c r="X16" i="60"/>
  <c r="Y16" i="60"/>
  <c r="AA16" i="60"/>
  <c r="I9" i="60"/>
  <c r="I29" i="60"/>
  <c r="I28" i="60"/>
  <c r="I27" i="60"/>
  <c r="I26" i="60"/>
  <c r="I25" i="60"/>
  <c r="I24" i="60"/>
  <c r="I23" i="60"/>
  <c r="I22" i="60"/>
  <c r="I21" i="60"/>
  <c r="I20" i="60"/>
  <c r="I15" i="60"/>
  <c r="I14" i="60"/>
  <c r="I13" i="60"/>
  <c r="I12" i="60"/>
  <c r="I11" i="60"/>
  <c r="I10" i="60"/>
  <c r="I8" i="60"/>
  <c r="E8" i="60"/>
  <c r="G29" i="60"/>
  <c r="G28" i="60"/>
  <c r="G27" i="60"/>
  <c r="G26" i="60"/>
  <c r="G25" i="60"/>
  <c r="G24" i="60"/>
  <c r="G23" i="60"/>
  <c r="G22" i="60"/>
  <c r="G21" i="60"/>
  <c r="G20" i="60"/>
  <c r="G15" i="60"/>
  <c r="G14" i="60"/>
  <c r="G13" i="60"/>
  <c r="G12" i="60"/>
  <c r="G11" i="60"/>
  <c r="G10" i="60"/>
  <c r="G9" i="60"/>
  <c r="G8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10" i="60"/>
  <c r="E9" i="60"/>
  <c r="I18" i="60"/>
  <c r="G18" i="60" s="1"/>
  <c r="Z16" i="60"/>
  <c r="AB16" i="60"/>
  <c r="K16" i="60" s="1"/>
  <c r="J16" i="60" s="1"/>
  <c r="H79" i="64" l="1"/>
  <c r="I19" i="60"/>
  <c r="G19" i="60" s="1"/>
  <c r="H19" i="60" s="1"/>
  <c r="I16" i="60"/>
  <c r="G16" i="60" s="1"/>
  <c r="H16" i="60" s="1"/>
  <c r="I17" i="60"/>
  <c r="G17" i="60" s="1"/>
  <c r="H17" i="60" s="1"/>
  <c r="H18" i="60"/>
  <c r="Q30" i="60" l="1"/>
  <c r="O30" i="60"/>
  <c r="M30" i="60"/>
  <c r="K30" i="60"/>
  <c r="S37" i="60"/>
  <c r="R37" i="60" s="1"/>
  <c r="Q37" i="60"/>
  <c r="P37" i="60" s="1"/>
  <c r="O37" i="60"/>
  <c r="N37" i="60" s="1"/>
  <c r="M37" i="60"/>
  <c r="L37" i="60" s="1"/>
  <c r="K37" i="60"/>
  <c r="J37" i="60" s="1"/>
  <c r="S30" i="60"/>
  <c r="S29" i="60"/>
  <c r="R29" i="60" s="1"/>
  <c r="Q29" i="60"/>
  <c r="P29" i="60" s="1"/>
  <c r="O29" i="60"/>
  <c r="N29" i="60" s="1"/>
  <c r="M29" i="60"/>
  <c r="L29" i="60" s="1"/>
  <c r="K29" i="60"/>
  <c r="J29" i="60" s="1"/>
  <c r="S28" i="60"/>
  <c r="R28" i="60" s="1"/>
  <c r="Q28" i="60"/>
  <c r="P28" i="60" s="1"/>
  <c r="O28" i="60"/>
  <c r="N28" i="60" s="1"/>
  <c r="M28" i="60"/>
  <c r="L28" i="60" s="1"/>
  <c r="K28" i="60"/>
  <c r="J28" i="60" s="1"/>
  <c r="S27" i="60"/>
  <c r="R27" i="60" s="1"/>
  <c r="Q27" i="60"/>
  <c r="P27" i="60" s="1"/>
  <c r="O27" i="60"/>
  <c r="N27" i="60" s="1"/>
  <c r="M27" i="60"/>
  <c r="L27" i="60" s="1"/>
  <c r="K27" i="60"/>
  <c r="J27" i="60" s="1"/>
  <c r="S26" i="60"/>
  <c r="R26" i="60" s="1"/>
  <c r="Q26" i="60"/>
  <c r="P26" i="60" s="1"/>
  <c r="N26" i="60"/>
  <c r="L26" i="60"/>
  <c r="J26" i="60"/>
  <c r="S25" i="60"/>
  <c r="R25" i="60" s="1"/>
  <c r="S24" i="60"/>
  <c r="R24" i="60" s="1"/>
  <c r="Q24" i="60"/>
  <c r="P24" i="60" s="1"/>
  <c r="N24" i="60"/>
  <c r="L24" i="60"/>
  <c r="K24" i="60"/>
  <c r="J24" i="60" s="1"/>
  <c r="S23" i="60"/>
  <c r="R23" i="60" s="1"/>
  <c r="Q23" i="60"/>
  <c r="P23" i="60" s="1"/>
  <c r="O23" i="60"/>
  <c r="N23" i="60" s="1"/>
  <c r="M23" i="60"/>
  <c r="L23" i="60" s="1"/>
  <c r="K23" i="60"/>
  <c r="J23" i="60" s="1"/>
  <c r="S22" i="60"/>
  <c r="R22" i="60" s="1"/>
  <c r="Q22" i="60"/>
  <c r="P22" i="60" s="1"/>
  <c r="O22" i="60"/>
  <c r="N22" i="60" s="1"/>
  <c r="M22" i="60"/>
  <c r="L22" i="60" s="1"/>
  <c r="K22" i="60"/>
  <c r="J22" i="60" s="1"/>
  <c r="S21" i="60"/>
  <c r="R21" i="60" s="1"/>
  <c r="Q21" i="60"/>
  <c r="P21" i="60" s="1"/>
  <c r="O21" i="60"/>
  <c r="N21" i="60" s="1"/>
  <c r="M21" i="60"/>
  <c r="L21" i="60" s="1"/>
  <c r="K21" i="60"/>
  <c r="J21" i="60" s="1"/>
  <c r="S20" i="60"/>
  <c r="R20" i="60" s="1"/>
  <c r="Q20" i="60"/>
  <c r="P20" i="60" s="1"/>
  <c r="O20" i="60"/>
  <c r="N20" i="60" s="1"/>
  <c r="M20" i="60"/>
  <c r="L20" i="60" s="1"/>
  <c r="K20" i="60"/>
  <c r="J20" i="60" s="1"/>
  <c r="S19" i="60"/>
  <c r="R19" i="60" s="1"/>
  <c r="Q19" i="60"/>
  <c r="P19" i="60" s="1"/>
  <c r="O19" i="60"/>
  <c r="N19" i="60" s="1"/>
  <c r="M19" i="60"/>
  <c r="L19" i="60" s="1"/>
  <c r="K19" i="60"/>
  <c r="J19" i="60" s="1"/>
  <c r="S18" i="60"/>
  <c r="R18" i="60" s="1"/>
  <c r="Q18" i="60"/>
  <c r="P18" i="60" s="1"/>
  <c r="O18" i="60"/>
  <c r="N18" i="60" s="1"/>
  <c r="M18" i="60"/>
  <c r="L18" i="60" s="1"/>
  <c r="K18" i="60"/>
  <c r="J18" i="60" s="1"/>
  <c r="S17" i="60"/>
  <c r="R17" i="60" s="1"/>
  <c r="Q17" i="60"/>
  <c r="P17" i="60" s="1"/>
  <c r="O17" i="60"/>
  <c r="N17" i="60" s="1"/>
  <c r="M17" i="60"/>
  <c r="L17" i="60" s="1"/>
  <c r="K17" i="60"/>
  <c r="J17" i="60" s="1"/>
  <c r="R16" i="60"/>
  <c r="P16" i="60"/>
  <c r="N16" i="60"/>
  <c r="M16" i="60"/>
  <c r="L16" i="60" s="1"/>
  <c r="S15" i="60"/>
  <c r="R15" i="60" s="1"/>
  <c r="Q15" i="60"/>
  <c r="P15" i="60" s="1"/>
  <c r="O15" i="60"/>
  <c r="N15" i="60" s="1"/>
  <c r="M15" i="60"/>
  <c r="L15" i="60" s="1"/>
  <c r="K15" i="60"/>
  <c r="J15" i="60" s="1"/>
  <c r="S14" i="60"/>
  <c r="R14" i="60" s="1"/>
  <c r="Q14" i="60"/>
  <c r="P14" i="60" s="1"/>
  <c r="O14" i="60"/>
  <c r="N14" i="60" s="1"/>
  <c r="M14" i="60"/>
  <c r="L14" i="60" s="1"/>
  <c r="K14" i="60"/>
  <c r="J14" i="60" s="1"/>
  <c r="S13" i="60"/>
  <c r="R13" i="60" s="1"/>
  <c r="O13" i="60"/>
  <c r="N13" i="60" s="1"/>
  <c r="M13" i="60"/>
  <c r="L13" i="60" s="1"/>
  <c r="Q13" i="60"/>
  <c r="P13" i="60" s="1"/>
  <c r="K13" i="60"/>
  <c r="J13" i="60" s="1"/>
  <c r="K12" i="60"/>
  <c r="J12" i="60" s="1"/>
  <c r="S12" i="60"/>
  <c r="R12" i="60" s="1"/>
  <c r="Q12" i="60"/>
  <c r="P12" i="60" s="1"/>
  <c r="O12" i="60"/>
  <c r="N12" i="60" s="1"/>
  <c r="M12" i="60"/>
  <c r="L12" i="60" s="1"/>
  <c r="S11" i="60"/>
  <c r="R11" i="60" s="1"/>
  <c r="M11" i="60"/>
  <c r="L11" i="60" s="1"/>
  <c r="Q11" i="60"/>
  <c r="P11" i="60" s="1"/>
  <c r="O11" i="60"/>
  <c r="N11" i="60" s="1"/>
  <c r="K11" i="60"/>
  <c r="J11" i="60" s="1"/>
  <c r="K10" i="60"/>
  <c r="J10" i="60" s="1"/>
  <c r="S10" i="60"/>
  <c r="R10" i="60" s="1"/>
  <c r="Q10" i="60"/>
  <c r="P10" i="60" s="1"/>
  <c r="O10" i="60"/>
  <c r="N10" i="60" s="1"/>
  <c r="M10" i="60"/>
  <c r="L10" i="60" s="1"/>
  <c r="S9" i="60"/>
  <c r="R9" i="60" s="1"/>
  <c r="M9" i="60"/>
  <c r="L9" i="60" s="1"/>
  <c r="Q9" i="60"/>
  <c r="P9" i="60" s="1"/>
  <c r="O9" i="60"/>
  <c r="N9" i="60" s="1"/>
  <c r="K9" i="60"/>
  <c r="J9" i="60" s="1"/>
  <c r="K8" i="60"/>
  <c r="J8" i="60" s="1"/>
  <c r="S8" i="60"/>
  <c r="R8" i="60" s="1"/>
  <c r="Q8" i="60"/>
  <c r="P8" i="60" s="1"/>
  <c r="O8" i="60"/>
  <c r="N8" i="60" s="1"/>
  <c r="M8" i="60"/>
  <c r="L8" i="60" s="1"/>
  <c r="Q46" i="60" l="1"/>
  <c r="N46" i="60"/>
  <c r="K46" i="60"/>
  <c r="J46" i="60"/>
  <c r="M46" i="60"/>
  <c r="S46" i="60"/>
  <c r="L46" i="60"/>
  <c r="P46" i="60"/>
  <c r="R46" i="60"/>
  <c r="O46" i="60"/>
  <c r="H46" i="60" l="1"/>
  <c r="E20" i="24" l="1"/>
  <c r="H20" i="24"/>
  <c r="F20" i="24"/>
  <c r="G20" i="24"/>
  <c r="D20" i="24"/>
  <c r="F21" i="24" l="1"/>
  <c r="F22" i="24"/>
  <c r="F23" i="24" l="1"/>
</calcChain>
</file>

<file path=xl/sharedStrings.xml><?xml version="1.0" encoding="utf-8"?>
<sst xmlns="http://schemas.openxmlformats.org/spreadsheetml/2006/main" count="7981" uniqueCount="2172">
  <si>
    <t>14回食品マスタ</t>
    <rPh sb="2" eb="3">
      <t>カイ</t>
    </rPh>
    <rPh sb="3" eb="5">
      <t>ショクヒン</t>
    </rPh>
    <phoneticPr fontId="4"/>
  </si>
  <si>
    <t>第16回治療食等献立・調理技術コンテスト　食品価格表</t>
    <rPh sb="0" eb="1">
      <t>ダイ</t>
    </rPh>
    <rPh sb="3" eb="4">
      <t>カイ</t>
    </rPh>
    <rPh sb="4" eb="6">
      <t>チリョウ</t>
    </rPh>
    <rPh sb="6" eb="7">
      <t>ショク</t>
    </rPh>
    <rPh sb="7" eb="8">
      <t>トウ</t>
    </rPh>
    <rPh sb="8" eb="10">
      <t>コンダテ</t>
    </rPh>
    <rPh sb="11" eb="13">
      <t>チョウリ</t>
    </rPh>
    <rPh sb="13" eb="15">
      <t>ギジュツ</t>
    </rPh>
    <rPh sb="21" eb="23">
      <t>ショクヒン</t>
    </rPh>
    <rPh sb="23" eb="25">
      <t>カカク</t>
    </rPh>
    <rPh sb="25" eb="26">
      <t>ヒョウ</t>
    </rPh>
    <phoneticPr fontId="4"/>
  </si>
  <si>
    <t>Ver.1</t>
    <phoneticPr fontId="4"/>
  </si>
  <si>
    <t>（注）食品の単価は、全て税込表示です。</t>
    <rPh sb="1" eb="2">
      <t>チュウ</t>
    </rPh>
    <rPh sb="3" eb="5">
      <t>ショクヒン</t>
    </rPh>
    <rPh sb="6" eb="8">
      <t>タンカ</t>
    </rPh>
    <rPh sb="10" eb="11">
      <t>スベ</t>
    </rPh>
    <rPh sb="12" eb="14">
      <t>ゼイコミ</t>
    </rPh>
    <rPh sb="14" eb="16">
      <t>ヒョウジ</t>
    </rPh>
    <phoneticPr fontId="4"/>
  </si>
  <si>
    <t>1-穀類</t>
    <rPh sb="2" eb="4">
      <t>コクルイ</t>
    </rPh>
    <phoneticPr fontId="4"/>
  </si>
  <si>
    <t>食品番号</t>
  </si>
  <si>
    <t>日本食品標準成分表　食品名</t>
    <rPh sb="10" eb="12">
      <t>ショクヒン</t>
    </rPh>
    <rPh sb="12" eb="13">
      <t>メイ</t>
    </rPh>
    <phoneticPr fontId="4"/>
  </si>
  <si>
    <t>食 品 名</t>
    <rPh sb="0" eb="3">
      <t>ショクヒン</t>
    </rPh>
    <rPh sb="4" eb="5">
      <t>メイ</t>
    </rPh>
    <phoneticPr fontId="4"/>
  </si>
  <si>
    <t>メーカー名</t>
    <rPh sb="4" eb="5">
      <t>メイ</t>
    </rPh>
    <phoneticPr fontId="4"/>
  </si>
  <si>
    <t>最終単価</t>
    <rPh sb="0" eb="2">
      <t>サイシュウ</t>
    </rPh>
    <rPh sb="2" eb="4">
      <t>タンカ</t>
    </rPh>
    <phoneticPr fontId="4"/>
  </si>
  <si>
    <t>単位</t>
    <rPh sb="0" eb="2">
      <t>タンイ</t>
    </rPh>
    <phoneticPr fontId="4"/>
  </si>
  <si>
    <t>規格</t>
    <rPh sb="0" eb="2">
      <t>キカク</t>
    </rPh>
    <phoneticPr fontId="4"/>
  </si>
  <si>
    <t>グラム数</t>
    <rPh sb="3" eb="4">
      <t>スウ</t>
    </rPh>
    <phoneticPr fontId="4"/>
  </si>
  <si>
    <t>１ｇ単価</t>
    <rPh sb="2" eb="4">
      <t>タンカ</t>
    </rPh>
    <phoneticPr fontId="4"/>
  </si>
  <si>
    <t>01006</t>
  </si>
  <si>
    <t>おおむぎ-押麦</t>
    <rPh sb="5" eb="6">
      <t>オ</t>
    </rPh>
    <rPh sb="6" eb="7">
      <t>ムギ</t>
    </rPh>
    <phoneticPr fontId="4"/>
  </si>
  <si>
    <t>押し麦　８００ｇ　はくばく印【袋】</t>
  </si>
  <si>
    <t>袋</t>
  </si>
  <si>
    <t>800g</t>
  </si>
  <si>
    <t>01015</t>
  </si>
  <si>
    <t>薄力粉-１等</t>
    <rPh sb="0" eb="3">
      <t>ハクリキコ</t>
    </rPh>
    <rPh sb="5" eb="6">
      <t>トウ</t>
    </rPh>
    <phoneticPr fontId="4"/>
  </si>
  <si>
    <t>日清　フラワー（チャック付き）1ｋｇ</t>
  </si>
  <si>
    <t>日清フーズ</t>
  </si>
  <si>
    <t>1kg</t>
  </si>
  <si>
    <t>01024</t>
  </si>
  <si>
    <t>プレミックス粉-ホットケーキ用</t>
    <rPh sb="6" eb="7">
      <t>コナ</t>
    </rPh>
    <rPh sb="14" eb="15">
      <t>ヨウ</t>
    </rPh>
    <phoneticPr fontId="4"/>
  </si>
  <si>
    <t>S600ホットケーキミックス　１ＫＧ</t>
  </si>
  <si>
    <t>日本製粉</t>
  </si>
  <si>
    <t>01025</t>
  </si>
  <si>
    <t>プレミックス粉-てんぷら用</t>
    <rPh sb="6" eb="7">
      <t>コナ</t>
    </rPh>
    <rPh sb="12" eb="13">
      <t>ヨウ</t>
    </rPh>
    <phoneticPr fontId="4"/>
  </si>
  <si>
    <t>食研天ぷら粉　１ｋｇ　日本食研</t>
  </si>
  <si>
    <t>日本食研㈱</t>
  </si>
  <si>
    <t>01026A</t>
  </si>
  <si>
    <t>食パン</t>
    <rPh sb="0" eb="1">
      <t>ショク</t>
    </rPh>
    <phoneticPr fontId="4"/>
  </si>
  <si>
    <t>常温）　超芳醇食パン６枚切</t>
    <rPh sb="0" eb="2">
      <t>ジョウオン</t>
    </rPh>
    <phoneticPr fontId="4"/>
  </si>
  <si>
    <t>山崎パン㈱</t>
    <rPh sb="0" eb="2">
      <t>ヤマザキ</t>
    </rPh>
    <phoneticPr fontId="4"/>
  </si>
  <si>
    <t>袋</t>
    <phoneticPr fontId="4"/>
  </si>
  <si>
    <t>6枚切</t>
    <rPh sb="1" eb="2">
      <t>マイ</t>
    </rPh>
    <rPh sb="2" eb="3">
      <t>キリ</t>
    </rPh>
    <phoneticPr fontId="4"/>
  </si>
  <si>
    <t>01031</t>
  </si>
  <si>
    <t>フランスパン　冷凍</t>
    <rPh sb="7" eb="9">
      <t>レイトウ</t>
    </rPh>
    <phoneticPr fontId="4"/>
  </si>
  <si>
    <t>常温）　フランスパン（パリジャン）</t>
    <rPh sb="0" eb="2">
      <t>ジョウオン</t>
    </rPh>
    <phoneticPr fontId="4"/>
  </si>
  <si>
    <t>個</t>
    <rPh sb="0" eb="1">
      <t>コ</t>
    </rPh>
    <phoneticPr fontId="4"/>
  </si>
  <si>
    <t>240ｇ</t>
    <phoneticPr fontId="4"/>
  </si>
  <si>
    <t>01034</t>
  </si>
  <si>
    <t>ロールパン</t>
    <phoneticPr fontId="4"/>
  </si>
  <si>
    <t>常温）大地と緑のバターロール ５個入</t>
    <rPh sb="0" eb="2">
      <t>ジョウオン</t>
    </rPh>
    <phoneticPr fontId="4"/>
  </si>
  <si>
    <t>5個入</t>
    <phoneticPr fontId="4"/>
  </si>
  <si>
    <t>01026B</t>
  </si>
  <si>
    <t>常温）超芳醇食パン５枚入</t>
    <rPh sb="0" eb="2">
      <t>ジョウオン</t>
    </rPh>
    <phoneticPr fontId="4"/>
  </si>
  <si>
    <t>5枚切</t>
    <rPh sb="1" eb="2">
      <t>マイ</t>
    </rPh>
    <rPh sb="2" eb="3">
      <t>キリ</t>
    </rPh>
    <phoneticPr fontId="4"/>
  </si>
  <si>
    <t>01039</t>
  </si>
  <si>
    <t>うどん-ゆで</t>
  </si>
  <si>
    <t>うどん ２００ｇ</t>
  </si>
  <si>
    <t>山和製麺㈱</t>
  </si>
  <si>
    <t>玉</t>
  </si>
  <si>
    <t>200g</t>
  </si>
  <si>
    <t>01041</t>
  </si>
  <si>
    <t>干しうどん-乾</t>
    <rPh sb="0" eb="1">
      <t>ホ</t>
    </rPh>
    <rPh sb="6" eb="7">
      <t>カンソウ</t>
    </rPh>
    <phoneticPr fontId="4"/>
  </si>
  <si>
    <t>乾讃岐熟成うどん　５００ｇ</t>
  </si>
  <si>
    <t>さぬきシセイ</t>
  </si>
  <si>
    <t>100g×5束</t>
  </si>
  <si>
    <t>01043</t>
  </si>
  <si>
    <t>そうめん・ひやむぎ－乾</t>
    <rPh sb="10" eb="11">
      <t>カンソウ</t>
    </rPh>
    <phoneticPr fontId="4"/>
  </si>
  <si>
    <t>乾讃岐そうめん　５００ｇ</t>
  </si>
  <si>
    <t>01047</t>
  </si>
  <si>
    <t>中華めん－生</t>
    <rPh sb="0" eb="2">
      <t>チュウカ</t>
    </rPh>
    <rPh sb="5" eb="6">
      <t>ナマ</t>
    </rPh>
    <phoneticPr fontId="4"/>
  </si>
  <si>
    <t>生中華</t>
  </si>
  <si>
    <t>kg</t>
  </si>
  <si>
    <t>01049</t>
  </si>
  <si>
    <t>蒸し中華めん</t>
    <rPh sb="0" eb="1">
      <t>ム</t>
    </rPh>
    <rPh sb="2" eb="4">
      <t>チュウカ</t>
    </rPh>
    <phoneticPr fontId="4"/>
  </si>
  <si>
    <t>中華そば　Ｋｇ</t>
  </si>
  <si>
    <t>01063A</t>
  </si>
  <si>
    <t>マカロニ・スパゲッティ－乾</t>
    <rPh sb="12" eb="13">
      <t>カンソウ</t>
    </rPh>
    <phoneticPr fontId="4"/>
  </si>
  <si>
    <t>シェルマカロニ大 １ｋｇ入 コルノマカロニ</t>
  </si>
  <si>
    <t>コルノマカロニ</t>
  </si>
  <si>
    <t>01063B</t>
  </si>
  <si>
    <t>スパゲッティ [１.７ｍｍ] １ｋｇ</t>
  </si>
  <si>
    <t>ＳＥＹＲＡＮ</t>
  </si>
  <si>
    <t>01065</t>
  </si>
  <si>
    <t>生ふ</t>
    <rPh sb="0" eb="1">
      <t>ナマ</t>
    </rPh>
    <phoneticPr fontId="4"/>
  </si>
  <si>
    <t>もみじ麸</t>
  </si>
  <si>
    <t>丁</t>
  </si>
  <si>
    <t>約113g ～ 125g</t>
  </si>
  <si>
    <t>01066</t>
  </si>
  <si>
    <t>焼きふ-観世ふ</t>
    <rPh sb="0" eb="1">
      <t>ヤ</t>
    </rPh>
    <rPh sb="4" eb="6">
      <t>カンゼ</t>
    </rPh>
    <phoneticPr fontId="4"/>
  </si>
  <si>
    <t>焼麸　３００ｇ</t>
  </si>
  <si>
    <t>村上製麩</t>
  </si>
  <si>
    <t>300g</t>
  </si>
  <si>
    <t>01067A</t>
  </si>
  <si>
    <t>焼きふ-板ふ</t>
    <rPh sb="0" eb="1">
      <t>ヤ</t>
    </rPh>
    <rPh sb="4" eb="5">
      <t>イタ</t>
    </rPh>
    <phoneticPr fontId="4"/>
  </si>
  <si>
    <t>庄内麩 ５００ｇ</t>
  </si>
  <si>
    <t>500g</t>
  </si>
  <si>
    <t>01067B</t>
  </si>
  <si>
    <t>焼きふ</t>
    <rPh sb="0" eb="1">
      <t>ヤ</t>
    </rPh>
    <phoneticPr fontId="4"/>
  </si>
  <si>
    <t>花麸 ２００ｇ（敷島産業）</t>
  </si>
  <si>
    <t>敷島産業㈱</t>
  </si>
  <si>
    <t>01074</t>
  </si>
  <si>
    <t>ぎょうざの皮</t>
    <rPh sb="5" eb="6">
      <t>カワ</t>
    </rPh>
    <phoneticPr fontId="4"/>
  </si>
  <si>
    <t>ギョウザの皮 ２５枚入</t>
  </si>
  <si>
    <t>隆祥房</t>
  </si>
  <si>
    <t>25枚入(1枚約4.6g)</t>
  </si>
  <si>
    <t>01077</t>
  </si>
  <si>
    <t>パン粉-生</t>
    <rPh sb="2" eb="3">
      <t>コナ</t>
    </rPh>
    <rPh sb="4" eb="5">
      <t>ナマ</t>
    </rPh>
    <phoneticPr fontId="4"/>
  </si>
  <si>
    <t>旭ﾄﾗｽﾄﾌｰｽﾞ　純生パン粉(ｻｸｻｸ中目）Ｋ</t>
  </si>
  <si>
    <t>旭トラストフーズ</t>
  </si>
  <si>
    <t>01079</t>
  </si>
  <si>
    <t>パン粉-乾</t>
    <rPh sb="2" eb="3">
      <t>コナ</t>
    </rPh>
    <rPh sb="4" eb="5">
      <t>カンソウ</t>
    </rPh>
    <phoneticPr fontId="4"/>
  </si>
  <si>
    <t>旭ﾄﾗｽﾄﾌｰｽﾞ　パン粉(細目）１ｋｇ（国分）</t>
  </si>
  <si>
    <t>01083</t>
  </si>
  <si>
    <t>こめ(水稲穀粒)-精白米</t>
    <rPh sb="3" eb="4">
      <t>スイトウ</t>
    </rPh>
    <rPh sb="4" eb="5">
      <t>イネ</t>
    </rPh>
    <rPh sb="5" eb="6">
      <t>コク</t>
    </rPh>
    <rPh sb="6" eb="7">
      <t>ツブ</t>
    </rPh>
    <phoneticPr fontId="4"/>
  </si>
  <si>
    <t>精白米　あいちのかおり</t>
    <rPh sb="0" eb="3">
      <t>セイハクマイ</t>
    </rPh>
    <phoneticPr fontId="4"/>
  </si>
  <si>
    <t>01105</t>
  </si>
  <si>
    <t>こめ(陸稲穀粒)-精白米</t>
    <rPh sb="5" eb="6">
      <t>コク</t>
    </rPh>
    <rPh sb="6" eb="7">
      <t>ツブ</t>
    </rPh>
    <rPh sb="9" eb="12">
      <t>セイハクマイ</t>
    </rPh>
    <phoneticPr fontId="4"/>
  </si>
  <si>
    <t>餅米</t>
  </si>
  <si>
    <t>01114</t>
  </si>
  <si>
    <t>上新粉</t>
    <rPh sb="0" eb="1">
      <t>ジョウシン</t>
    </rPh>
    <rPh sb="1" eb="2">
      <t>アタラ</t>
    </rPh>
    <rPh sb="2" eb="3">
      <t>コナ</t>
    </rPh>
    <phoneticPr fontId="4"/>
  </si>
  <si>
    <t>上新粉　１８０ｇ【袋】</t>
  </si>
  <si>
    <t>㈱トーカン</t>
  </si>
  <si>
    <t>180g</t>
  </si>
  <si>
    <t>01115</t>
  </si>
  <si>
    <t>ビーフン</t>
  </si>
  <si>
    <t>（新竹）ビーフン　３００ｇ入【袋】</t>
  </si>
  <si>
    <t>(株)信明商事</t>
  </si>
  <si>
    <t>01117</t>
  </si>
  <si>
    <t>もち</t>
  </si>
  <si>
    <t>ハートフル　生切り餅【１８～２０ヶ入】</t>
  </si>
  <si>
    <t>三井食品株式会社</t>
  </si>
  <si>
    <t>1kg(18～20ｹ入)</t>
  </si>
  <si>
    <t>01120</t>
  </si>
  <si>
    <t>白玉粉</t>
    <rPh sb="0" eb="2">
      <t>シラタマ</t>
    </rPh>
    <rPh sb="2" eb="3">
      <t>コナ</t>
    </rPh>
    <phoneticPr fontId="4"/>
  </si>
  <si>
    <t>白玉粉　２００ｇ（みたけ）</t>
  </si>
  <si>
    <t>みたけ食品</t>
  </si>
  <si>
    <t>01129</t>
  </si>
  <si>
    <t>そば　干しそば-乾</t>
    <rPh sb="3" eb="4">
      <t>ホ</t>
    </rPh>
    <rPh sb="8" eb="9">
      <t>イヌイ</t>
    </rPh>
    <phoneticPr fontId="4"/>
  </si>
  <si>
    <t>麺専家播州そば　200g　高尾製粉</t>
  </si>
  <si>
    <t>高尾製粉製麺</t>
  </si>
  <si>
    <t>01128</t>
  </si>
  <si>
    <t>そば　そば　ゆで</t>
  </si>
  <si>
    <t>（ゆで）和そば１５０ｇ（山和）</t>
  </si>
  <si>
    <t>150g</t>
  </si>
  <si>
    <t>2‐いも及びでんぷん類</t>
    <rPh sb="4" eb="5">
      <t>オヨ</t>
    </rPh>
    <rPh sb="10" eb="11">
      <t>ルイ</t>
    </rPh>
    <phoneticPr fontId="4"/>
  </si>
  <si>
    <t>02003A</t>
  </si>
  <si>
    <t>精粉こんにゃく　</t>
  </si>
  <si>
    <t>板こんにゃく 生詰め　２５０ｇ</t>
  </si>
  <si>
    <t>㈱久野商店</t>
  </si>
  <si>
    <t>250g</t>
  </si>
  <si>
    <t>02005</t>
  </si>
  <si>
    <t>こんにゃく　しらたき</t>
  </si>
  <si>
    <t>白滝</t>
  </si>
  <si>
    <t>02006</t>
  </si>
  <si>
    <t>さつまいも－生</t>
    <rPh sb="6" eb="7">
      <t>ナマ</t>
    </rPh>
    <phoneticPr fontId="4"/>
  </si>
  <si>
    <t>さつまいも【ｋｇ】</t>
  </si>
  <si>
    <t>02017</t>
  </si>
  <si>
    <t>じゃがいも－生</t>
    <rPh sb="6" eb="7">
      <t>ナマ</t>
    </rPh>
    <phoneticPr fontId="4"/>
  </si>
  <si>
    <t>じゃがいも【ｋｇ】</t>
  </si>
  <si>
    <t>200g～300g</t>
  </si>
  <si>
    <t>02020</t>
  </si>
  <si>
    <t>フライドポテト　　　</t>
  </si>
  <si>
    <t>Ｆナチュラルカットポテト　１Ｋｇ入　大光</t>
  </si>
  <si>
    <t>ジェフダ</t>
  </si>
  <si>
    <t>02021</t>
  </si>
  <si>
    <t>じゃがいも-乾燥マッシュポテト</t>
    <rPh sb="6" eb="8">
      <t>カンソウ</t>
    </rPh>
    <phoneticPr fontId="4"/>
  </si>
  <si>
    <t>北海道じゃがマッシュプレーン １５０ｇ</t>
  </si>
  <si>
    <t>カルビー</t>
  </si>
  <si>
    <t>02023</t>
  </si>
  <si>
    <t>ながいも－生</t>
    <rPh sb="5" eb="6">
      <t>ナマ</t>
    </rPh>
    <phoneticPr fontId="4"/>
  </si>
  <si>
    <t>ながいも【ｋｇ】</t>
  </si>
  <si>
    <t>02029</t>
  </si>
  <si>
    <t>くずでん粉</t>
    <rPh sb="4" eb="5">
      <t>コナ</t>
    </rPh>
    <phoneticPr fontId="4"/>
  </si>
  <si>
    <t>みたけくず(くず粉) ２００ｇ みたけ食品</t>
  </si>
  <si>
    <t>02034</t>
  </si>
  <si>
    <t>じゃがいもでん粉</t>
    <rPh sb="7" eb="8">
      <t>コナ</t>
    </rPh>
    <phoneticPr fontId="4"/>
  </si>
  <si>
    <t>福谷　片栗粉(国産)　１ｋｇ</t>
  </si>
  <si>
    <t>雪和食品</t>
  </si>
  <si>
    <t>02039A</t>
  </si>
  <si>
    <t>はるさめ　－乾</t>
    <rPh sb="6" eb="7">
      <t>カンソウ</t>
    </rPh>
    <phoneticPr fontId="4"/>
  </si>
  <si>
    <t>マロニー　５００ｇ【袋】</t>
  </si>
  <si>
    <t>マロニー</t>
  </si>
  <si>
    <t>02039B</t>
  </si>
  <si>
    <t>国産はるさめ　１００ｇ　森井食品</t>
  </si>
  <si>
    <t>森井食品</t>
  </si>
  <si>
    <t>100g</t>
  </si>
  <si>
    <t>3-砂糖及び甘味類</t>
    <rPh sb="1" eb="3">
      <t>サトウ</t>
    </rPh>
    <rPh sb="3" eb="4">
      <t>オヨ</t>
    </rPh>
    <rPh sb="5" eb="7">
      <t>カンミ</t>
    </rPh>
    <rPh sb="7" eb="8">
      <t>ルイ</t>
    </rPh>
    <phoneticPr fontId="4"/>
  </si>
  <si>
    <t>03001</t>
  </si>
  <si>
    <t>黒砂糖</t>
    <rPh sb="0" eb="1">
      <t>クロ</t>
    </rPh>
    <rPh sb="1" eb="3">
      <t>ザトウ</t>
    </rPh>
    <phoneticPr fontId="4"/>
  </si>
  <si>
    <t>粉末黒砂糖　３００ｇ　宮崎商店</t>
  </si>
  <si>
    <t>宮崎商店</t>
  </si>
  <si>
    <t>03003</t>
  </si>
  <si>
    <t>車糖-上白糖</t>
    <rPh sb="0" eb="1">
      <t>クルマ</t>
    </rPh>
    <rPh sb="1" eb="2">
      <t>トウ</t>
    </rPh>
    <rPh sb="3" eb="6">
      <t>ジョウハクトウ</t>
    </rPh>
    <phoneticPr fontId="4"/>
  </si>
  <si>
    <t>白砂糖 １ｋｇ入　ＣＩＳＰ</t>
  </si>
  <si>
    <t>伊藤忠製糖</t>
  </si>
  <si>
    <t>03004</t>
  </si>
  <si>
    <t>車糖-三温糖</t>
    <rPh sb="0" eb="1">
      <t>クルマ</t>
    </rPh>
    <rPh sb="1" eb="2">
      <t>トウ</t>
    </rPh>
    <rPh sb="3" eb="4">
      <t>サン</t>
    </rPh>
    <rPh sb="4" eb="5">
      <t>オン</t>
    </rPh>
    <rPh sb="5" eb="6">
      <t>トウ</t>
    </rPh>
    <phoneticPr fontId="4"/>
  </si>
  <si>
    <t>三温糖　１ｋｇ入</t>
  </si>
  <si>
    <t>03005</t>
  </si>
  <si>
    <t>ざらめ糖-グラニュー糖</t>
    <rPh sb="3" eb="4">
      <t>トウ</t>
    </rPh>
    <rPh sb="10" eb="11">
      <t>トウ</t>
    </rPh>
    <phoneticPr fontId="4"/>
  </si>
  <si>
    <t>グラニュ糖 １ｋｇ入</t>
  </si>
  <si>
    <t>03007</t>
  </si>
  <si>
    <t>ざらめ糖-中ざら糖</t>
    <rPh sb="3" eb="4">
      <t>トウ</t>
    </rPh>
    <rPh sb="5" eb="6">
      <t>チュウ</t>
    </rPh>
    <rPh sb="8" eb="9">
      <t>トウ</t>
    </rPh>
    <phoneticPr fontId="4"/>
  </si>
  <si>
    <t>中双糖 １ｋｇ（大東製糖）</t>
  </si>
  <si>
    <t>大東製糖</t>
  </si>
  <si>
    <t>03011</t>
  </si>
  <si>
    <t>加工糖-粉糖</t>
    <rPh sb="0" eb="2">
      <t>カコウ</t>
    </rPh>
    <rPh sb="2" eb="3">
      <t>トウ</t>
    </rPh>
    <rPh sb="4" eb="5">
      <t>コナ</t>
    </rPh>
    <rPh sb="5" eb="6">
      <t>トウ</t>
    </rPh>
    <phoneticPr fontId="4"/>
  </si>
  <si>
    <t>粉糖　１８０ｇ入</t>
  </si>
  <si>
    <t>日新製糖</t>
  </si>
  <si>
    <t>03022</t>
  </si>
  <si>
    <t>はちみつ</t>
  </si>
  <si>
    <t>蜂蜜５００ｇサクラ印</t>
  </si>
  <si>
    <t>加藤美蜂園本舗</t>
  </si>
  <si>
    <t>本</t>
  </si>
  <si>
    <t>4-豆類</t>
    <rPh sb="2" eb="4">
      <t>マメルイ</t>
    </rPh>
    <phoneticPr fontId="4"/>
  </si>
  <si>
    <t>04001</t>
  </si>
  <si>
    <t>あずき-全粒、乾</t>
    <rPh sb="4" eb="5">
      <t>ゼン</t>
    </rPh>
    <rPh sb="5" eb="6">
      <t>ツブ</t>
    </rPh>
    <rPh sb="7" eb="8">
      <t>カンソウ</t>
    </rPh>
    <phoneticPr fontId="4"/>
  </si>
  <si>
    <t>サンコク　小豆　２５０ｇ</t>
  </si>
  <si>
    <t>サンコク</t>
  </si>
  <si>
    <t>04003</t>
  </si>
  <si>
    <t>あずき-ゆで小豆缶詰</t>
    <rPh sb="6" eb="8">
      <t>アズキ</t>
    </rPh>
    <rPh sb="8" eb="10">
      <t>カンヅメ</t>
    </rPh>
    <phoneticPr fontId="4"/>
  </si>
  <si>
    <t>パウチゆであずき ４００ｇ 井村屋</t>
  </si>
  <si>
    <t>井村屋㈱東海支店</t>
  </si>
  <si>
    <t>400g</t>
  </si>
  <si>
    <t>04004</t>
  </si>
  <si>
    <t>あずき-こしあん</t>
  </si>
  <si>
    <t>こしあん　８００ｇ　サンヨー</t>
  </si>
  <si>
    <t>サンヨー</t>
  </si>
  <si>
    <t>04009</t>
  </si>
  <si>
    <t>いんげんまめ-うずら豆</t>
    <rPh sb="10" eb="11">
      <t>マメ</t>
    </rPh>
    <phoneticPr fontId="4"/>
  </si>
  <si>
    <t>金時豆煮（うずら豆）１ｋｇ おばた食品</t>
  </si>
  <si>
    <t>おばた食品株式会社</t>
  </si>
  <si>
    <t>04016</t>
  </si>
  <si>
    <t>えんどう-うぐいす豆</t>
    <rPh sb="9" eb="10">
      <t>マメ</t>
    </rPh>
    <phoneticPr fontId="4"/>
  </si>
  <si>
    <t>うぐいす　豆煮　１Ｋｇ入　おばた食品</t>
  </si>
  <si>
    <t>04028</t>
  </si>
  <si>
    <t>だいず　水煮</t>
    <rPh sb="4" eb="5">
      <t>ミズ</t>
    </rPh>
    <rPh sb="5" eb="6">
      <t>ニ</t>
    </rPh>
    <phoneticPr fontId="4"/>
  </si>
  <si>
    <t>水煮大豆　２００ｇ　カネハツ</t>
  </si>
  <si>
    <t>カネハツ食品（株）</t>
  </si>
  <si>
    <t>04030</t>
  </si>
  <si>
    <t>きな粉・脱皮大豆</t>
    <rPh sb="0" eb="3">
      <t>キナコ</t>
    </rPh>
    <rPh sb="4" eb="6">
      <t>ダッピ</t>
    </rPh>
    <rPh sb="6" eb="8">
      <t>ダイズ</t>
    </rPh>
    <phoneticPr fontId="4"/>
  </si>
  <si>
    <t>きな粉  １５０ｇ（みたけ）</t>
  </si>
  <si>
    <t>04032</t>
  </si>
  <si>
    <t>木綿豆腐</t>
    <rPh sb="0" eb="2">
      <t>モメン</t>
    </rPh>
    <rPh sb="2" eb="4">
      <t>トウフ</t>
    </rPh>
    <phoneticPr fontId="4"/>
  </si>
  <si>
    <t>木綿豆腐　４５０ｇ</t>
  </si>
  <si>
    <t>(株)小菱屋</t>
  </si>
  <si>
    <t>450g</t>
  </si>
  <si>
    <t>04033</t>
  </si>
  <si>
    <t>絹ごし豆腐</t>
    <rPh sb="0" eb="1">
      <t>キヌ</t>
    </rPh>
    <rPh sb="3" eb="5">
      <t>トウフ</t>
    </rPh>
    <phoneticPr fontId="4"/>
  </si>
  <si>
    <t>絹ごし豆腐　４５０ｇ　小菱屋</t>
  </si>
  <si>
    <t>04038</t>
  </si>
  <si>
    <t>焼き豆腐</t>
    <rPh sb="0" eb="1">
      <t>ヤ</t>
    </rPh>
    <rPh sb="2" eb="4">
      <t>トウフ</t>
    </rPh>
    <phoneticPr fontId="4"/>
  </si>
  <si>
    <t>焼とうふ　１５０ｇ　丸文</t>
  </si>
  <si>
    <t>丸文</t>
  </si>
  <si>
    <t>04039</t>
  </si>
  <si>
    <t>生揚げ</t>
    <rPh sb="0" eb="1">
      <t>ナマ</t>
    </rPh>
    <rPh sb="1" eb="2">
      <t>ア</t>
    </rPh>
    <phoneticPr fontId="4"/>
  </si>
  <si>
    <t>生揚げ【２枚入】小菱屋</t>
  </si>
  <si>
    <t>約135g×2</t>
  </si>
  <si>
    <t>04040A</t>
  </si>
  <si>
    <t>油揚げ</t>
    <rPh sb="0" eb="2">
      <t>アブラア</t>
    </rPh>
    <phoneticPr fontId="4"/>
  </si>
  <si>
    <t>油揚げ　１０ｇ　８枚入　小菱屋</t>
  </si>
  <si>
    <t>10g×8</t>
  </si>
  <si>
    <t>04041</t>
  </si>
  <si>
    <t>がんもどき</t>
  </si>
  <si>
    <t>Ｆがんも ２５ｇ×５０個入 味の素</t>
  </si>
  <si>
    <t>味の素冷凍食品</t>
  </si>
  <si>
    <t>25gx50個</t>
  </si>
  <si>
    <t>04042</t>
  </si>
  <si>
    <t>凍り豆腐</t>
    <rPh sb="0" eb="1">
      <t>コオ</t>
    </rPh>
    <rPh sb="2" eb="4">
      <t>トウフ</t>
    </rPh>
    <phoneticPr fontId="4"/>
  </si>
  <si>
    <t>高野豆腐　１６０ｇ（１０個入）みすず</t>
  </si>
  <si>
    <t>みすず</t>
  </si>
  <si>
    <t>16gx10個</t>
  </si>
  <si>
    <t>04046</t>
  </si>
  <si>
    <t>糸引き納豆</t>
    <rPh sb="0" eb="1">
      <t>イト</t>
    </rPh>
    <rPh sb="1" eb="2">
      <t>ヒ</t>
    </rPh>
    <rPh sb="3" eb="5">
      <t>ナットウ</t>
    </rPh>
    <phoneticPr fontId="4"/>
  </si>
  <si>
    <t>Ｆカップ納豆　２５ｇ×10入　東亜食品工業</t>
  </si>
  <si>
    <t>東亜食品工業</t>
  </si>
  <si>
    <t>25g×10</t>
  </si>
  <si>
    <t>04047</t>
  </si>
  <si>
    <t>挽きわり納豆　　</t>
  </si>
  <si>
    <t>Ｆひきわり納豆チューブ　３００ｇ日東食品</t>
  </si>
  <si>
    <t>日東食品</t>
  </si>
  <si>
    <t>04052</t>
  </si>
  <si>
    <t>豆乳</t>
    <rPh sb="0" eb="1">
      <t>トウニュウ</t>
    </rPh>
    <rPh sb="1" eb="2">
      <t>ニュウ</t>
    </rPh>
    <phoneticPr fontId="4"/>
  </si>
  <si>
    <t>[無]調整豆乳 １Ｌ マルサン</t>
  </si>
  <si>
    <t>マルサン(ﾏﾙｻﾝｱｲ)</t>
  </si>
  <si>
    <t>1L</t>
  </si>
  <si>
    <t>5-種実類</t>
    <rPh sb="2" eb="3">
      <t>タネ</t>
    </rPh>
    <rPh sb="3" eb="4">
      <t>ミ</t>
    </rPh>
    <rPh sb="4" eb="5">
      <t>ルイ</t>
    </rPh>
    <phoneticPr fontId="4"/>
  </si>
  <si>
    <t>05040</t>
  </si>
  <si>
    <t>アーモンド　ロースト　無塩　　　</t>
  </si>
  <si>
    <t>ﾖｺｲﾋﾟｰﾅｯﾂ 生アーモンドスライス ２００ｇ</t>
  </si>
  <si>
    <t>ヨコイピーナッツ</t>
  </si>
  <si>
    <t>05005</t>
  </si>
  <si>
    <t>カシューナッツ-ロースト</t>
  </si>
  <si>
    <t>生カシューナッツ　３００ｇ　ヨコイ</t>
  </si>
  <si>
    <t>05014</t>
  </si>
  <si>
    <t>くるみ-ロースト</t>
  </si>
  <si>
    <t>くるみロースト ハーフ＆ピース 100ｇ ﾖｺｲ</t>
  </si>
  <si>
    <t>05009</t>
  </si>
  <si>
    <t>ぎんなん　ゆで　　　</t>
  </si>
  <si>
    <t>ぎんなん水煮 ７号缶</t>
  </si>
  <si>
    <t>㈱北村商店</t>
  </si>
  <si>
    <t>缶</t>
  </si>
  <si>
    <t>内容量:290g、固形量:180g</t>
  </si>
  <si>
    <t>05011</t>
  </si>
  <si>
    <t>日本ぐり－ゆで</t>
    <rPh sb="0" eb="2">
      <t>ニホン</t>
    </rPh>
    <phoneticPr fontId="4"/>
  </si>
  <si>
    <t>Ｆむき栗　Ｍ　５００ｇ入　大冷</t>
  </si>
  <si>
    <t>㈱大冷</t>
  </si>
  <si>
    <t>05012</t>
  </si>
  <si>
    <t>日本ぐり-甘露煮</t>
    <rPh sb="0" eb="2">
      <t>ニホン</t>
    </rPh>
    <rPh sb="5" eb="7">
      <t>カンロ</t>
    </rPh>
    <rPh sb="7" eb="8">
      <t>ニ</t>
    </rPh>
    <phoneticPr fontId="4"/>
  </si>
  <si>
    <t>栗甘露煮　１，１００ｇ</t>
  </si>
  <si>
    <t>協同食品㈱</t>
  </si>
  <si>
    <t>内容量:1,100g、固形量:650g</t>
  </si>
  <si>
    <t>05018A</t>
  </si>
  <si>
    <t>ごま－いり</t>
  </si>
  <si>
    <t>白いりごま　５０ｇ　浜乙女</t>
  </si>
  <si>
    <t>浜乙女</t>
  </si>
  <si>
    <t>50g</t>
  </si>
  <si>
    <t>05018B</t>
  </si>
  <si>
    <t>黒いりゴマ　５０ｇ　浜乙女</t>
  </si>
  <si>
    <t>05018C</t>
  </si>
  <si>
    <t>ごま－すり</t>
  </si>
  <si>
    <t>すりごま白　１００ｇ入</t>
  </si>
  <si>
    <t>浜乙女</t>
    <rPh sb="0" eb="3">
      <t>ハマオトメ</t>
    </rPh>
    <phoneticPr fontId="3"/>
  </si>
  <si>
    <t>袋</t>
    <rPh sb="0" eb="1">
      <t>フクロ</t>
    </rPh>
    <phoneticPr fontId="3"/>
  </si>
  <si>
    <t>100ｇ</t>
    <phoneticPr fontId="4"/>
  </si>
  <si>
    <t>05018D</t>
  </si>
  <si>
    <t>黒すりごま　４５ｇ　浜乙女</t>
  </si>
  <si>
    <t>45g</t>
  </si>
  <si>
    <t>05042</t>
  </si>
  <si>
    <t>ごま－ねり</t>
  </si>
  <si>
    <t>浜乙女・練りごま白 ３００ｇ入</t>
  </si>
  <si>
    <t>6-野菜類</t>
    <rPh sb="1" eb="4">
      <t>ヤサイルイ</t>
    </rPh>
    <phoneticPr fontId="4"/>
  </si>
  <si>
    <t>06007</t>
  </si>
  <si>
    <t>アスパラガス-若茎、生</t>
    <rPh sb="7" eb="8">
      <t>ワカイ</t>
    </rPh>
    <rPh sb="8" eb="9">
      <t>クキ</t>
    </rPh>
    <rPh sb="10" eb="11">
      <t>ナマ</t>
    </rPh>
    <phoneticPr fontId="4"/>
  </si>
  <si>
    <t>グリ―ンアスパラ　　【束】</t>
  </si>
  <si>
    <t>束</t>
  </si>
  <si>
    <t>約100g</t>
  </si>
  <si>
    <t>06009</t>
  </si>
  <si>
    <t>アスパラガス-水煮缶詰</t>
    <rPh sb="7" eb="8">
      <t>ミズ</t>
    </rPh>
    <rPh sb="8" eb="9">
      <t>ニ</t>
    </rPh>
    <rPh sb="9" eb="11">
      <t>カンヅメ</t>
    </rPh>
    <phoneticPr fontId="4"/>
  </si>
  <si>
    <t>ホワイトアスパラ ４号缶</t>
  </si>
  <si>
    <t>ﾏｯｸｽﾄﾚｰﾃﾞｨﾝｸﾞ</t>
  </si>
  <si>
    <t>固形量:285g 内容量:425g</t>
  </si>
  <si>
    <t>06010</t>
  </si>
  <si>
    <t>さやいんげん-若ざや、生</t>
    <rPh sb="7" eb="8">
      <t>ワカイ</t>
    </rPh>
    <rPh sb="11" eb="12">
      <t>ナマ</t>
    </rPh>
    <phoneticPr fontId="4"/>
  </si>
  <si>
    <t>いんげん【ｋｇ】</t>
  </si>
  <si>
    <t>06011</t>
  </si>
  <si>
    <t>さやいんげん-若ざや、ゆで</t>
    <rPh sb="7" eb="8">
      <t>ワカイ</t>
    </rPh>
    <phoneticPr fontId="4"/>
  </si>
  <si>
    <t>ＦロングいんげんＭ ５００ｇ入 Ｆｕ【袋】</t>
  </si>
  <si>
    <t>（株）アイガー</t>
  </si>
  <si>
    <t>06017</t>
  </si>
  <si>
    <t>えだまめ-冷凍</t>
    <rPh sb="5" eb="7">
      <t>レイトウ</t>
    </rPh>
    <phoneticPr fontId="4"/>
  </si>
  <si>
    <t>Ｆ枝豆(台湾) ５００ｇ入　大光【袋】</t>
  </si>
  <si>
    <t>㈱大光</t>
  </si>
  <si>
    <t>06020</t>
  </si>
  <si>
    <t>さやえんどう-若ざや、生</t>
    <rPh sb="7" eb="8">
      <t>ワカイ</t>
    </rPh>
    <rPh sb="11" eb="12">
      <t>ナマ</t>
    </rPh>
    <phoneticPr fontId="4"/>
  </si>
  <si>
    <t>さやえんどう【ｋｇ】</t>
  </si>
  <si>
    <t>06021</t>
  </si>
  <si>
    <t>さやえんどう-若ざや、ゆで</t>
    <rPh sb="7" eb="8">
      <t>ワカイ</t>
    </rPh>
    <phoneticPr fontId="4"/>
  </si>
  <si>
    <t>Ｆきぬさや ５００ｇ ＯＭ</t>
  </si>
  <si>
    <t>ＯＭ</t>
  </si>
  <si>
    <t>06025</t>
  </si>
  <si>
    <t>グリーピース－冷凍</t>
    <rPh sb="7" eb="9">
      <t>レイトウ</t>
    </rPh>
    <phoneticPr fontId="4"/>
  </si>
  <si>
    <t>Ｆグリーンピース ５００ｇ入 神栄【袋】</t>
  </si>
  <si>
    <t>神栄（株）</t>
  </si>
  <si>
    <t>06032</t>
  </si>
  <si>
    <t>オクラ-果実、生</t>
    <rPh sb="4" eb="6">
      <t>カジツ</t>
    </rPh>
    <rPh sb="7" eb="8">
      <t>ナマ</t>
    </rPh>
    <phoneticPr fontId="4"/>
  </si>
  <si>
    <t>おくら【本】</t>
  </si>
  <si>
    <t>6g</t>
  </si>
  <si>
    <t>06036</t>
  </si>
  <si>
    <t>かぶ　根　皮つき　生　</t>
  </si>
  <si>
    <t>小かぶ(５個入)【束】</t>
  </si>
  <si>
    <t>5個入</t>
  </si>
  <si>
    <t>06048</t>
  </si>
  <si>
    <t>西洋かぼちゃ-果実、生</t>
    <rPh sb="0" eb="2">
      <t>セイヨウ</t>
    </rPh>
    <rPh sb="7" eb="9">
      <t>カジツ</t>
    </rPh>
    <rPh sb="10" eb="11">
      <t>ナマ</t>
    </rPh>
    <phoneticPr fontId="4"/>
  </si>
  <si>
    <t>かぼちゃ【ｋｇ】</t>
  </si>
  <si>
    <t>06054</t>
  </si>
  <si>
    <t>カリフラワー-花序、生</t>
    <rPh sb="7" eb="8">
      <t>ハナ</t>
    </rPh>
    <rPh sb="8" eb="9">
      <t>ジョマク</t>
    </rPh>
    <rPh sb="10" eb="11">
      <t>ナマ</t>
    </rPh>
    <phoneticPr fontId="4"/>
  </si>
  <si>
    <t>カリフラワー【ｋｇ】</t>
  </si>
  <si>
    <t>06056</t>
  </si>
  <si>
    <t>かんひょう－乾</t>
    <rPh sb="6" eb="7">
      <t>カンソウ</t>
    </rPh>
    <phoneticPr fontId="4"/>
  </si>
  <si>
    <t>かんぴょう　１００ｇ　渡辺食品</t>
  </si>
  <si>
    <t>渡辺商店</t>
  </si>
  <si>
    <t>06060</t>
  </si>
  <si>
    <t>きく　菊のり　　　</t>
  </si>
  <si>
    <t>食用菊（大菊）　１００ｇ入【箱】</t>
  </si>
  <si>
    <t>箱</t>
  </si>
  <si>
    <t>06061</t>
  </si>
  <si>
    <t>キャベツ-結球葉、生</t>
    <rPh sb="5" eb="6">
      <t>ムス</t>
    </rPh>
    <rPh sb="6" eb="7">
      <t>キュウ</t>
    </rPh>
    <rPh sb="7" eb="8">
      <t>ハ</t>
    </rPh>
    <rPh sb="9" eb="10">
      <t>ナマ</t>
    </rPh>
    <phoneticPr fontId="4"/>
  </si>
  <si>
    <t>きゃべつ【ｋｇ】</t>
  </si>
  <si>
    <t>06064</t>
  </si>
  <si>
    <t>レッドキャベツ-結球葉、生</t>
    <rPh sb="8" eb="9">
      <t>ムス</t>
    </rPh>
    <rPh sb="9" eb="10">
      <t>キュウ</t>
    </rPh>
    <rPh sb="10" eb="11">
      <t>ハ</t>
    </rPh>
    <rPh sb="12" eb="13">
      <t>ナマ</t>
    </rPh>
    <phoneticPr fontId="4"/>
  </si>
  <si>
    <t>レッドきゃべつ【kg】</t>
  </si>
  <si>
    <t>06065</t>
  </si>
  <si>
    <t>きゅうり-果実、生</t>
    <rPh sb="5" eb="7">
      <t>カジツ</t>
    </rPh>
    <rPh sb="8" eb="9">
      <t>ナマ</t>
    </rPh>
    <phoneticPr fontId="4"/>
  </si>
  <si>
    <t>きゅうり【ｋｇ】</t>
  </si>
  <si>
    <t>06067A</t>
  </si>
  <si>
    <t>きゅうり　漬物-しょうゆ漬</t>
    <rPh sb="5" eb="7">
      <t>ツケモノ</t>
    </rPh>
    <rPh sb="12" eb="13">
      <t>ツ</t>
    </rPh>
    <phoneticPr fontId="4"/>
  </si>
  <si>
    <t>青かっぱ　１ｋｇ入</t>
  </si>
  <si>
    <t>藤森</t>
  </si>
  <si>
    <t>06067B</t>
  </si>
  <si>
    <t>しばかっぱ　１ｋｇ入</t>
  </si>
  <si>
    <t>06072</t>
  </si>
  <si>
    <t>みずな-葉、生</t>
    <rPh sb="4" eb="5">
      <t>ハ</t>
    </rPh>
    <rPh sb="6" eb="7">
      <t>ナマ</t>
    </rPh>
    <phoneticPr fontId="4"/>
  </si>
  <si>
    <t>水菜【束】</t>
  </si>
  <si>
    <t>約200g</t>
  </si>
  <si>
    <t>06077</t>
  </si>
  <si>
    <t>クレソン-茎葉、生</t>
    <rPh sb="5" eb="6">
      <t>クキ</t>
    </rPh>
    <rPh sb="6" eb="7">
      <t>ハ</t>
    </rPh>
    <rPh sb="8" eb="9">
      <t>ナマ</t>
    </rPh>
    <phoneticPr fontId="4"/>
  </si>
  <si>
    <t>クレソン【束】</t>
  </si>
  <si>
    <t>約20g</t>
  </si>
  <si>
    <t>06084</t>
  </si>
  <si>
    <t>ごぼう-根、生</t>
    <rPh sb="4" eb="5">
      <t>ネ</t>
    </rPh>
    <rPh sb="6" eb="7">
      <t>ナマ</t>
    </rPh>
    <phoneticPr fontId="4"/>
  </si>
  <si>
    <t>ごぼう【ｋｇ】</t>
  </si>
  <si>
    <t>06086</t>
  </si>
  <si>
    <t>こまつな-葉、生</t>
    <rPh sb="5" eb="6">
      <t>ハ</t>
    </rPh>
    <rPh sb="7" eb="8">
      <t>ナマ</t>
    </rPh>
    <phoneticPr fontId="4"/>
  </si>
  <si>
    <t>小松菜【ｋｇ】</t>
  </si>
  <si>
    <t>06093</t>
  </si>
  <si>
    <t>ししとうがらし-果実、生</t>
    <rPh sb="8" eb="10">
      <t>カジツ</t>
    </rPh>
    <rPh sb="11" eb="12">
      <t>ナマ</t>
    </rPh>
    <phoneticPr fontId="4"/>
  </si>
  <si>
    <t>ししとう【パック】</t>
  </si>
  <si>
    <t>PC</t>
  </si>
  <si>
    <t>06095A</t>
  </si>
  <si>
    <t>しそ-葉、生</t>
    <rPh sb="3" eb="4">
      <t>ハ</t>
    </rPh>
    <rPh sb="5" eb="6">
      <t>ナマ</t>
    </rPh>
    <phoneticPr fontId="4"/>
  </si>
  <si>
    <t>大葉(しその葉)【枚】</t>
  </si>
  <si>
    <t>枚</t>
  </si>
  <si>
    <t>約1g</t>
  </si>
  <si>
    <t>06099</t>
  </si>
  <si>
    <t>しゅんぎく-葉、生</t>
    <rPh sb="6" eb="7">
      <t>ハ</t>
    </rPh>
    <rPh sb="8" eb="9">
      <t>ナマ</t>
    </rPh>
    <phoneticPr fontId="4"/>
  </si>
  <si>
    <t>春菊【ｋｇ】</t>
  </si>
  <si>
    <t>06103</t>
  </si>
  <si>
    <t>しょうが-塊茎、生</t>
    <rPh sb="5" eb="6">
      <t>カタマリ</t>
    </rPh>
    <rPh sb="6" eb="7">
      <t>クキ</t>
    </rPh>
    <rPh sb="8" eb="9">
      <t>ナマ</t>
    </rPh>
    <phoneticPr fontId="4"/>
  </si>
  <si>
    <t>生姜【ｋｇ】</t>
  </si>
  <si>
    <t>06104A</t>
  </si>
  <si>
    <t>しょうが　漬物-酢漬</t>
    <rPh sb="5" eb="7">
      <t>ツケモノ</t>
    </rPh>
    <rPh sb="8" eb="9">
      <t>ス</t>
    </rPh>
    <rPh sb="9" eb="10">
      <t>ツ</t>
    </rPh>
    <phoneticPr fontId="4"/>
  </si>
  <si>
    <t>紅白はじかみ ５０本入 天野食品</t>
  </si>
  <si>
    <t>天野食品</t>
  </si>
  <si>
    <t>50本入</t>
  </si>
  <si>
    <t>06104B</t>
  </si>
  <si>
    <t>しょうが　漬物　酢漬　</t>
  </si>
  <si>
    <t>紅生姜　小袋　５０ｇ</t>
  </si>
  <si>
    <t>浜島食品</t>
    <rPh sb="0" eb="2">
      <t>ハマジマ</t>
    </rPh>
    <rPh sb="2" eb="4">
      <t>ショクヒン</t>
    </rPh>
    <phoneticPr fontId="3"/>
  </si>
  <si>
    <t>50g</t>
    <phoneticPr fontId="4"/>
  </si>
  <si>
    <t>06105</t>
  </si>
  <si>
    <t>しょうが　漬物-甘酢漬け</t>
    <rPh sb="5" eb="7">
      <t>ツケモノ</t>
    </rPh>
    <rPh sb="8" eb="10">
      <t>アマズ</t>
    </rPh>
    <rPh sb="10" eb="11">
      <t>ツ</t>
    </rPh>
    <phoneticPr fontId="4"/>
  </si>
  <si>
    <t>甘酢生姜　７０ｇ</t>
  </si>
  <si>
    <t>㈱新進</t>
    <rPh sb="1" eb="2">
      <t>シン</t>
    </rPh>
    <rPh sb="2" eb="3">
      <t>シン</t>
    </rPh>
    <phoneticPr fontId="3"/>
  </si>
  <si>
    <t>70g</t>
    <phoneticPr fontId="4"/>
  </si>
  <si>
    <t>06116</t>
  </si>
  <si>
    <t>ズッキーニ-果実、生</t>
    <rPh sb="6" eb="8">
      <t>カジツ</t>
    </rPh>
    <rPh sb="9" eb="10">
      <t>ナマ</t>
    </rPh>
    <phoneticPr fontId="4"/>
  </si>
  <si>
    <t>ズッキーニ　【本】</t>
  </si>
  <si>
    <t>約180～200g</t>
  </si>
  <si>
    <t>06119</t>
  </si>
  <si>
    <t>セロリー-葉柄、生</t>
    <rPh sb="5" eb="6">
      <t>ハ</t>
    </rPh>
    <rPh sb="6" eb="7">
      <t>エ</t>
    </rPh>
    <rPh sb="8" eb="9">
      <t>ナマ</t>
    </rPh>
    <phoneticPr fontId="4"/>
  </si>
  <si>
    <t>セロリ 【ｋｇ】</t>
  </si>
  <si>
    <t>06121</t>
  </si>
  <si>
    <t>ぜんまい-若芽、ゆで</t>
    <rPh sb="5" eb="6">
      <t>ワカ</t>
    </rPh>
    <rPh sb="6" eb="7">
      <t>メ</t>
    </rPh>
    <phoneticPr fontId="4"/>
  </si>
  <si>
    <t>ぜんまい水煮１００ｇ</t>
  </si>
  <si>
    <t>マルオカ</t>
  </si>
  <si>
    <t>100g</t>
    <phoneticPr fontId="4"/>
  </si>
  <si>
    <t>06125</t>
  </si>
  <si>
    <t>そらまめ-未熟豆、ゆで</t>
    <rPh sb="5" eb="7">
      <t>ミジュク</t>
    </rPh>
    <rPh sb="7" eb="8">
      <t>マメ</t>
    </rPh>
    <phoneticPr fontId="4"/>
  </si>
  <si>
    <t>Ｆむきそら豆 ５００ｇ ニチレイ【袋】</t>
  </si>
  <si>
    <t>ニチレイフーズ</t>
  </si>
  <si>
    <t>06128</t>
  </si>
  <si>
    <t>かいわれだいこん　芽ばえ　生　　</t>
  </si>
  <si>
    <t>貝割大根【パック】</t>
  </si>
  <si>
    <t>約50g</t>
  </si>
  <si>
    <t>06132A</t>
  </si>
  <si>
    <t>だいこん-根、皮つき、生</t>
    <rPh sb="5" eb="6">
      <t>ネ</t>
    </rPh>
    <rPh sb="7" eb="8">
      <t>カワ</t>
    </rPh>
    <rPh sb="11" eb="12">
      <t>ナマ</t>
    </rPh>
    <phoneticPr fontId="4"/>
  </si>
  <si>
    <t>だいこん【ｋｇ】</t>
  </si>
  <si>
    <t>06136</t>
  </si>
  <si>
    <t>切り干し大根</t>
    <rPh sb="0" eb="3">
      <t>キリボシ</t>
    </rPh>
    <rPh sb="4" eb="6">
      <t>ダイコン</t>
    </rPh>
    <phoneticPr fontId="4"/>
  </si>
  <si>
    <t>中国産切干大根　１００ｇ【袋】</t>
  </si>
  <si>
    <t>㈱美濃椎茸</t>
    <rPh sb="1" eb="5">
      <t>ミノシイタケ</t>
    </rPh>
    <phoneticPr fontId="3"/>
  </si>
  <si>
    <t>06138</t>
  </si>
  <si>
    <t>だいこん　漬物-しお押し大根漬</t>
    <rPh sb="5" eb="7">
      <t>ツケモノ</t>
    </rPh>
    <rPh sb="10" eb="11">
      <t>オ</t>
    </rPh>
    <rPh sb="12" eb="14">
      <t>ダイコン</t>
    </rPh>
    <rPh sb="14" eb="15">
      <t>ツ</t>
    </rPh>
    <phoneticPr fontId="4"/>
  </si>
  <si>
    <t>国産大根一本漬（黄） アサダ</t>
  </si>
  <si>
    <t>アサダ</t>
  </si>
  <si>
    <t>1本入(約450g)</t>
  </si>
  <si>
    <t>06139A</t>
  </si>
  <si>
    <t>だいこん　漬物-干しだいこん漬け</t>
    <rPh sb="8" eb="9">
      <t>ホ</t>
    </rPh>
    <rPh sb="14" eb="15">
      <t>ツ</t>
    </rPh>
    <phoneticPr fontId="4"/>
  </si>
  <si>
    <t>新進　徳イチ　つぼ漬　１７０ｇ</t>
  </si>
  <si>
    <t>㈱新進</t>
  </si>
  <si>
    <t>170g</t>
  </si>
  <si>
    <t>06139B</t>
  </si>
  <si>
    <t>さくら漬 (桜大根) １ｋｇ入</t>
  </si>
  <si>
    <t>06150</t>
  </si>
  <si>
    <t>たけのこ-若茎、ゆで</t>
  </si>
  <si>
    <t>中国産 有機たけのこ　１本(水煮)１００ｇ</t>
  </si>
  <si>
    <t>(有)マルオカ</t>
  </si>
  <si>
    <t>06153</t>
  </si>
  <si>
    <t>たまねぎ-りん茎、生</t>
    <rPh sb="7" eb="8">
      <t>クキ</t>
    </rPh>
    <rPh sb="9" eb="10">
      <t>ナマ</t>
    </rPh>
    <phoneticPr fontId="4"/>
  </si>
  <si>
    <t>たまねぎ【ｋｇ】</t>
  </si>
  <si>
    <t>300g～400g</t>
  </si>
  <si>
    <t>06156</t>
  </si>
  <si>
    <t>赤たまねぎ-りん茎、生</t>
    <rPh sb="0" eb="1">
      <t>アカイ</t>
    </rPh>
    <rPh sb="8" eb="9">
      <t>クキ</t>
    </rPh>
    <rPh sb="10" eb="11">
      <t>ナマ</t>
    </rPh>
    <phoneticPr fontId="4"/>
  </si>
  <si>
    <t>赤玉ねぎ【ｋｇ】</t>
  </si>
  <si>
    <t>06160</t>
  </si>
  <si>
    <t>チンゲンツァイ-葉、生</t>
    <rPh sb="8" eb="9">
      <t>ハ</t>
    </rPh>
    <rPh sb="10" eb="11">
      <t>ナマ</t>
    </rPh>
    <phoneticPr fontId="4"/>
  </si>
  <si>
    <t>チンゲン菜【ｋｇ】</t>
  </si>
  <si>
    <t>06173</t>
  </si>
  <si>
    <t>冬瓜、生</t>
    <rPh sb="0" eb="2">
      <t>トウガン</t>
    </rPh>
    <rPh sb="3" eb="4">
      <t>ナマ</t>
    </rPh>
    <phoneticPr fontId="4"/>
  </si>
  <si>
    <t>とうがん【ｋｇ】</t>
  </si>
  <si>
    <t>約2.5kg</t>
  </si>
  <si>
    <t>06175</t>
  </si>
  <si>
    <t>スィートコーン-未熟種子、生</t>
    <rPh sb="8" eb="10">
      <t>ミジュク</t>
    </rPh>
    <rPh sb="10" eb="12">
      <t>シュシ</t>
    </rPh>
    <rPh sb="13" eb="14">
      <t>ナマ</t>
    </rPh>
    <phoneticPr fontId="4"/>
  </si>
  <si>
    <t>とうもろこし【個】</t>
  </si>
  <si>
    <t>個</t>
  </si>
  <si>
    <t>約300g</t>
  </si>
  <si>
    <t>06178</t>
  </si>
  <si>
    <t>ｽｨｰﾄｺｰﾝ-未熟種子、ホール、冷凍</t>
    <rPh sb="8" eb="10">
      <t>ミジュク</t>
    </rPh>
    <rPh sb="10" eb="12">
      <t>シュシ</t>
    </rPh>
    <rPh sb="17" eb="19">
      <t>レイトウ</t>
    </rPh>
    <phoneticPr fontId="4"/>
  </si>
  <si>
    <t>ホールコーン ５００ｇ入</t>
  </si>
  <si>
    <t>つばめ野菜㈱</t>
  </si>
  <si>
    <t>06179</t>
  </si>
  <si>
    <t>ｽｨｰﾄｺｰﾝ　缶詰-ｸﾘｰﾑｽﾀｲﾙ</t>
    <rPh sb="8" eb="10">
      <t>カンヅメ</t>
    </rPh>
    <phoneticPr fontId="4"/>
  </si>
  <si>
    <t>クリームコーン　４号缶　サニーサイド</t>
  </si>
  <si>
    <t>石光商事（株）</t>
  </si>
  <si>
    <t>内容量:425g</t>
  </si>
  <si>
    <t>06182</t>
  </si>
  <si>
    <t>トマト-果実、生</t>
    <rPh sb="4" eb="6">
      <t>カジツ</t>
    </rPh>
    <rPh sb="7" eb="8">
      <t>ナマ</t>
    </rPh>
    <phoneticPr fontId="4"/>
  </si>
  <si>
    <t>とまと【個】</t>
  </si>
  <si>
    <t>約150g</t>
  </si>
  <si>
    <t>06183</t>
  </si>
  <si>
    <t>ミニトマト-果実、生</t>
    <rPh sb="6" eb="8">
      <t>カジツ</t>
    </rPh>
    <rPh sb="9" eb="10">
      <t>ナマ</t>
    </rPh>
    <phoneticPr fontId="4"/>
  </si>
  <si>
    <t>ミニトマトＭ【ﾊﾟｯｸ】</t>
  </si>
  <si>
    <t>06184</t>
  </si>
  <si>
    <t>トマト缶詰-ホール</t>
    <rPh sb="3" eb="4">
      <t>カンヅメ</t>
    </rPh>
    <rPh sb="4" eb="5">
      <t>ヅ</t>
    </rPh>
    <phoneticPr fontId="4"/>
  </si>
  <si>
    <t>ホールトマト　２号缶　800g　カゴメ</t>
  </si>
  <si>
    <t>カゴメ</t>
  </si>
  <si>
    <t>固形500　内容量800</t>
  </si>
  <si>
    <t>06187</t>
  </si>
  <si>
    <t>トレビス　葉　生　　　</t>
  </si>
  <si>
    <t>トレビス【個】</t>
  </si>
  <si>
    <t>06191</t>
  </si>
  <si>
    <t>なす-果実、生</t>
    <rPh sb="3" eb="5">
      <t>カジツ</t>
    </rPh>
    <rPh sb="6" eb="7">
      <t>ナマ</t>
    </rPh>
    <phoneticPr fontId="4"/>
  </si>
  <si>
    <t>なす【ｋｇ】</t>
  </si>
  <si>
    <t>06205</t>
  </si>
  <si>
    <t>にがうり-果実、生</t>
    <rPh sb="5" eb="7">
      <t>カジツ</t>
    </rPh>
    <rPh sb="8" eb="9">
      <t>ナマ</t>
    </rPh>
    <phoneticPr fontId="4"/>
  </si>
  <si>
    <t>ゴーヤ(にがうり)　　【ｋｇ】</t>
  </si>
  <si>
    <t>約0.18～0.4kg</t>
  </si>
  <si>
    <t>06207</t>
  </si>
  <si>
    <t>にら・葉－生</t>
    <rPh sb="3" eb="4">
      <t>ハ</t>
    </rPh>
    <rPh sb="5" eb="6">
      <t>ナマ</t>
    </rPh>
    <phoneticPr fontId="4"/>
  </si>
  <si>
    <t>にら【束】</t>
  </si>
  <si>
    <t>06212</t>
  </si>
  <si>
    <t>にんじん-根、皮つき、生</t>
    <rPh sb="5" eb="6">
      <t>ネ</t>
    </rPh>
    <rPh sb="7" eb="8">
      <t>カワ</t>
    </rPh>
    <rPh sb="11" eb="12">
      <t>ナマ</t>
    </rPh>
    <phoneticPr fontId="4"/>
  </si>
  <si>
    <t>にんじん　（中国産）【ｋｇ】</t>
  </si>
  <si>
    <t>06223</t>
  </si>
  <si>
    <t>にんにく-りん茎、生</t>
    <rPh sb="7" eb="8">
      <t>クキ</t>
    </rPh>
    <rPh sb="9" eb="10">
      <t>ナマ</t>
    </rPh>
    <phoneticPr fontId="4"/>
  </si>
  <si>
    <t>にんにく（中国産）　【ｋｇ】</t>
  </si>
  <si>
    <t>06224</t>
  </si>
  <si>
    <t>にんにく-花茎、生</t>
    <rPh sb="5" eb="6">
      <t>ハナ</t>
    </rPh>
    <rPh sb="6" eb="7">
      <t>クキ</t>
    </rPh>
    <rPh sb="8" eb="9">
      <t>ナマ</t>
    </rPh>
    <phoneticPr fontId="4"/>
  </si>
  <si>
    <t>冷凍 にんにくの芽カット ５００ｇ入</t>
  </si>
  <si>
    <t>クラレイ㈱</t>
  </si>
  <si>
    <t>06226</t>
  </si>
  <si>
    <t>根深ねぎ-葉、軟白、生</t>
    <rPh sb="0" eb="1">
      <t>ネ</t>
    </rPh>
    <rPh sb="1" eb="2">
      <t>フカ</t>
    </rPh>
    <rPh sb="5" eb="6">
      <t>ハ</t>
    </rPh>
    <rPh sb="7" eb="8">
      <t>ヤワ</t>
    </rPh>
    <rPh sb="8" eb="9">
      <t>シロ</t>
    </rPh>
    <rPh sb="10" eb="11">
      <t>ナマ</t>
    </rPh>
    <phoneticPr fontId="4"/>
  </si>
  <si>
    <t>しろねぎ（中国産）　【ｋｇ】</t>
  </si>
  <si>
    <t>06227</t>
  </si>
  <si>
    <t>葉ねぎ-葉、生</t>
    <rPh sb="0" eb="1">
      <t>ハ</t>
    </rPh>
    <rPh sb="4" eb="5">
      <t>ハ</t>
    </rPh>
    <rPh sb="6" eb="7">
      <t>ナマ</t>
    </rPh>
    <phoneticPr fontId="4"/>
  </si>
  <si>
    <t>万能ねぎ【束】</t>
  </si>
  <si>
    <t>06233</t>
  </si>
  <si>
    <t>はくさい-結球葉、生</t>
    <rPh sb="5" eb="6">
      <t>ムス</t>
    </rPh>
    <rPh sb="6" eb="7">
      <t>キュウ</t>
    </rPh>
    <rPh sb="7" eb="8">
      <t>ハ</t>
    </rPh>
    <rPh sb="9" eb="10">
      <t>ナマ</t>
    </rPh>
    <phoneticPr fontId="4"/>
  </si>
  <si>
    <t>はくさい【ｋｇ】</t>
  </si>
  <si>
    <t>06236</t>
  </si>
  <si>
    <t>はくさい　漬物　キムチ　　</t>
  </si>
  <si>
    <t>冷凍マイルドキムチ ５００ｇ アサダ</t>
  </si>
  <si>
    <t>06238</t>
  </si>
  <si>
    <t>バジル</t>
  </si>
  <si>
    <t>バジル（生）【袋】</t>
  </si>
  <si>
    <t>06239</t>
  </si>
  <si>
    <t>パセリ-葉、生</t>
    <rPh sb="4" eb="5">
      <t>ハ</t>
    </rPh>
    <rPh sb="6" eb="7">
      <t>ナマ</t>
    </rPh>
    <phoneticPr fontId="4"/>
  </si>
  <si>
    <t>パセリ【ｋｇ】</t>
  </si>
  <si>
    <t>06240</t>
  </si>
  <si>
    <t>はつかだいこん-根、生</t>
    <rPh sb="8" eb="9">
      <t>ネ</t>
    </rPh>
    <rPh sb="10" eb="11">
      <t>ナマ</t>
    </rPh>
    <phoneticPr fontId="4"/>
  </si>
  <si>
    <t>ラディシュ【個】</t>
  </si>
  <si>
    <t>約12g</t>
  </si>
  <si>
    <t>06245</t>
  </si>
  <si>
    <t>青ピーマン-果実、生</t>
    <rPh sb="0" eb="1">
      <t>アオ</t>
    </rPh>
    <rPh sb="6" eb="8">
      <t>カジツ</t>
    </rPh>
    <rPh sb="9" eb="10">
      <t>ナマ</t>
    </rPh>
    <phoneticPr fontId="4"/>
  </si>
  <si>
    <t>ピーマン【ｋｇ】</t>
  </si>
  <si>
    <t>06247</t>
  </si>
  <si>
    <t>赤ピーマン-果実、生</t>
    <rPh sb="0" eb="1">
      <t>アカ</t>
    </rPh>
    <rPh sb="6" eb="8">
      <t>カジツ</t>
    </rPh>
    <rPh sb="9" eb="10">
      <t>ナマ</t>
    </rPh>
    <phoneticPr fontId="4"/>
  </si>
  <si>
    <t>パプリカ　赤【個】</t>
  </si>
  <si>
    <t>約100～120g</t>
  </si>
  <si>
    <t>06249</t>
  </si>
  <si>
    <t>黄ピーマン-果実、生</t>
    <rPh sb="0" eb="1">
      <t>キイロ</t>
    </rPh>
    <rPh sb="6" eb="8">
      <t>カジツ</t>
    </rPh>
    <rPh sb="9" eb="10">
      <t>ナマ</t>
    </rPh>
    <phoneticPr fontId="4"/>
  </si>
  <si>
    <t>パプリカ　黄【個】</t>
  </si>
  <si>
    <t>06257</t>
  </si>
  <si>
    <t>ふき-葉柄、ゆで</t>
    <rPh sb="3" eb="4">
      <t>ハ</t>
    </rPh>
    <rPh sb="4" eb="5">
      <t>エ</t>
    </rPh>
    <phoneticPr fontId="4"/>
  </si>
  <si>
    <t>ふき水煮 500ｇ【袋】</t>
  </si>
  <si>
    <t>約500g</t>
  </si>
  <si>
    <t>06263</t>
  </si>
  <si>
    <t>ブロッコリー-花序、生</t>
    <rPh sb="7" eb="8">
      <t>ハナ</t>
    </rPh>
    <rPh sb="8" eb="9">
      <t>ジョソウ</t>
    </rPh>
    <rPh sb="10" eb="11">
      <t>ナマ</t>
    </rPh>
    <phoneticPr fontId="4"/>
  </si>
  <si>
    <t>ブロッコリー【ｋｇ】</t>
  </si>
  <si>
    <t>06267</t>
  </si>
  <si>
    <t>ほうれんそう-葉、生</t>
    <rPh sb="7" eb="8">
      <t>ハ</t>
    </rPh>
    <rPh sb="9" eb="10">
      <t>ナマ</t>
    </rPh>
    <phoneticPr fontId="4"/>
  </si>
  <si>
    <t>ほうれん草【ｋｇ】</t>
  </si>
  <si>
    <t>06276</t>
  </si>
  <si>
    <t>根みつば-葉、生</t>
    <rPh sb="0" eb="1">
      <t>ネ</t>
    </rPh>
    <rPh sb="5" eb="6">
      <t>ハ</t>
    </rPh>
    <rPh sb="7" eb="8">
      <t>ナマ</t>
    </rPh>
    <phoneticPr fontId="4"/>
  </si>
  <si>
    <t>みつば【束】</t>
  </si>
  <si>
    <t>06280</t>
  </si>
  <si>
    <t>みょうが-花穂、生</t>
    <rPh sb="5" eb="6">
      <t>ハナ</t>
    </rPh>
    <rPh sb="6" eb="7">
      <t>ホ</t>
    </rPh>
    <rPh sb="8" eb="9">
      <t>ナマ</t>
    </rPh>
    <phoneticPr fontId="4"/>
  </si>
  <si>
    <t>みょうが(３個入)　　【パック】</t>
  </si>
  <si>
    <t>3個入</t>
  </si>
  <si>
    <t>06287</t>
  </si>
  <si>
    <t>だいずもやし－生</t>
    <rPh sb="7" eb="8">
      <t>ナマ</t>
    </rPh>
    <phoneticPr fontId="4"/>
  </si>
  <si>
    <t>豆もやし【ｋｇ】</t>
  </si>
  <si>
    <t>06293</t>
  </si>
  <si>
    <t>モロヘイヤ-茎葉、生</t>
    <rPh sb="6" eb="7">
      <t>クキ</t>
    </rPh>
    <rPh sb="7" eb="8">
      <t>ハ</t>
    </rPh>
    <rPh sb="9" eb="10">
      <t>ナマ</t>
    </rPh>
    <phoneticPr fontId="4"/>
  </si>
  <si>
    <t>モロヘイヤ【袋】</t>
  </si>
  <si>
    <t>06310</t>
  </si>
  <si>
    <t>ルッコラ</t>
  </si>
  <si>
    <t>ルッコラ【袋】</t>
  </si>
  <si>
    <t>06312</t>
  </si>
  <si>
    <t>レタス-結球葉、生</t>
    <rPh sb="8" eb="9">
      <t>ナマ</t>
    </rPh>
    <phoneticPr fontId="4"/>
  </si>
  <si>
    <t>レタス【個】</t>
  </si>
  <si>
    <t>06313</t>
  </si>
  <si>
    <t>サラダな-葉、生</t>
    <rPh sb="7" eb="8">
      <t>ナマ</t>
    </rPh>
    <phoneticPr fontId="4"/>
  </si>
  <si>
    <t>サラダ菜【個】</t>
  </si>
  <si>
    <t>約70g</t>
  </si>
  <si>
    <t>06314</t>
  </si>
  <si>
    <t>リーフレタス-葉、生</t>
    <rPh sb="7" eb="8">
      <t>ハ</t>
    </rPh>
    <rPh sb="9" eb="10">
      <t>ナマ</t>
    </rPh>
    <phoneticPr fontId="4"/>
  </si>
  <si>
    <t>グリーンリーフ【個】</t>
  </si>
  <si>
    <t>06315</t>
  </si>
  <si>
    <t>サニーレタス-葉、生</t>
    <rPh sb="9" eb="10">
      <t>ナマ</t>
    </rPh>
    <phoneticPr fontId="4"/>
  </si>
  <si>
    <t>サニーレタス【ｋｇ】</t>
  </si>
  <si>
    <t>06317</t>
  </si>
  <si>
    <t>れんこん-根茎、生</t>
    <rPh sb="5" eb="6">
      <t>ネ</t>
    </rPh>
    <rPh sb="6" eb="7">
      <t>クキ</t>
    </rPh>
    <rPh sb="8" eb="9">
      <t>ナマ</t>
    </rPh>
    <phoneticPr fontId="4"/>
  </si>
  <si>
    <t>れんこん【ｋｇ】</t>
  </si>
  <si>
    <t>06318</t>
  </si>
  <si>
    <t>れんこん　根茎　ゆで　　　</t>
  </si>
  <si>
    <t>水煮れんこん（筒）　【ｋｇ】</t>
  </si>
  <si>
    <t>06382</t>
    <phoneticPr fontId="4"/>
  </si>
  <si>
    <t>冷　ミックスベジタブル　人参・コーン・グリンピース</t>
    <rPh sb="12" eb="14">
      <t>ニンジン</t>
    </rPh>
    <phoneticPr fontId="4"/>
  </si>
  <si>
    <t>ＦＭＩＸベジ ５００ｇ入 神栄【袋】</t>
  </si>
  <si>
    <t>06095C</t>
  </si>
  <si>
    <t>木の芽</t>
    <rPh sb="0" eb="1">
      <t>キ</t>
    </rPh>
    <rPh sb="2" eb="3">
      <t>メ</t>
    </rPh>
    <phoneticPr fontId="4"/>
  </si>
  <si>
    <t>木の芽【箱】</t>
  </si>
  <si>
    <t>約40～50g　約60枚入</t>
  </si>
  <si>
    <t>06095D</t>
  </si>
  <si>
    <t>ミント</t>
  </si>
  <si>
    <t>ミントの葉【箱】</t>
  </si>
  <si>
    <t>7-果実類</t>
    <rPh sb="2" eb="4">
      <t>カジツ</t>
    </rPh>
    <rPh sb="4" eb="5">
      <t>ルイ</t>
    </rPh>
    <phoneticPr fontId="4"/>
  </si>
  <si>
    <t>07006</t>
  </si>
  <si>
    <t>アボガド-生</t>
    <rPh sb="5" eb="6">
      <t>ナマ</t>
    </rPh>
    <phoneticPr fontId="4"/>
  </si>
  <si>
    <t>アボガド【個】</t>
  </si>
  <si>
    <t>07012A</t>
  </si>
  <si>
    <t>いちご　生　　　</t>
  </si>
  <si>
    <t>いちごＭ【パック】</t>
    <phoneticPr fontId="4"/>
  </si>
  <si>
    <t>PC</t>
    <phoneticPr fontId="4"/>
  </si>
  <si>
    <t>約30粒/P　約250g</t>
    <phoneticPr fontId="4"/>
  </si>
  <si>
    <t>07012B</t>
  </si>
  <si>
    <t>Ｆストロベリー(ホール)　２００ｇ</t>
  </si>
  <si>
    <t>07013</t>
  </si>
  <si>
    <t>いちご　ジャム-高糖度</t>
    <rPh sb="8" eb="9">
      <t>コウ</t>
    </rPh>
    <rPh sb="9" eb="10">
      <t>トウ</t>
    </rPh>
    <rPh sb="10" eb="11">
      <t>ド</t>
    </rPh>
    <phoneticPr fontId="4"/>
  </si>
  <si>
    <t>毎朝カップ イチゴジャム １２０ｇ スドー</t>
  </si>
  <si>
    <t>スドー</t>
  </si>
  <si>
    <t>120g</t>
  </si>
  <si>
    <t>07124</t>
  </si>
  <si>
    <t>ブルーベリー　生　　　</t>
  </si>
  <si>
    <t>Ｆブルーベリー　２００ｇ</t>
  </si>
  <si>
    <t>07023A</t>
  </si>
  <si>
    <t>うめ　梅干し　調味漬　　</t>
  </si>
  <si>
    <t>ごはんがおいしい梅干しそ漬味 １３０ｇ</t>
  </si>
  <si>
    <t>紀州ほそ川</t>
    <rPh sb="0" eb="2">
      <t>キシュウ</t>
    </rPh>
    <rPh sb="4" eb="5">
      <t>カワ</t>
    </rPh>
    <phoneticPr fontId="3"/>
  </si>
  <si>
    <t>130g</t>
    <phoneticPr fontId="4"/>
  </si>
  <si>
    <t>07024</t>
  </si>
  <si>
    <t>うめ　梅びしお　　　</t>
  </si>
  <si>
    <t>うめびしおボトル ４６０ｇ 三島</t>
  </si>
  <si>
    <t>三島食品</t>
  </si>
  <si>
    <t>460g</t>
  </si>
  <si>
    <t>07035</t>
  </si>
  <si>
    <t>うんしゅうみかん　缶詰-果肉</t>
    <rPh sb="9" eb="11">
      <t>カンヅメ</t>
    </rPh>
    <rPh sb="12" eb="14">
      <t>カニク</t>
    </rPh>
    <phoneticPr fontId="4"/>
  </si>
  <si>
    <t>みかん シロップ漬 ４号缶</t>
  </si>
  <si>
    <t>内容量:425g、固形量:234g</t>
  </si>
  <si>
    <t>07040</t>
  </si>
  <si>
    <t>ﾈｰﾌﾞﾙ　砂じょう－生</t>
    <rPh sb="6" eb="7">
      <t>スナ</t>
    </rPh>
    <rPh sb="11" eb="12">
      <t>ナマ</t>
    </rPh>
    <phoneticPr fontId="4"/>
  </si>
  <si>
    <t>オレンジ【個】</t>
  </si>
  <si>
    <t>約200g　変動</t>
  </si>
  <si>
    <t>07043</t>
  </si>
  <si>
    <t>ﾊﾞﾚﾝｼｱｵﾚﾝｼﾞ　果汁飲料-濃縮還元ｼﾞｭｰｽ</t>
    <rPh sb="12" eb="14">
      <t>カジュウ</t>
    </rPh>
    <rPh sb="14" eb="16">
      <t>インリョウ</t>
    </rPh>
    <rPh sb="17" eb="19">
      <t>ノウシュク</t>
    </rPh>
    <rPh sb="19" eb="21">
      <t>カンゲン</t>
    </rPh>
    <phoneticPr fontId="4"/>
  </si>
  <si>
    <t>オレンジ１００％ジュース １Ｌ 物産Fﾏﾃﾘｱﾙ</t>
  </si>
  <si>
    <t>物産Ｆマテリアル㈱</t>
  </si>
  <si>
    <t>1000ml</t>
  </si>
  <si>
    <t>07047</t>
  </si>
  <si>
    <t>ﾊﾞﾚﾝｼｱｵﾚﾝｼﾞ　ﾏﾏﾚｰﾄﾞ-低糖度</t>
    <rPh sb="19" eb="20">
      <t>テイトウ</t>
    </rPh>
    <rPh sb="20" eb="21">
      <t>トウ</t>
    </rPh>
    <rPh sb="21" eb="22">
      <t>ド</t>
    </rPh>
    <phoneticPr fontId="4"/>
  </si>
  <si>
    <t>マ―マレ―ドＳＳ １５ｇ×４０ 小島【袋】</t>
  </si>
  <si>
    <t>小島食品</t>
  </si>
  <si>
    <t>15gx40</t>
  </si>
  <si>
    <t>07054</t>
  </si>
  <si>
    <t>キウィフルーツ－生</t>
    <rPh sb="8" eb="9">
      <t>ナマ</t>
    </rPh>
    <phoneticPr fontId="4"/>
  </si>
  <si>
    <t>キーウィフルーツ　　【個】</t>
  </si>
  <si>
    <t>約100g　変動</t>
  </si>
  <si>
    <t>07062</t>
  </si>
  <si>
    <t>ｸﾞﾚｰﾌﾟﾌﾙｰﾂ　砂じょう－生、ﾎﾜｲﾄ</t>
    <rPh sb="11" eb="12">
      <t>スナ</t>
    </rPh>
    <rPh sb="16" eb="17">
      <t>ナマ</t>
    </rPh>
    <phoneticPr fontId="4"/>
  </si>
  <si>
    <t>グレープフルーツ　　【個】</t>
  </si>
  <si>
    <t>約250g</t>
  </si>
  <si>
    <t>07164</t>
  </si>
  <si>
    <t>ｸﾞﾚｰﾌﾟﾌﾙｰﾂ　砂じょう－生、ﾙﾋﾞｰ</t>
    <rPh sb="11" eb="12">
      <t>スナ</t>
    </rPh>
    <rPh sb="16" eb="17">
      <t>ナマ</t>
    </rPh>
    <phoneticPr fontId="4"/>
  </si>
  <si>
    <t>グレープフルーツ　　ルビー【個】</t>
  </si>
  <si>
    <t>約250g　変動</t>
  </si>
  <si>
    <t>07072</t>
  </si>
  <si>
    <t>さくらんぼ-缶詰</t>
    <rPh sb="6" eb="8">
      <t>カンヅメ</t>
    </rPh>
    <phoneticPr fontId="4"/>
  </si>
  <si>
    <t>チェリー（枝付）４号缶（約４７粒入）</t>
  </si>
  <si>
    <t>固形量:230g 内容量:425g</t>
  </si>
  <si>
    <t>07077</t>
  </si>
  <si>
    <t>すいか-生</t>
    <rPh sb="4" eb="5">
      <t>ナマ</t>
    </rPh>
    <phoneticPr fontId="4"/>
  </si>
  <si>
    <t>小玉すいか【個】</t>
  </si>
  <si>
    <t>約2kg</t>
  </si>
  <si>
    <t>07092</t>
  </si>
  <si>
    <t>西洋なし-缶詰</t>
    <rPh sb="0" eb="1">
      <t>ニシ</t>
    </rPh>
    <rPh sb="1" eb="2">
      <t>ヨウ</t>
    </rPh>
    <rPh sb="5" eb="7">
      <t>カンヅメ</t>
    </rPh>
    <phoneticPr fontId="4"/>
  </si>
  <si>
    <t>Ｎ＆Ｄ 洋梨ハーフ ２号缶</t>
  </si>
  <si>
    <t>正栄食品工業㈱</t>
  </si>
  <si>
    <t>内容量:850g、固形量:460g</t>
  </si>
  <si>
    <t>07097</t>
  </si>
  <si>
    <t>パインアップル－生</t>
    <rPh sb="8" eb="9">
      <t>ナマ</t>
    </rPh>
    <phoneticPr fontId="4"/>
  </si>
  <si>
    <t>パイナップル【個】</t>
  </si>
  <si>
    <t>約2～2.2kg</t>
  </si>
  <si>
    <t>07102</t>
  </si>
  <si>
    <t>パインアップ-缶詰</t>
    <rPh sb="7" eb="9">
      <t>カンヅメ</t>
    </rPh>
    <phoneticPr fontId="4"/>
  </si>
  <si>
    <t>パインスライス ３号缶</t>
  </si>
  <si>
    <t>内容量:567g、固形量:340g</t>
  </si>
  <si>
    <t>07107</t>
  </si>
  <si>
    <t>バナナ－生</t>
    <rPh sb="4" eb="5">
      <t>ナマ</t>
    </rPh>
    <phoneticPr fontId="4"/>
  </si>
  <si>
    <t>バナナ【本】</t>
  </si>
  <si>
    <t>約600g</t>
  </si>
  <si>
    <t>07116</t>
  </si>
  <si>
    <t>ぶどう-生</t>
    <rPh sb="4" eb="5">
      <t>ナマ</t>
    </rPh>
    <phoneticPr fontId="4"/>
  </si>
  <si>
    <t>ぶどう（デラウェア）【パック】</t>
  </si>
  <si>
    <t>約280g</t>
  </si>
  <si>
    <t>07117</t>
  </si>
  <si>
    <t>ぶどう-干しぶどう</t>
    <rPh sb="4" eb="5">
      <t>ホ</t>
    </rPh>
    <phoneticPr fontId="4"/>
  </si>
  <si>
    <t>共立　レーズン　９０ｇ</t>
  </si>
  <si>
    <t>共立食品</t>
  </si>
  <si>
    <t>90g</t>
  </si>
  <si>
    <t>07132</t>
  </si>
  <si>
    <t>マンゴー　生　　　</t>
  </si>
  <si>
    <t>マンゴー缶ダイス　２号缶　天狗</t>
    <phoneticPr fontId="4"/>
  </si>
  <si>
    <t>天狗缶詰</t>
  </si>
  <si>
    <t>固形量:490g 内容量:825g</t>
  </si>
  <si>
    <t>07135</t>
  </si>
  <si>
    <t>メロン　露地メロン　緑肉種　生　</t>
  </si>
  <si>
    <t>青肉メロン【個】</t>
  </si>
  <si>
    <t>約1kg</t>
  </si>
  <si>
    <t>07174</t>
  </si>
  <si>
    <t>メロン　露地メロン　赤肉種　生　　</t>
  </si>
  <si>
    <t>赤肉メロン【個】</t>
  </si>
  <si>
    <t>2L：約1kg</t>
  </si>
  <si>
    <t>07138</t>
  </si>
  <si>
    <t>もも　缶詰-白肉種　果肉</t>
    <rPh sb="3" eb="5">
      <t>カンヅメ</t>
    </rPh>
    <rPh sb="6" eb="7">
      <t>シロ</t>
    </rPh>
    <rPh sb="7" eb="8">
      <t>ニク</t>
    </rPh>
    <rPh sb="8" eb="9">
      <t>シュ</t>
    </rPh>
    <rPh sb="10" eb="12">
      <t>カニク</t>
    </rPh>
    <phoneticPr fontId="4"/>
  </si>
  <si>
    <t>白桃ハーフ シロップ漬 ４号缶</t>
  </si>
  <si>
    <t>内容量:425g、固形量:250g</t>
  </si>
  <si>
    <t>07175</t>
  </si>
  <si>
    <t>もも　缶詰-黄肉種　果肉</t>
    <rPh sb="3" eb="5">
      <t>カンヅメ</t>
    </rPh>
    <rPh sb="6" eb="7">
      <t>キ</t>
    </rPh>
    <rPh sb="7" eb="8">
      <t>ニク</t>
    </rPh>
    <rPh sb="8" eb="9">
      <t>シュ</t>
    </rPh>
    <rPh sb="10" eb="12">
      <t>カニク</t>
    </rPh>
    <phoneticPr fontId="4"/>
  </si>
  <si>
    <t>黄桃ハーフ ２号缶</t>
  </si>
  <si>
    <t>内容量:825g、固形量:480g</t>
  </si>
  <si>
    <t>07142A</t>
  </si>
  <si>
    <t>ゆず-果皮、生</t>
    <rPh sb="3" eb="4">
      <t>カジツ</t>
    </rPh>
    <rPh sb="4" eb="5">
      <t>カワ</t>
    </rPh>
    <rPh sb="6" eb="7">
      <t>ナマ</t>
    </rPh>
    <phoneticPr fontId="4"/>
  </si>
  <si>
    <t>ゆず【個】</t>
  </si>
  <si>
    <t>07142B</t>
  </si>
  <si>
    <t>刻み生ゆず １００ｇ カネク</t>
  </si>
  <si>
    <t>カネク</t>
  </si>
  <si>
    <t>07148</t>
  </si>
  <si>
    <t>りんご－生</t>
    <rPh sb="4" eb="5">
      <t>ナマ</t>
    </rPh>
    <phoneticPr fontId="4"/>
  </si>
  <si>
    <t>りんご【個】</t>
  </si>
  <si>
    <t>約200～250g</t>
  </si>
  <si>
    <t>07150</t>
  </si>
  <si>
    <t>りんご　果汁飲料-濃縮還元</t>
    <rPh sb="4" eb="6">
      <t>カジュウ</t>
    </rPh>
    <rPh sb="6" eb="7">
      <t>イン</t>
    </rPh>
    <rPh sb="7" eb="8">
      <t>リョウ</t>
    </rPh>
    <rPh sb="9" eb="11">
      <t>ノウシュク</t>
    </rPh>
    <rPh sb="11" eb="13">
      <t>カンゲン</t>
    </rPh>
    <phoneticPr fontId="4"/>
  </si>
  <si>
    <t>アップル１００％ジュース １Ｌ 物産Fﾏﾃﾘｱﾙ</t>
  </si>
  <si>
    <t>07153</t>
  </si>
  <si>
    <t>りんご　缶詰　　　</t>
  </si>
  <si>
    <t>りんご６つ割(国産) ４号缶 ＳＳＫセールス</t>
  </si>
  <si>
    <t>ＳＳＫセールス</t>
  </si>
  <si>
    <t>総量425g、固形量250g</t>
  </si>
  <si>
    <t>07155</t>
  </si>
  <si>
    <t>レモン-全果、生</t>
    <rPh sb="4" eb="5">
      <t>ゼンブ</t>
    </rPh>
    <rPh sb="5" eb="6">
      <t>カジツ</t>
    </rPh>
    <rPh sb="7" eb="8">
      <t>ナマ</t>
    </rPh>
    <phoneticPr fontId="4"/>
  </si>
  <si>
    <t>レモン【個】</t>
  </si>
  <si>
    <t>07156</t>
  </si>
  <si>
    <t>レモン　果汁　生　</t>
  </si>
  <si>
    <t>ポッカレモン　１２０ｍｌ</t>
  </si>
  <si>
    <t>ポッカ</t>
  </si>
  <si>
    <t>120ml</t>
  </si>
  <si>
    <t>07092B</t>
  </si>
  <si>
    <t>フルーツカクテル</t>
  </si>
  <si>
    <t>サニーサイド印 フルーツカクテル ２号缶</t>
  </si>
  <si>
    <t>(固形量500g､総量850g)</t>
  </si>
  <si>
    <t>8-きのこ類</t>
    <rPh sb="5" eb="6">
      <t>ルイ</t>
    </rPh>
    <phoneticPr fontId="4"/>
  </si>
  <si>
    <t>08001</t>
  </si>
  <si>
    <t>えのきたけ-生</t>
    <rPh sb="6" eb="7">
      <t>ナマ</t>
    </rPh>
    <phoneticPr fontId="4"/>
  </si>
  <si>
    <t>えのき茸【袋】</t>
  </si>
  <si>
    <t>08003</t>
  </si>
  <si>
    <t>えのきたけ　味付け瓶詰　　　</t>
  </si>
  <si>
    <t>妙高なめ茸　４００ｇ</t>
  </si>
  <si>
    <t>信濃産業（株）</t>
  </si>
  <si>
    <t>08006</t>
  </si>
  <si>
    <t>きくらげ－乾</t>
    <rPh sb="5" eb="6">
      <t>カンソウ</t>
    </rPh>
    <phoneticPr fontId="4"/>
  </si>
  <si>
    <t>裏白きくらげスライス １００ｇ 美濃椎茸</t>
  </si>
  <si>
    <t>（株）美濃椎茸</t>
  </si>
  <si>
    <t>08039</t>
  </si>
  <si>
    <t>生しいたけ－生</t>
    <rPh sb="0" eb="1">
      <t>ナマ</t>
    </rPh>
    <rPh sb="6" eb="7">
      <t>ナマ</t>
    </rPh>
    <phoneticPr fontId="4"/>
  </si>
  <si>
    <t>生しいたけ(Ｍｻｲｽﾞ)　【袋】</t>
  </si>
  <si>
    <t>約100g(約8個入)</t>
  </si>
  <si>
    <t>08013</t>
  </si>
  <si>
    <t>乾しいたけ－乾</t>
    <rPh sb="0" eb="1">
      <t>カンソウ</t>
    </rPh>
    <rPh sb="6" eb="7">
      <t>カンソウ</t>
    </rPh>
    <phoneticPr fontId="4"/>
  </si>
  <si>
    <t>干し椎茸ホール　１００ｇ入</t>
  </si>
  <si>
    <t>08016</t>
  </si>
  <si>
    <t>ぶなしめじ－生</t>
    <rPh sb="6" eb="7">
      <t>ナマ</t>
    </rPh>
    <phoneticPr fontId="4"/>
  </si>
  <si>
    <t>しめじ【袋】</t>
  </si>
  <si>
    <t>08020</t>
  </si>
  <si>
    <t>なめこ　生　　　</t>
  </si>
  <si>
    <t>なめこ【ｋｇ】</t>
  </si>
  <si>
    <t>08025</t>
  </si>
  <si>
    <t>エリンギ-生</t>
    <rPh sb="5" eb="6">
      <t>ナマ</t>
    </rPh>
    <phoneticPr fontId="4"/>
  </si>
  <si>
    <t>エリンギ【袋】</t>
  </si>
  <si>
    <t>08028</t>
  </si>
  <si>
    <t>まいたけ-生</t>
    <rPh sb="5" eb="6">
      <t>ナマ</t>
    </rPh>
    <phoneticPr fontId="4"/>
  </si>
  <si>
    <t>まいたけ【ｋｇ】</t>
  </si>
  <si>
    <t>08033</t>
  </si>
  <si>
    <t>マッシュルーム-水煮缶詰</t>
    <rPh sb="8" eb="9">
      <t>ミズ</t>
    </rPh>
    <rPh sb="9" eb="10">
      <t>ニ</t>
    </rPh>
    <rPh sb="10" eb="12">
      <t>カンヅメ</t>
    </rPh>
    <phoneticPr fontId="4"/>
  </si>
  <si>
    <t>マッシュルーム缶２号缶　４５４ｇ</t>
  </si>
  <si>
    <t>富士商会</t>
  </si>
  <si>
    <t>総量:850g 固形量:454g</t>
  </si>
  <si>
    <t>9-藻類</t>
    <rPh sb="2" eb="3">
      <t>モ</t>
    </rPh>
    <rPh sb="3" eb="4">
      <t>ルイ</t>
    </rPh>
    <phoneticPr fontId="4"/>
  </si>
  <si>
    <t>09002</t>
  </si>
  <si>
    <t>あおのり-素干し</t>
    <rPh sb="5" eb="6">
      <t>ス</t>
    </rPh>
    <rPh sb="6" eb="7">
      <t>ボ</t>
    </rPh>
    <phoneticPr fontId="4"/>
  </si>
  <si>
    <t>青のり粉　１５ｇ</t>
  </si>
  <si>
    <t>扇カネ安食品本舗</t>
  </si>
  <si>
    <t>15g</t>
  </si>
  <si>
    <t>09004A</t>
  </si>
  <si>
    <t>あまのり-焼きのり</t>
    <rPh sb="5" eb="6">
      <t>ヤ</t>
    </rPh>
    <phoneticPr fontId="4"/>
  </si>
  <si>
    <t>きざみのり　１００ｇ入　金原海苔</t>
  </si>
  <si>
    <t>金原海苔</t>
  </si>
  <si>
    <t>09004B</t>
  </si>
  <si>
    <t>焼のり　１０枚入</t>
  </si>
  <si>
    <t>10枚入</t>
  </si>
  <si>
    <t>09005</t>
  </si>
  <si>
    <t>あまのり-味付けのり</t>
    <rPh sb="5" eb="7">
      <t>アジツ</t>
    </rPh>
    <phoneticPr fontId="4"/>
  </si>
  <si>
    <t>中乾　味付け海苔　１０束</t>
  </si>
  <si>
    <t>10束</t>
  </si>
  <si>
    <t>09018</t>
  </si>
  <si>
    <t>みついしこんぶ　素干し　　</t>
  </si>
  <si>
    <t>だし昆布　１００ｇ　岩田</t>
  </si>
  <si>
    <t>岩田昆布</t>
  </si>
  <si>
    <t>09020</t>
  </si>
  <si>
    <t>刻み昆布　　　</t>
  </si>
  <si>
    <t>細切昆布(国産)１００ｇ 岩田昆布</t>
  </si>
  <si>
    <t>09021</t>
  </si>
  <si>
    <t>削り昆布</t>
    <rPh sb="0" eb="1">
      <t>ケズ</t>
    </rPh>
    <rPh sb="2" eb="4">
      <t>コンブ</t>
    </rPh>
    <phoneticPr fontId="4"/>
  </si>
  <si>
    <t>北海道とろろ昆布　５０ｇ</t>
  </si>
  <si>
    <t>前島食品</t>
  </si>
  <si>
    <t>50gx10</t>
  </si>
  <si>
    <t>09022</t>
  </si>
  <si>
    <t>塩昆布</t>
  </si>
  <si>
    <t>塩昆布 ４６ｇ ふじっ子</t>
  </si>
  <si>
    <t>フジッコ</t>
  </si>
  <si>
    <t>46g</t>
  </si>
  <si>
    <t>09026</t>
  </si>
  <si>
    <t>てんぐさ-ところてん</t>
  </si>
  <si>
    <t>ところ天　1食入り　スープ付き　180ｇ</t>
  </si>
  <si>
    <t>09028A</t>
  </si>
  <si>
    <t>てんぐさ-寒天</t>
    <rPh sb="5" eb="7">
      <t>カンテン</t>
    </rPh>
    <phoneticPr fontId="4"/>
  </si>
  <si>
    <t>伊那　寒天クック １６ｇ（４ｇ×４入）</t>
  </si>
  <si>
    <t>伊那食品工業</t>
  </si>
  <si>
    <t>4gx4</t>
  </si>
  <si>
    <t>09053</t>
  </si>
  <si>
    <t>ひじき-ほしひじき</t>
  </si>
  <si>
    <t>芽ひじき ２００ｇ【袋】</t>
  </si>
  <si>
    <t>北村物産</t>
  </si>
  <si>
    <t>09033</t>
  </si>
  <si>
    <t>ひとえぐさ　つくだ煮　　　</t>
  </si>
  <si>
    <t>あまのり佃煮(ボトル入) ５２０ｇ 三島</t>
  </si>
  <si>
    <t>520g</t>
  </si>
  <si>
    <t>09037</t>
  </si>
  <si>
    <t>おきなわもずく-塩蔵、塩抜き</t>
    <rPh sb="8" eb="10">
      <t>エンゾウ</t>
    </rPh>
    <rPh sb="11" eb="12">
      <t>シオ</t>
    </rPh>
    <rPh sb="12" eb="13">
      <t>ヌ</t>
    </rPh>
    <phoneticPr fontId="4"/>
  </si>
  <si>
    <t>そのまま手軽に美ら海もずく ５００ｇ 理研</t>
  </si>
  <si>
    <t>理研ビタミン</t>
  </si>
  <si>
    <t>09045</t>
  </si>
  <si>
    <t>わかめ-湯通し塩蔵</t>
    <rPh sb="4" eb="6">
      <t>ユドオ</t>
    </rPh>
    <rPh sb="7" eb="9">
      <t>エンゾウ</t>
    </rPh>
    <phoneticPr fontId="4"/>
  </si>
  <si>
    <t>生若布　５００ｇ【袋】</t>
  </si>
  <si>
    <t>09040</t>
  </si>
  <si>
    <t>乾燥わかめ－素干し</t>
    <rPh sb="0" eb="2">
      <t>カンソウ</t>
    </rPh>
    <phoneticPr fontId="4"/>
  </si>
  <si>
    <t>カットわかめ ２００ｇ ＦＵ 慶運食品</t>
  </si>
  <si>
    <t>慶運食品</t>
  </si>
  <si>
    <t>09040B</t>
  </si>
  <si>
    <t>海藻サラダ（華）</t>
    <rPh sb="0" eb="2">
      <t>カイソウ</t>
    </rPh>
    <rPh sb="6" eb="7">
      <t>ハナ</t>
    </rPh>
    <phoneticPr fontId="4"/>
  </si>
  <si>
    <t>海藻サラダ　１００ｇ　ダーリジャパン</t>
  </si>
  <si>
    <t>ダーリジャパン</t>
  </si>
  <si>
    <t>09047</t>
  </si>
  <si>
    <t>わかめ　めかぶわかめ　生　　</t>
  </si>
  <si>
    <t>そのまま手軽に千切りめかぶ ２００ｇ ﾘｹﾝ</t>
  </si>
  <si>
    <t>10-魚介類</t>
    <rPh sb="3" eb="6">
      <t>ギョカイルイ</t>
    </rPh>
    <phoneticPr fontId="4"/>
  </si>
  <si>
    <t>10003A</t>
    <phoneticPr fontId="4"/>
  </si>
  <si>
    <t>まあじ－生</t>
    <rPh sb="4" eb="5">
      <t>ナマ</t>
    </rPh>
    <phoneticPr fontId="4"/>
  </si>
  <si>
    <t>Ｆｕ骨なし切身アジ　８０ｇ×５枚　ｼｮｸﾘｭｰ</t>
  </si>
  <si>
    <t>㈱ショクリュー</t>
  </si>
  <si>
    <t>80gx5</t>
  </si>
  <si>
    <t>10003B</t>
    <phoneticPr fontId="4"/>
  </si>
  <si>
    <t>Ｆｕ骨なし切身アジ　7０ｇ×５枚</t>
  </si>
  <si>
    <t>ショクリュー</t>
  </si>
  <si>
    <t>袋</t>
    <rPh sb="0" eb="1">
      <t>フクロ</t>
    </rPh>
    <phoneticPr fontId="2"/>
  </si>
  <si>
    <t>70ｇ×5枚</t>
    <rPh sb="5" eb="6">
      <t>マイ</t>
    </rPh>
    <phoneticPr fontId="2"/>
  </si>
  <si>
    <t>10003C</t>
    <phoneticPr fontId="4"/>
  </si>
  <si>
    <t>Ｆｕ骨なし切身アジ　６０ｇ×５枚</t>
  </si>
  <si>
    <t>60g×5枚</t>
    <rPh sb="5" eb="6">
      <t>マイ</t>
    </rPh>
    <phoneticPr fontId="2"/>
  </si>
  <si>
    <t>10016</t>
  </si>
  <si>
    <t>あなご－蒸し</t>
    <rPh sb="4" eb="5">
      <t>ム</t>
    </rPh>
    <phoneticPr fontId="4"/>
  </si>
  <si>
    <t>アナゴスライス　２０入</t>
  </si>
  <si>
    <t>6gx20</t>
  </si>
  <si>
    <t>10030</t>
  </si>
  <si>
    <t>アラスカめぬけ－生</t>
    <rPh sb="8" eb="9">
      <t>ナマ</t>
    </rPh>
    <phoneticPr fontId="4"/>
  </si>
  <si>
    <t>楽らく骨なしメヌケ　８０ｇ×５切　大冷</t>
  </si>
  <si>
    <t>10045</t>
  </si>
  <si>
    <t>かたくちいわし-煮干し</t>
    <rPh sb="8" eb="10">
      <t>ニボ</t>
    </rPh>
    <phoneticPr fontId="4"/>
  </si>
  <si>
    <t>煮干</t>
  </si>
  <si>
    <t>名古屋大鰹</t>
  </si>
  <si>
    <t>10051</t>
  </si>
  <si>
    <t>まいわし-生干し</t>
    <rPh sb="5" eb="6">
      <t>ナマ</t>
    </rPh>
    <rPh sb="6" eb="7">
      <t>ホ</t>
    </rPh>
    <phoneticPr fontId="4"/>
  </si>
  <si>
    <t>いわし開き　30g×30尾入</t>
  </si>
  <si>
    <t>30g×30尾</t>
  </si>
  <si>
    <t>10055</t>
  </si>
  <si>
    <t>まいわし　しらす干し-微乾燥品</t>
    <rPh sb="8" eb="9">
      <t>ホ</t>
    </rPh>
    <rPh sb="11" eb="12">
      <t>ビ</t>
    </rPh>
    <rPh sb="12" eb="14">
      <t>カンソウ</t>
    </rPh>
    <rPh sb="14" eb="15">
      <t>ヒン</t>
    </rPh>
    <phoneticPr fontId="4"/>
  </si>
  <si>
    <t>しらす干しS　５００ｇ入【袋】</t>
  </si>
  <si>
    <t>木村海産</t>
  </si>
  <si>
    <t>10070</t>
  </si>
  <si>
    <t>うなぎ-かば焼</t>
    <rPh sb="4" eb="7">
      <t>カバヤキ</t>
    </rPh>
    <phoneticPr fontId="4"/>
  </si>
  <si>
    <t>Ｆ無頭鰻蒲焼 【５尾入】</t>
  </si>
  <si>
    <t>マリンフーズ㈱</t>
  </si>
  <si>
    <t>5kg(25尾)</t>
  </si>
  <si>
    <t>10091</t>
  </si>
  <si>
    <t>かつお-かつおぶし</t>
  </si>
  <si>
    <t>花かつお　１００ｇ入</t>
  </si>
  <si>
    <t>かね七</t>
  </si>
  <si>
    <t>10100B</t>
  </si>
  <si>
    <t>まがれい-生</t>
    <rPh sb="5" eb="6">
      <t>ナマ</t>
    </rPh>
    <phoneticPr fontId="4"/>
  </si>
  <si>
    <t>楽らく骨なしかれい　６０ｇ×５切　大冷</t>
  </si>
  <si>
    <t>60g×5</t>
  </si>
  <si>
    <t>10109</t>
  </si>
  <si>
    <t>きす-生</t>
    <rPh sb="3" eb="4">
      <t>ナマ</t>
    </rPh>
    <phoneticPr fontId="4"/>
  </si>
  <si>
    <t>本キスＨ　３０枚入【パック】</t>
  </si>
  <si>
    <t>30枚入</t>
  </si>
  <si>
    <t>10134</t>
  </si>
  <si>
    <t>しろさけ-生</t>
    <rPh sb="5" eb="6">
      <t>ナマ</t>
    </rPh>
    <phoneticPr fontId="4"/>
  </si>
  <si>
    <t>BUONO 柔らか鮭切身骨なし 80ｇ×5 ｼｮｸﾘｭｰ</t>
  </si>
  <si>
    <t>10151</t>
  </si>
  <si>
    <t>べにざけ-くん製</t>
    <rPh sb="7" eb="8">
      <t>セイヒン</t>
    </rPh>
    <phoneticPr fontId="4"/>
  </si>
  <si>
    <t>スモークサーモン　１００ｇ</t>
  </si>
  <si>
    <t>丸一水産㈱</t>
  </si>
  <si>
    <t>10158A</t>
  </si>
  <si>
    <t>たいせいようさば　生　　</t>
  </si>
  <si>
    <t>Ｆｕ骨なし切身サバ　8０ｇ×５枚入</t>
  </si>
  <si>
    <t>マルハニチロ</t>
  </si>
  <si>
    <t>80ｇ×5枚</t>
    <rPh sb="5" eb="6">
      <t>マイ</t>
    </rPh>
    <phoneticPr fontId="2"/>
  </si>
  <si>
    <t>10158B</t>
  </si>
  <si>
    <t>Ｆｕ骨なし切身サバ　7０ｇ×５枚入</t>
  </si>
  <si>
    <t>10158C</t>
  </si>
  <si>
    <t>Ｆｕ骨なし切身サバ　６０ｇ×５枚入</t>
  </si>
  <si>
    <t>10171A</t>
    <phoneticPr fontId="4"/>
  </si>
  <si>
    <t>さわら-生</t>
    <rPh sb="4" eb="5">
      <t>ナマ</t>
    </rPh>
    <phoneticPr fontId="4"/>
  </si>
  <si>
    <t>サワラ骨取り切身 ６０ｇ×５枚</t>
  </si>
  <si>
    <t>オカフーズ</t>
  </si>
  <si>
    <t>60g×5枚</t>
    <rPh sb="5" eb="6">
      <t>マイ</t>
    </rPh>
    <phoneticPr fontId="3"/>
  </si>
  <si>
    <t>10171B</t>
    <phoneticPr fontId="4"/>
  </si>
  <si>
    <t>サワラ骨取り切身 7０ｇ×５枚</t>
  </si>
  <si>
    <t>70ｇ×5枚</t>
    <rPh sb="5" eb="6">
      <t>マイ</t>
    </rPh>
    <phoneticPr fontId="3"/>
  </si>
  <si>
    <t>10171C</t>
    <phoneticPr fontId="4"/>
  </si>
  <si>
    <t>サワラ骨取り切身 8０ｇ×５枚</t>
  </si>
  <si>
    <t>80ｇ×5枚</t>
    <rPh sb="5" eb="6">
      <t>マイ</t>
    </rPh>
    <phoneticPr fontId="3"/>
  </si>
  <si>
    <t>10180</t>
  </si>
  <si>
    <t>ししゃも-生干し、生</t>
    <rPh sb="5" eb="6">
      <t>ナマ</t>
    </rPh>
    <rPh sb="6" eb="7">
      <t>ホ</t>
    </rPh>
    <rPh sb="9" eb="10">
      <t>ナマ</t>
    </rPh>
    <phoneticPr fontId="4"/>
  </si>
  <si>
    <t>カラフトししゃも</t>
  </si>
  <si>
    <t>㈱野田彦</t>
  </si>
  <si>
    <t>尾</t>
  </si>
  <si>
    <t>2L(10g)x8尾</t>
  </si>
  <si>
    <t>10199A</t>
  </si>
  <si>
    <t>すけとうだら-生</t>
    <rPh sb="7" eb="8">
      <t>ナマ</t>
    </rPh>
    <phoneticPr fontId="4"/>
  </si>
  <si>
    <t>助宗タラ骨取り切身 ８０ｇ×５枚</t>
  </si>
  <si>
    <t>㈱オカフーズ</t>
  </si>
  <si>
    <t>80gx5枚</t>
  </si>
  <si>
    <t>10199B</t>
  </si>
  <si>
    <t>助宗タラ骨取り切身 ７０ｇ×５枚</t>
  </si>
  <si>
    <t>10199C</t>
  </si>
  <si>
    <t>助宗タラ骨取り切身 ６０ｇ×５枚</t>
  </si>
  <si>
    <t>10202</t>
  </si>
  <si>
    <t>すけとうだら　たらこ-生</t>
    <rPh sb="11" eb="12">
      <t>ナマ</t>
    </rPh>
    <phoneticPr fontId="4"/>
  </si>
  <si>
    <t>たらこ</t>
  </si>
  <si>
    <t>2kg入</t>
  </si>
  <si>
    <t>10204</t>
  </si>
  <si>
    <t>すけとうだら　からしめんたいこ</t>
  </si>
  <si>
    <t>明太子チューブ　５００ｇ</t>
  </si>
  <si>
    <t>前田海産</t>
  </si>
  <si>
    <t>10210</t>
  </si>
  <si>
    <t>まだら-でんぶ</t>
  </si>
  <si>
    <t>桜でんぶ　２５ｇ　カネハツ</t>
  </si>
  <si>
    <t>25g</t>
  </si>
  <si>
    <t>10241</t>
  </si>
  <si>
    <t>ぶり　成魚-生</t>
    <rPh sb="3" eb="5">
      <t>セイギョ</t>
    </rPh>
    <rPh sb="6" eb="7">
      <t>ナマ</t>
    </rPh>
    <phoneticPr fontId="4"/>
  </si>
  <si>
    <t>ぶり切身(骨取り) ８０ｇ×５枚入</t>
  </si>
  <si>
    <t>10245A</t>
  </si>
  <si>
    <t>ホキ-生</t>
    <rPh sb="3" eb="4">
      <t>ナマ</t>
    </rPh>
    <phoneticPr fontId="4"/>
  </si>
  <si>
    <t>Fu骨なし切身ホキ ８０g×５枚 ﾏﾙﾊﾆﾁﾛ</t>
  </si>
  <si>
    <t>10245B</t>
  </si>
  <si>
    <t>Fu骨なし切身ホキ 7０g×５枚</t>
  </si>
  <si>
    <t>10245C</t>
  </si>
  <si>
    <t>Fu骨なし切身ホキ ６０g×５枚</t>
  </si>
  <si>
    <t>10263</t>
  </si>
  <si>
    <t>まぐろ-油漬,ﾌﾚｰｸ,ﾗｲﾄ</t>
    <rPh sb="4" eb="5">
      <t>アブラ</t>
    </rPh>
    <rPh sb="5" eb="6">
      <t>ヅ</t>
    </rPh>
    <phoneticPr fontId="4"/>
  </si>
  <si>
    <t>シーチキンＬフレーク １ｋｇ入 はごろも</t>
  </si>
  <si>
    <t>はごろもフーズ</t>
  </si>
  <si>
    <t>10260</t>
  </si>
  <si>
    <t>まぐろ-水煮　フレーク　ライト　　</t>
  </si>
  <si>
    <t>ＦＵ オイル無添加シーチキンＬフレーク</t>
  </si>
  <si>
    <t>10272</t>
  </si>
  <si>
    <t>メルルーサ-生</t>
    <rPh sb="6" eb="7">
      <t>ナマ</t>
    </rPh>
    <phoneticPr fontId="4"/>
  </si>
  <si>
    <t>オカＰｌｕｓメルルーサ切身(骨取り)70g×5</t>
  </si>
  <si>
    <t>70gx5</t>
  </si>
  <si>
    <t>10283</t>
  </si>
  <si>
    <t>あさり－水煮　</t>
  </si>
  <si>
    <t>Ｆ蒸しあさりむき身(Ｍ) ５００ｇ 大冷</t>
  </si>
  <si>
    <t>10312A</t>
  </si>
  <si>
    <t>ほたてがい-水煮</t>
    <rPh sb="6" eb="8">
      <t>ミズニ</t>
    </rPh>
    <phoneticPr fontId="4"/>
  </si>
  <si>
    <t>Ｆボイルホタテひも付きＭ</t>
  </si>
  <si>
    <t>10312B</t>
  </si>
  <si>
    <t>小柱</t>
  </si>
  <si>
    <t>1000g(内容量:800g)</t>
  </si>
  <si>
    <t>10329A</t>
  </si>
  <si>
    <t>ブラックタイガー-養殖、生</t>
    <rPh sb="9" eb="11">
      <t>ヨウショク</t>
    </rPh>
    <rPh sb="12" eb="13">
      <t>ナマ</t>
    </rPh>
    <phoneticPr fontId="19"/>
  </si>
  <si>
    <t>有頭海老Ｍ(ＢＴ) ３０本入 １.３ｋｇ</t>
  </si>
  <si>
    <t>30本入</t>
  </si>
  <si>
    <t>10329B</t>
  </si>
  <si>
    <t>ﾌﾞﾗｯｸﾀｲｶﾞｰ尾付伸ばし海老 S(26/30) 20尾入</t>
  </si>
  <si>
    <t>280g(20尾入)</t>
  </si>
  <si>
    <t>10329C</t>
  </si>
  <si>
    <t>ﾌﾞﾗｯｸﾀｲｶﾞｰ尾付伸ばし海老 2L(13/15)10尾入</t>
  </si>
  <si>
    <t>220g(10尾入)</t>
  </si>
  <si>
    <t>10330</t>
  </si>
  <si>
    <t>干しえび　　</t>
  </si>
  <si>
    <t>ベトナム産小えび１００ｇ</t>
  </si>
  <si>
    <t>10415A</t>
  </si>
  <si>
    <t>バナメイエビ　養殖　生　</t>
  </si>
  <si>
    <t>むき海老５Ｌ １ｋｇ(内容量:800ｇ) ｼｮｸﾘｭｰ</t>
  </si>
  <si>
    <t>1kg(固形量:800g)</t>
  </si>
  <si>
    <t>10415B</t>
  </si>
  <si>
    <t>むき海老３Ｌ １ｋｇ(内容量:800ｇ) ｼｮｸﾘｭｰ</t>
  </si>
  <si>
    <t>10415C</t>
  </si>
  <si>
    <t>むき海老Ｌ １ｋｇ(内容量:800ｇ) ｼｮｸﾘｭｰ</t>
  </si>
  <si>
    <t>10415D</t>
    <phoneticPr fontId="4"/>
  </si>
  <si>
    <t>バナメイエビ　養殖　蒸し　</t>
    <rPh sb="10" eb="11">
      <t>ム</t>
    </rPh>
    <phoneticPr fontId="4"/>
  </si>
  <si>
    <t>寿し海老　２０入</t>
  </si>
  <si>
    <t>4Ｌ(20尾入)</t>
  </si>
  <si>
    <t>10336</t>
  </si>
  <si>
    <t>ずわいがに　ゆで　　</t>
  </si>
  <si>
    <t>Ｆ紅ズワイ棒肉くずれ１Kg さんれいフーズ</t>
  </si>
  <si>
    <t>さんれいフーズ</t>
  </si>
  <si>
    <t>10417</t>
  </si>
  <si>
    <t>するめいか-胴、皮つき、生</t>
    <rPh sb="6" eb="7">
      <t>ドウ</t>
    </rPh>
    <rPh sb="8" eb="9">
      <t>カワ</t>
    </rPh>
    <rPh sb="12" eb="13">
      <t>ナマ</t>
    </rPh>
    <phoneticPr fontId="4"/>
  </si>
  <si>
    <t>筒いか(つぼ抜いか)【１０尾入】沖物産</t>
  </si>
  <si>
    <t>7.5kg(60尾入)×10</t>
  </si>
  <si>
    <t>10342</t>
  </si>
  <si>
    <t>あかいか　生　</t>
  </si>
  <si>
    <t>アカイカ切身　３０ｇ×２５本入 ｼｮｸﾘｭｰ</t>
  </si>
  <si>
    <t>30g×25</t>
  </si>
  <si>
    <t>10376A</t>
    <phoneticPr fontId="4"/>
  </si>
  <si>
    <t>かに風味かまぼこ</t>
    <rPh sb="2" eb="4">
      <t>フウミ</t>
    </rPh>
    <phoneticPr fontId="4"/>
  </si>
  <si>
    <t>Ｆかにかまちらし　５００ｇ</t>
  </si>
  <si>
    <t>㈱マリン･プロフーズ</t>
  </si>
  <si>
    <t>10376B</t>
    <phoneticPr fontId="4"/>
  </si>
  <si>
    <t>サラダスティック(ｶﾆ棒)75g10本入 一正蒲鉾</t>
  </si>
  <si>
    <t>750g</t>
  </si>
  <si>
    <t>10379</t>
  </si>
  <si>
    <t>蒸しかまぼこ</t>
    <rPh sb="0" eb="1">
      <t>ム</t>
    </rPh>
    <phoneticPr fontId="4"/>
  </si>
  <si>
    <t>Ｆかまぼこ(赤) ９０ｇ×３枚 八角</t>
  </si>
  <si>
    <t>八角㈱</t>
  </si>
  <si>
    <t>90gx3枚</t>
  </si>
  <si>
    <t>10381</t>
  </si>
  <si>
    <t>焼き竹輪</t>
    <rPh sb="0" eb="1">
      <t>ヤ</t>
    </rPh>
    <rPh sb="2" eb="4">
      <t>チクワ</t>
    </rPh>
    <phoneticPr fontId="4"/>
  </si>
  <si>
    <t>焼ちくわ ５０ｇ×１０本　スギヨ</t>
  </si>
  <si>
    <t>スギヨ</t>
  </si>
  <si>
    <t>10383</t>
  </si>
  <si>
    <t>つみれ</t>
  </si>
  <si>
    <t>いわしつみれ　１ｋｇ入　大冷</t>
  </si>
  <si>
    <t>10384</t>
  </si>
  <si>
    <t>なると</t>
  </si>
  <si>
    <t>なると　１５０ｇ　ヤマサン</t>
  </si>
  <si>
    <t>㈱北村</t>
  </si>
  <si>
    <t>10385</t>
  </si>
  <si>
    <t>はんぺん</t>
  </si>
  <si>
    <t>Ｆ白はんぺん ６０ｇ【10枚入】</t>
  </si>
  <si>
    <t>60g×10</t>
  </si>
  <si>
    <t>10386</t>
  </si>
  <si>
    <t>さつま揚げ</t>
    <rPh sb="3" eb="4">
      <t>ア</t>
    </rPh>
    <phoneticPr fontId="4"/>
  </si>
  <si>
    <t>Ｆさつま揚げ(平はんぺい) 27ｇ×5枚 八角</t>
  </si>
  <si>
    <t>(27g×5枚)</t>
  </si>
  <si>
    <t>10387</t>
  </si>
  <si>
    <t>魚肉ハム</t>
    <rPh sb="0" eb="2">
      <t>ギョニク</t>
    </rPh>
    <phoneticPr fontId="4"/>
  </si>
  <si>
    <t>ＢＩＧまるかじりソーセージ １４０ｇ 丸善</t>
  </si>
  <si>
    <t>丸善</t>
  </si>
  <si>
    <t>140g</t>
  </si>
  <si>
    <t>11-肉類</t>
    <rPh sb="3" eb="5">
      <t>ニクルイ</t>
    </rPh>
    <phoneticPr fontId="4"/>
  </si>
  <si>
    <t>11064A</t>
  </si>
  <si>
    <t>輸入牛　肩ロース-脂身つき、生</t>
    <rPh sb="0" eb="2">
      <t>ユニュウ</t>
    </rPh>
    <rPh sb="2" eb="3">
      <t>ギュウ</t>
    </rPh>
    <rPh sb="4" eb="5">
      <t>カタ</t>
    </rPh>
    <phoneticPr fontId="19"/>
  </si>
  <si>
    <t>牛肩ロース スライス 輸入 １.３ｍｍ厚</t>
  </si>
  <si>
    <t>11064B</t>
  </si>
  <si>
    <t>牛肩ロース ブロック 輸入</t>
    <rPh sb="11" eb="13">
      <t>ユニュウ</t>
    </rPh>
    <phoneticPr fontId="4"/>
  </si>
  <si>
    <t>11074A</t>
  </si>
  <si>
    <t>輸入牛 ばら-脂身つき、生</t>
    <rPh sb="0" eb="2">
      <t>ユニュウ</t>
    </rPh>
    <rPh sb="2" eb="3">
      <t>ギュウ</t>
    </rPh>
    <rPh sb="7" eb="9">
      <t>アブラミ</t>
    </rPh>
    <rPh sb="12" eb="13">
      <t>ナマ</t>
    </rPh>
    <phoneticPr fontId="19"/>
  </si>
  <si>
    <t>牛バラ スライス 並 輸入 １.３ｍｍ厚</t>
  </si>
  <si>
    <t>11074B</t>
  </si>
  <si>
    <t>牛バラ 角 ３０ｇ 輸入</t>
  </si>
  <si>
    <t>11075A</t>
  </si>
  <si>
    <t>輸入牛　もも-脂身つき、生</t>
    <rPh sb="0" eb="2">
      <t>ユニュウ</t>
    </rPh>
    <rPh sb="2" eb="3">
      <t>ギュウ</t>
    </rPh>
    <rPh sb="7" eb="9">
      <t>アブラミ</t>
    </rPh>
    <rPh sb="12" eb="13">
      <t>ナマ</t>
    </rPh>
    <phoneticPr fontId="19"/>
  </si>
  <si>
    <t>牛モモ スライス 輸入 １.３ｍｍ厚</t>
  </si>
  <si>
    <t>11075B</t>
  </si>
  <si>
    <t>牛モモ ブロック 輸入</t>
    <rPh sb="9" eb="11">
      <t>ユニュウ</t>
    </rPh>
    <phoneticPr fontId="4"/>
  </si>
  <si>
    <t>11085</t>
  </si>
  <si>
    <t>輸入牛　ヒレ-赤肉、生</t>
    <rPh sb="0" eb="2">
      <t>ユニュウ</t>
    </rPh>
    <rPh sb="2" eb="3">
      <t>ギュウ</t>
    </rPh>
    <rPh sb="7" eb="8">
      <t>アカ</t>
    </rPh>
    <rPh sb="8" eb="9">
      <t>ニク</t>
    </rPh>
    <rPh sb="10" eb="11">
      <t>ナマ</t>
    </rPh>
    <phoneticPr fontId="19"/>
  </si>
  <si>
    <t>牛ヒレ 輸入</t>
    <rPh sb="4" eb="6">
      <t>ユニュウ</t>
    </rPh>
    <phoneticPr fontId="4"/>
  </si>
  <si>
    <t>11089</t>
  </si>
  <si>
    <t>うし　ひき肉-生</t>
    <rPh sb="5" eb="6">
      <t>ニク</t>
    </rPh>
    <rPh sb="7" eb="8">
      <t>ナマ</t>
    </rPh>
    <phoneticPr fontId="19"/>
  </si>
  <si>
    <t>牛ミンチ　輸入</t>
  </si>
  <si>
    <t>11145A</t>
  </si>
  <si>
    <t>ぶた　中型種　かたロース-脂身つき、生</t>
    <rPh sb="3" eb="5">
      <t>チュウガタ</t>
    </rPh>
    <rPh sb="5" eb="6">
      <t>シュ</t>
    </rPh>
    <rPh sb="13" eb="15">
      <t>アブラミ</t>
    </rPh>
    <rPh sb="18" eb="19">
      <t>ナマ</t>
    </rPh>
    <phoneticPr fontId="19"/>
  </si>
  <si>
    <t>豚肩ロ―ス スライス 輸入 ２ｍｍ厚</t>
  </si>
  <si>
    <t>11145B</t>
  </si>
  <si>
    <t>豚肩ロース ブロック 輸入</t>
    <rPh sb="11" eb="13">
      <t>ユニュウ</t>
    </rPh>
    <phoneticPr fontId="4"/>
  </si>
  <si>
    <t>11149A</t>
  </si>
  <si>
    <t>ぶた　中型種　ロース-脂身つき、生</t>
    <rPh sb="3" eb="5">
      <t>チュウガタ</t>
    </rPh>
    <rPh sb="5" eb="6">
      <t>シュ</t>
    </rPh>
    <rPh sb="11" eb="13">
      <t>アブラミ</t>
    </rPh>
    <rPh sb="16" eb="17">
      <t>ナマ</t>
    </rPh>
    <phoneticPr fontId="19"/>
  </si>
  <si>
    <t>豚ロ―ス スライス 輸入 ２ｍｍ厚</t>
  </si>
  <si>
    <t>11149B</t>
  </si>
  <si>
    <t>豚ロース ブロック 輸入</t>
    <rPh sb="10" eb="12">
      <t>ユニュウ</t>
    </rPh>
    <phoneticPr fontId="4"/>
  </si>
  <si>
    <t>11154A</t>
  </si>
  <si>
    <t>ぶた　中型種　もも-脂身つき、生</t>
    <rPh sb="3" eb="5">
      <t>チュウガタ</t>
    </rPh>
    <rPh sb="5" eb="6">
      <t>シュ</t>
    </rPh>
    <rPh sb="10" eb="12">
      <t>アブラミ</t>
    </rPh>
    <rPh sb="15" eb="16">
      <t>ナマ</t>
    </rPh>
    <phoneticPr fontId="19"/>
  </si>
  <si>
    <t>豚モモ スライス 輸入 ２ｍｍ厚</t>
  </si>
  <si>
    <t>11154B</t>
  </si>
  <si>
    <t>豚モモ ブロック 輸入</t>
    <rPh sb="9" eb="11">
      <t>ユニュウ</t>
    </rPh>
    <phoneticPr fontId="4"/>
  </si>
  <si>
    <t>11162</t>
  </si>
  <si>
    <t>ぶた　中型種　ヒレ-赤肉、生</t>
    <rPh sb="3" eb="5">
      <t>チュウガタ</t>
    </rPh>
    <rPh sb="5" eb="6">
      <t>シュ</t>
    </rPh>
    <rPh sb="10" eb="11">
      <t>アカ</t>
    </rPh>
    <rPh sb="11" eb="12">
      <t>ニク</t>
    </rPh>
    <rPh sb="13" eb="14">
      <t>ナマ</t>
    </rPh>
    <phoneticPr fontId="4"/>
  </si>
  <si>
    <t>豚ヒレ ブロック 輸入</t>
  </si>
  <si>
    <t>11163</t>
  </si>
  <si>
    <t>ぶた　ひき肉-生</t>
    <rPh sb="5" eb="6">
      <t>ニク</t>
    </rPh>
    <rPh sb="7" eb="8">
      <t>ナマ</t>
    </rPh>
    <phoneticPr fontId="4"/>
  </si>
  <si>
    <t>豚ミンチ</t>
  </si>
  <si>
    <t>11176</t>
  </si>
  <si>
    <t>ぶた　ハム　ロース　</t>
  </si>
  <si>
    <t>ロースハム スライス １５ｇ ２ｍｍ厚</t>
  </si>
  <si>
    <t>11183</t>
  </si>
  <si>
    <t>ぶた　ベーコン　ベーコン</t>
  </si>
  <si>
    <t>ベーコン</t>
  </si>
  <si>
    <t>11186A</t>
  </si>
  <si>
    <t>ぶた　ソーセージ　ウインナー</t>
  </si>
  <si>
    <t>香薫ウインナー ２個束</t>
  </si>
  <si>
    <t>プリマハム</t>
  </si>
  <si>
    <t>束</t>
    <rPh sb="0" eb="1">
      <t>タバ</t>
    </rPh>
    <phoneticPr fontId="3"/>
  </si>
  <si>
    <t>90g×2</t>
    <phoneticPr fontId="4"/>
  </si>
  <si>
    <t>11186B</t>
  </si>
  <si>
    <t>ウインナーソーセージ　　</t>
  </si>
  <si>
    <t>切れ目入り赤ウインナー １ｋｇ入 ＯＭ</t>
  </si>
  <si>
    <t>11189</t>
  </si>
  <si>
    <t>ぶた　ソーセージ　フランクフルト</t>
  </si>
  <si>
    <t>【ＯＭ 串付きフランク８０ ４００ｇ】</t>
  </si>
  <si>
    <t>400g(5本)</t>
  </si>
  <si>
    <t>11195</t>
  </si>
  <si>
    <t>ぶた　焼き豚</t>
    <rPh sb="3" eb="4">
      <t>ヤ</t>
    </rPh>
    <rPh sb="5" eb="6">
      <t>ブタ</t>
    </rPh>
    <phoneticPr fontId="4"/>
  </si>
  <si>
    <t>Ｆ焼豚バラスライス ５００ｇ（約30枚）</t>
  </si>
  <si>
    <t>500g（約30枚入）</t>
  </si>
  <si>
    <t>11198</t>
  </si>
  <si>
    <t>ぶた　ゼラチン</t>
  </si>
  <si>
    <t>ゼライスパウダー ５ｇ×１３Ｐ</t>
  </si>
  <si>
    <t>マルハ</t>
  </si>
  <si>
    <t>箱</t>
    <rPh sb="0" eb="1">
      <t>ハコ</t>
    </rPh>
    <phoneticPr fontId="3"/>
  </si>
  <si>
    <t>5ｇ×13</t>
  </si>
  <si>
    <t>11219A</t>
  </si>
  <si>
    <t>にわとり　若鶏肉　むね-皮つき、生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4"/>
  </si>
  <si>
    <t>鶏ムネ</t>
  </si>
  <si>
    <t>11220A</t>
  </si>
  <si>
    <t>にわとり　若鶏肉　むね-皮なし、生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4"/>
  </si>
  <si>
    <t>鶏ムネ 皮なし 国産</t>
  </si>
  <si>
    <t>11221A</t>
  </si>
  <si>
    <t>にわとり　若鶏肉　もも-皮つき、生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4"/>
  </si>
  <si>
    <t>鶏モモ 輸入</t>
  </si>
  <si>
    <t>11224</t>
  </si>
  <si>
    <t>にわとり　若鶏肉　もも-皮なし、生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4"/>
  </si>
  <si>
    <t>鶏モモ 皮なし 輸入</t>
  </si>
  <si>
    <t>11227</t>
  </si>
  <si>
    <t>にわとり　若鶏肉　ささ身-生</t>
    <rPh sb="5" eb="6">
      <t>ワカ</t>
    </rPh>
    <rPh sb="6" eb="7">
      <t>トリ</t>
    </rPh>
    <rPh sb="7" eb="8">
      <t>ニク</t>
    </rPh>
    <rPh sb="11" eb="12">
      <t>ミ</t>
    </rPh>
    <rPh sb="13" eb="14">
      <t>ナマ</t>
    </rPh>
    <phoneticPr fontId="4"/>
  </si>
  <si>
    <t>鶏ササミ 国産</t>
  </si>
  <si>
    <t>11220B</t>
  </si>
  <si>
    <t>鶏モモ ミンチ 皮なし 国産</t>
  </si>
  <si>
    <t>11219B</t>
  </si>
  <si>
    <t>鶏ムネ ミンチ 国産</t>
  </si>
  <si>
    <t>11221B</t>
  </si>
  <si>
    <t>にわとり　若鶏肉　もも-皮つき、生</t>
    <rPh sb="5" eb="7">
      <t>ワカドリ</t>
    </rPh>
    <rPh sb="7" eb="8">
      <t>ニク</t>
    </rPh>
    <rPh sb="12" eb="13">
      <t>カワ</t>
    </rPh>
    <rPh sb="16" eb="17">
      <t>ナマ</t>
    </rPh>
    <phoneticPr fontId="4"/>
  </si>
  <si>
    <t>鶏モモ ミンチ 輸入</t>
  </si>
  <si>
    <t>11232</t>
  </si>
  <si>
    <t>にわとり　肝臓-生</t>
    <rPh sb="5" eb="7">
      <t>カンゾウ</t>
    </rPh>
    <rPh sb="8" eb="9">
      <t>ナマ</t>
    </rPh>
    <phoneticPr fontId="4"/>
  </si>
  <si>
    <t>鶏レバー　国産</t>
  </si>
  <si>
    <t>12-卵類</t>
    <rPh sb="3" eb="4">
      <t>タマゴ</t>
    </rPh>
    <rPh sb="4" eb="5">
      <t>ルイ</t>
    </rPh>
    <phoneticPr fontId="4"/>
  </si>
  <si>
    <t>12003</t>
  </si>
  <si>
    <t>うずら卵-水煮缶詰</t>
    <rPh sb="3" eb="4">
      <t>タマゴ</t>
    </rPh>
    <rPh sb="5" eb="6">
      <t>ミズ</t>
    </rPh>
    <rPh sb="6" eb="7">
      <t>ニ</t>
    </rPh>
    <rPh sb="7" eb="9">
      <t>カンヅメ</t>
    </rPh>
    <phoneticPr fontId="4"/>
  </si>
  <si>
    <t>うずら缶　ＳＳ缶</t>
  </si>
  <si>
    <t>缶</t>
    <rPh sb="0" eb="1">
      <t>カン</t>
    </rPh>
    <phoneticPr fontId="3"/>
  </si>
  <si>
    <t>固形量:45g（6個入）</t>
    <rPh sb="9" eb="11">
      <t>コイ</t>
    </rPh>
    <phoneticPr fontId="3"/>
  </si>
  <si>
    <t>12004</t>
  </si>
  <si>
    <t>鶏卵　全卵-生</t>
    <rPh sb="0" eb="2">
      <t>ケイラン</t>
    </rPh>
    <rPh sb="3" eb="4">
      <t>ゼン</t>
    </rPh>
    <rPh sb="4" eb="5">
      <t>ラン</t>
    </rPh>
    <rPh sb="6" eb="7">
      <t>ナマ</t>
    </rPh>
    <phoneticPr fontId="3"/>
  </si>
  <si>
    <t>玉子Ｍ【１０個入パック詰め】</t>
  </si>
  <si>
    <t>1個約60g×10個入</t>
  </si>
  <si>
    <t>12017</t>
  </si>
  <si>
    <t>たまご豆腐</t>
    <rPh sb="3" eb="5">
      <t>トウフ</t>
    </rPh>
    <phoneticPr fontId="4"/>
  </si>
  <si>
    <t>ミニ卵豆腐　３個入</t>
  </si>
  <si>
    <t>みやけ食品</t>
  </si>
  <si>
    <t>100gx3個入</t>
  </si>
  <si>
    <t>12005</t>
  </si>
  <si>
    <t>鶏卵　全卵　ゆで　</t>
  </si>
  <si>
    <t>温泉卵　５個入【パック】</t>
  </si>
  <si>
    <t>５個入</t>
  </si>
  <si>
    <t>13-乳類</t>
    <rPh sb="3" eb="4">
      <t>ニュウ</t>
    </rPh>
    <rPh sb="4" eb="5">
      <t>ルイ</t>
    </rPh>
    <phoneticPr fontId="4"/>
  </si>
  <si>
    <t>13003A</t>
  </si>
  <si>
    <t>普通牛乳</t>
    <rPh sb="0" eb="2">
      <t>フツウ</t>
    </rPh>
    <rPh sb="2" eb="4">
      <t>ギュウニュウ</t>
    </rPh>
    <phoneticPr fontId="4"/>
  </si>
  <si>
    <t>森永牛乳　１０００ｍｌ　森永</t>
  </si>
  <si>
    <t>森永乳業(株)</t>
  </si>
  <si>
    <t>13003B</t>
  </si>
  <si>
    <t>森永牛乳　２００ｍｌ　森永</t>
  </si>
  <si>
    <t>200ml</t>
  </si>
  <si>
    <t>13005</t>
  </si>
  <si>
    <t>加工乳　低脂肪</t>
    <rPh sb="0" eb="2">
      <t>カコウ</t>
    </rPh>
    <rPh sb="2" eb="3">
      <t>ニュウ</t>
    </rPh>
    <rPh sb="4" eb="7">
      <t>テイシボウ</t>
    </rPh>
    <phoneticPr fontId="4"/>
  </si>
  <si>
    <t>森永のおいしい低脂肪牛乳 1000ml 森永</t>
  </si>
  <si>
    <t>13010</t>
  </si>
  <si>
    <t>脱脂粉乳</t>
    <rPh sb="0" eb="2">
      <t>ダッシ</t>
    </rPh>
    <rPh sb="2" eb="4">
      <t>フンニュウ</t>
    </rPh>
    <phoneticPr fontId="4"/>
  </si>
  <si>
    <t>スキムミルク　１７５ｇ　森永</t>
  </si>
  <si>
    <t>175g</t>
  </si>
  <si>
    <t>13014</t>
  </si>
  <si>
    <t>クリーム　乳脂肪</t>
    <rPh sb="5" eb="6">
      <t>ニュウ</t>
    </rPh>
    <rPh sb="6" eb="8">
      <t>シボウ</t>
    </rPh>
    <phoneticPr fontId="4"/>
  </si>
  <si>
    <t>生クリーム高脂肪２００ｇ　森永</t>
  </si>
  <si>
    <t>13019</t>
  </si>
  <si>
    <t>クリーム-植物性脂肪</t>
    <rPh sb="5" eb="7">
      <t>ショクブツ</t>
    </rPh>
    <rPh sb="7" eb="8">
      <t>セイ</t>
    </rPh>
    <rPh sb="8" eb="10">
      <t>シボウ</t>
    </rPh>
    <phoneticPr fontId="4"/>
  </si>
  <si>
    <t>生クリーム ２００ＣＣ 森永</t>
  </si>
  <si>
    <t>200cc</t>
  </si>
  <si>
    <t>13025</t>
  </si>
  <si>
    <t>ヨーグルト-全脂無糖</t>
    <rPh sb="6" eb="7">
      <t>ゼンシ</t>
    </rPh>
    <rPh sb="7" eb="8">
      <t>シボウ</t>
    </rPh>
    <rPh sb="8" eb="9">
      <t>ム</t>
    </rPh>
    <rPh sb="9" eb="10">
      <t>トウルイ</t>
    </rPh>
    <phoneticPr fontId="4"/>
  </si>
  <si>
    <t>ビヒダス４００　４００ｇ　森永</t>
  </si>
  <si>
    <t>13028</t>
  </si>
  <si>
    <t>乳酸菌飲料-乳製品</t>
    <rPh sb="0" eb="3">
      <t>ニュウサンキン</t>
    </rPh>
    <rPh sb="3" eb="5">
      <t>インリョウ</t>
    </rPh>
    <rPh sb="6" eb="9">
      <t>ニュウセイヒン</t>
    </rPh>
    <phoneticPr fontId="4"/>
  </si>
  <si>
    <t>ピルクル ６５ｍｌ×１０本入 日清ヨーク</t>
  </si>
  <si>
    <t>日清ヨーク</t>
  </si>
  <si>
    <t>６５ｍｌ×１０本入</t>
  </si>
  <si>
    <t>13033</t>
  </si>
  <si>
    <t>ナチュラルチーズ-カテージ</t>
  </si>
  <si>
    <t>雪印　北海道カッテージチーズ ２００ｇ</t>
  </si>
  <si>
    <t>雪印メグミルク</t>
  </si>
  <si>
    <t>13035</t>
  </si>
  <si>
    <t>ナチュラルチーズ-クリームチーズ</t>
  </si>
  <si>
    <t>ﾌｨﾗﾃﾞﾙﾌｨｱ ｸﾘｰﾑﾁｰｽﾞ 200g 森永</t>
  </si>
  <si>
    <t>13038</t>
  </si>
  <si>
    <t>ナチュラルチーズ-パルメザン</t>
  </si>
  <si>
    <t>クッキングパウダー ５００ｇ 六甲バター</t>
  </si>
  <si>
    <t>六甲バター</t>
  </si>
  <si>
    <t>13036</t>
    <phoneticPr fontId="4"/>
  </si>
  <si>
    <t>ナチュラルチーズ-ミックスチーズ</t>
  </si>
  <si>
    <t>KraftモザレラPC　シュレッド　1㎏</t>
  </si>
  <si>
    <t>1㎏</t>
  </si>
  <si>
    <t>13040</t>
  </si>
  <si>
    <t>プロセスチーズ</t>
  </si>
  <si>
    <t>雪印　切れてるチーズ　１３４ｇ</t>
  </si>
  <si>
    <t>134g</t>
  </si>
  <si>
    <t>14-油脂類</t>
    <rPh sb="3" eb="5">
      <t>ユシ</t>
    </rPh>
    <rPh sb="5" eb="6">
      <t>ルイ</t>
    </rPh>
    <phoneticPr fontId="4"/>
  </si>
  <si>
    <t>14001</t>
  </si>
  <si>
    <t>オリーブ油</t>
    <rPh sb="4" eb="5">
      <t>ユ</t>
    </rPh>
    <phoneticPr fontId="4"/>
  </si>
  <si>
    <t>オリーブオイル ２２８ｇ ボスコ</t>
  </si>
  <si>
    <t>日清オイリオ</t>
    <rPh sb="0" eb="2">
      <t>ニッシン</t>
    </rPh>
    <phoneticPr fontId="3"/>
  </si>
  <si>
    <t>本</t>
    <rPh sb="0" eb="1">
      <t>ホン</t>
    </rPh>
    <phoneticPr fontId="3"/>
  </si>
  <si>
    <t>228ｇ</t>
  </si>
  <si>
    <t>14002</t>
  </si>
  <si>
    <t>ごま油</t>
    <rPh sb="0" eb="3">
      <t>ゴマアブラ</t>
    </rPh>
    <phoneticPr fontId="4"/>
  </si>
  <si>
    <t>胡麻油　２００ｍｌ</t>
  </si>
  <si>
    <t>カドヤ</t>
  </si>
  <si>
    <t>200ｇ</t>
  </si>
  <si>
    <t>14006</t>
  </si>
  <si>
    <t>調合油</t>
    <rPh sb="0" eb="2">
      <t>チョウゴウ</t>
    </rPh>
    <rPh sb="2" eb="3">
      <t>ユ</t>
    </rPh>
    <phoneticPr fontId="4"/>
  </si>
  <si>
    <t>キャノーラ油　１．３Ｌ</t>
  </si>
  <si>
    <t>1.3L</t>
  </si>
  <si>
    <t>14017</t>
  </si>
  <si>
    <t>有塩バター</t>
    <rPh sb="0" eb="1">
      <t>ユウエン</t>
    </rPh>
    <rPh sb="1" eb="2">
      <t>シオ</t>
    </rPh>
    <phoneticPr fontId="4"/>
  </si>
  <si>
    <t>有塩バター　４５０ｇ　明治乳業</t>
  </si>
  <si>
    <t>明治乳業</t>
  </si>
  <si>
    <t>14018</t>
  </si>
  <si>
    <t>無塩バター</t>
    <rPh sb="0" eb="1">
      <t>ムエン</t>
    </rPh>
    <rPh sb="1" eb="2">
      <t>シオ</t>
    </rPh>
    <phoneticPr fontId="4"/>
  </si>
  <si>
    <t>無塩バター　４５０ｇ　明治乳業</t>
  </si>
  <si>
    <t>14029A</t>
  </si>
  <si>
    <t>ソフトタイプマーガリン</t>
  </si>
  <si>
    <t>丸和油脂　ﾕﾆﾊﾞｰｻﾙﾏｰｶﾞﾘﾝ　４５０ｇ</t>
  </si>
  <si>
    <t>丸和油脂</t>
  </si>
  <si>
    <t>14029B</t>
  </si>
  <si>
    <t>ユニソーヤソフトマーガリン ８ｇ×４０</t>
  </si>
  <si>
    <t>8gx40</t>
  </si>
  <si>
    <t>15-菓子類</t>
    <rPh sb="3" eb="5">
      <t>カシ</t>
    </rPh>
    <rPh sb="5" eb="6">
      <t>ルイ</t>
    </rPh>
    <phoneticPr fontId="4"/>
  </si>
  <si>
    <t>15074</t>
  </si>
  <si>
    <t>スポンジケーキ　　　　</t>
  </si>
  <si>
    <t>スポンジケーキ　６号　名酪</t>
  </si>
  <si>
    <t>名古屋製酪㈱</t>
  </si>
  <si>
    <t>6号</t>
  </si>
  <si>
    <t>15002</t>
  </si>
  <si>
    <t>甘納豆　いんげんまめ　　　</t>
  </si>
  <si>
    <t>八雲 小豆甘納豆 ５０ｇ</t>
  </si>
  <si>
    <t>八雲製菓</t>
  </si>
  <si>
    <t>15086A</t>
  </si>
  <si>
    <t>カスタードプリン</t>
    <phoneticPr fontId="4"/>
  </si>
  <si>
    <t>伊那　プリンの素（ソース無）750g</t>
  </si>
  <si>
    <t>16‐嗜好飲料類</t>
    <rPh sb="3" eb="5">
      <t>シコウ</t>
    </rPh>
    <rPh sb="5" eb="7">
      <t>インリョウ</t>
    </rPh>
    <rPh sb="7" eb="8">
      <t>ルイ</t>
    </rPh>
    <phoneticPr fontId="4"/>
  </si>
  <si>
    <t>16010</t>
  </si>
  <si>
    <t>ぶどう酒-白</t>
    <rPh sb="3" eb="4">
      <t>シュ</t>
    </rPh>
    <rPh sb="5" eb="6">
      <t>シロ</t>
    </rPh>
    <phoneticPr fontId="4"/>
  </si>
  <si>
    <t>ミツカン　ワイン発酵調味料 白 1.8L</t>
  </si>
  <si>
    <t>ミツカン</t>
  </si>
  <si>
    <t>1.8L</t>
  </si>
  <si>
    <t>16011</t>
  </si>
  <si>
    <t>ぶどう酒-赤</t>
    <rPh sb="3" eb="4">
      <t>シュ</t>
    </rPh>
    <rPh sb="5" eb="6">
      <t>アカ</t>
    </rPh>
    <phoneticPr fontId="4"/>
  </si>
  <si>
    <t>ミツカン　ワイン発酵調味料 赤 1.8L</t>
  </si>
  <si>
    <t>16023</t>
  </si>
  <si>
    <t>合成清酒</t>
    <rPh sb="0" eb="2">
      <t>ゴウセイ</t>
    </rPh>
    <rPh sb="2" eb="4">
      <t>セイシュ</t>
    </rPh>
    <phoneticPr fontId="4"/>
  </si>
  <si>
    <t>料理酒　１．８Ｌ　ＦＵ　ミツカン</t>
  </si>
  <si>
    <t>16025</t>
  </si>
  <si>
    <t>みりん-本みりん</t>
    <rPh sb="4" eb="5">
      <t>ホン</t>
    </rPh>
    <phoneticPr fontId="4"/>
  </si>
  <si>
    <t>ＦＵ みりん風調味料 １．８Ｌ  ミツカン</t>
  </si>
  <si>
    <t>16036</t>
    <phoneticPr fontId="4"/>
  </si>
  <si>
    <t>煎茶-茶</t>
    <rPh sb="3" eb="4">
      <t>チャ</t>
    </rPh>
    <phoneticPr fontId="4"/>
  </si>
  <si>
    <t>業務用煎茶 ８ｇ×１００入 半兵衛</t>
  </si>
  <si>
    <t>(株)半兵衛</t>
  </si>
  <si>
    <t>8g×100入</t>
  </si>
  <si>
    <t>16043</t>
    <phoneticPr fontId="4"/>
  </si>
  <si>
    <t>紅茶-茶</t>
    <rPh sb="3" eb="4">
      <t>チャ</t>
    </rPh>
    <phoneticPr fontId="4"/>
  </si>
  <si>
    <t>紅茶ティーパック　１００Ｐ　リプトン</t>
  </si>
  <si>
    <t>リプトン</t>
  </si>
  <si>
    <t>100P</t>
  </si>
  <si>
    <t>16046</t>
  </si>
  <si>
    <t>コーヒー-インスタント</t>
  </si>
  <si>
    <t>ブレンディ詰め替え袋 １４０ｇ ＡＧＦ</t>
  </si>
  <si>
    <t>味の素ＡＧＦ</t>
  </si>
  <si>
    <t>16048</t>
  </si>
  <si>
    <t>ココア-ピュアココア</t>
  </si>
  <si>
    <t>純ココア　１１０ｇ　【森永】</t>
  </si>
  <si>
    <t>森永製菓</t>
  </si>
  <si>
    <t>110ｇ</t>
  </si>
  <si>
    <t>17-調味料及び香辛料類</t>
    <rPh sb="3" eb="6">
      <t>チョウミリョウ</t>
    </rPh>
    <rPh sb="6" eb="7">
      <t>オヨ</t>
    </rPh>
    <rPh sb="8" eb="11">
      <t>コウシンリョウ</t>
    </rPh>
    <rPh sb="11" eb="12">
      <t>ルイ</t>
    </rPh>
    <phoneticPr fontId="4"/>
  </si>
  <si>
    <t>17001</t>
  </si>
  <si>
    <t>ウスターソース</t>
  </si>
  <si>
    <t>ﾌﾞﾙﾄﾞｯｸ徳用ｳｽﾀｰｿｰｽ ﾊﾝﾃﾞｨﾊﾟｯｸ １.８Ｌ</t>
  </si>
  <si>
    <t>ブルドックソース㈱</t>
  </si>
  <si>
    <t>17002</t>
  </si>
  <si>
    <t>中濃ソース</t>
    <rPh sb="0" eb="2">
      <t>チュウノウ</t>
    </rPh>
    <phoneticPr fontId="4"/>
  </si>
  <si>
    <t>ﾌﾞﾙﾄﾞｯｸ徳用中濃ｿｰｽ ﾊﾝﾃﾞｨﾊﾟｯｸ １.８Ｌ</t>
  </si>
  <si>
    <t>17004</t>
  </si>
  <si>
    <t>トウバンジャン</t>
  </si>
  <si>
    <t>四川豆板醤　１３０ｇ　ユウキ</t>
  </si>
  <si>
    <t>有紀食品</t>
  </si>
  <si>
    <t>130g</t>
  </si>
  <si>
    <t>17007</t>
  </si>
  <si>
    <t>こいくちしょうゆ</t>
  </si>
  <si>
    <t>ＦＵ イチビキ 濃口しょうゆ １．８Ｌ</t>
  </si>
  <si>
    <t>イチビキ株式会社</t>
  </si>
  <si>
    <t>17008</t>
  </si>
  <si>
    <t>うすくちしょうゆ</t>
  </si>
  <si>
    <t>うすくち醤油 １．８Ｌ イチビキ FU</t>
  </si>
  <si>
    <t>17030</t>
  </si>
  <si>
    <t>めんつゆ　三倍濃厚　　</t>
  </si>
  <si>
    <t>追いかつおつゆの素 １．８Ｌ ミツカン</t>
  </si>
  <si>
    <t>17012</t>
  </si>
  <si>
    <t>食塩</t>
    <rPh sb="0" eb="2">
      <t>ショクエン</t>
    </rPh>
    <phoneticPr fontId="4"/>
  </si>
  <si>
    <t>食塩 １ＫＧ入（日本たばこ）</t>
  </si>
  <si>
    <t>名央</t>
  </si>
  <si>
    <t>17015</t>
  </si>
  <si>
    <t>穀物酢</t>
    <rPh sb="0" eb="2">
      <t>コクモツ</t>
    </rPh>
    <rPh sb="2" eb="3">
      <t>ス</t>
    </rPh>
    <phoneticPr fontId="4"/>
  </si>
  <si>
    <t>穀物酢　ミツカン　１．８Ｌ</t>
  </si>
  <si>
    <t>17091</t>
  </si>
  <si>
    <t>果実酢　バルサミコ酢　　</t>
  </si>
  <si>
    <t>ミツカン　バルサミコ酢 ５００ｍｌ</t>
  </si>
  <si>
    <t>500ml</t>
  </si>
  <si>
    <t>17018A</t>
  </si>
  <si>
    <t>果実酢　りんご酢　　</t>
  </si>
  <si>
    <t>ミツカン　リンゴ酢 １．８Ｌ</t>
  </si>
  <si>
    <t>17110</t>
  </si>
  <si>
    <t>ぽん酢しょうゆ</t>
    <rPh sb="2" eb="3">
      <t>ズ</t>
    </rPh>
    <phoneticPr fontId="4"/>
  </si>
  <si>
    <t>味ぽん　３６０ｍＬ　ミツカン</t>
  </si>
  <si>
    <t>360ml</t>
  </si>
  <si>
    <t>17028</t>
  </si>
  <si>
    <t>顆粒和風だし</t>
    <rPh sb="0" eb="2">
      <t>カリュウ</t>
    </rPh>
    <rPh sb="2" eb="4">
      <t>ワフウ</t>
    </rPh>
    <phoneticPr fontId="4"/>
  </si>
  <si>
    <t>ＦＵ　鰹だし　１ｋｇ　　味の素</t>
  </si>
  <si>
    <t>味の素ＫＫ</t>
  </si>
  <si>
    <t>17027</t>
  </si>
  <si>
    <t>固形コンソメ</t>
    <rPh sb="0" eb="2">
      <t>コケイ</t>
    </rPh>
    <phoneticPr fontId="4"/>
  </si>
  <si>
    <t>コンソメ ５００ｇ 味の素</t>
  </si>
  <si>
    <t>17031</t>
  </si>
  <si>
    <t>かき油</t>
    <rPh sb="2" eb="3">
      <t>ユ</t>
    </rPh>
    <phoneticPr fontId="4"/>
  </si>
  <si>
    <t>オイスターソース　１４５ｇ入</t>
  </si>
  <si>
    <t>145g</t>
  </si>
  <si>
    <t>17034</t>
  </si>
  <si>
    <t>トマト加工品　ピューレー</t>
    <rPh sb="3" eb="6">
      <t>カコウヒン</t>
    </rPh>
    <phoneticPr fontId="4"/>
  </si>
  <si>
    <t>カゴメ　トマトピューレフィルム　１ｋｇ</t>
  </si>
  <si>
    <t>17036</t>
  </si>
  <si>
    <t>トマト加工品　ケチャップ</t>
    <rPh sb="3" eb="6">
      <t>カコウヒン</t>
    </rPh>
    <phoneticPr fontId="4"/>
  </si>
  <si>
    <t>ケチャップFU １ｋｇ デルモンテ</t>
  </si>
  <si>
    <t>キッコーマン</t>
  </si>
  <si>
    <t>17038</t>
  </si>
  <si>
    <t>トマト加工品　チリソース</t>
    <rPh sb="3" eb="6">
      <t>カコウヒン</t>
    </rPh>
    <phoneticPr fontId="4"/>
  </si>
  <si>
    <t>チリソース　２ｋｇ　創味</t>
  </si>
  <si>
    <t>創味食品</t>
  </si>
  <si>
    <t>2kg</t>
  </si>
  <si>
    <t>17039A</t>
  </si>
  <si>
    <t>ドレッシングタイプ和風調味料</t>
    <rPh sb="9" eb="11">
      <t>ワフウ</t>
    </rPh>
    <rPh sb="11" eb="14">
      <t>チョウミリョウ</t>
    </rPh>
    <phoneticPr fontId="4"/>
  </si>
  <si>
    <t>ＦＵ　和風ドレッシング　１Ｌ</t>
  </si>
  <si>
    <t>17039B</t>
  </si>
  <si>
    <t>ドレッシングタイプ中華風調味料</t>
    <rPh sb="9" eb="12">
      <t>チュウカフウ</t>
    </rPh>
    <rPh sb="12" eb="15">
      <t>チョウミリョウ</t>
    </rPh>
    <phoneticPr fontId="4"/>
  </si>
  <si>
    <t>ＦＵ　中華ドレッシング　１Ｌ</t>
  </si>
  <si>
    <t>17040</t>
  </si>
  <si>
    <t>フレンチドレッシング</t>
  </si>
  <si>
    <t>ドレッシング　白　１Ｌ　ＦＵ　ＱＰ</t>
  </si>
  <si>
    <t>キューピー</t>
  </si>
  <si>
    <t>17042</t>
  </si>
  <si>
    <t>マヨネーズ-全卵型</t>
    <rPh sb="6" eb="7">
      <t>ゼン</t>
    </rPh>
    <rPh sb="7" eb="8">
      <t>ラン</t>
    </rPh>
    <rPh sb="8" eb="9">
      <t>カタ</t>
    </rPh>
    <phoneticPr fontId="4"/>
  </si>
  <si>
    <t>マヨネーズ　FU　味の素チューブ入 １ｋｇ</t>
  </si>
  <si>
    <t>17045</t>
  </si>
  <si>
    <t>米みそ‐淡色辛みそ</t>
    <rPh sb="0" eb="1">
      <t>コメ</t>
    </rPh>
    <rPh sb="4" eb="6">
      <t>タンショク</t>
    </rPh>
    <rPh sb="6" eb="7">
      <t>カラ</t>
    </rPh>
    <phoneticPr fontId="4"/>
  </si>
  <si>
    <t>マルコメ プロ用だし入味噌　白　１ｋｇ</t>
  </si>
  <si>
    <t>マルコメ（株）</t>
  </si>
  <si>
    <t>17046</t>
  </si>
  <si>
    <t>米みそ-赤色辛みそ</t>
    <rPh sb="0" eb="1">
      <t>コメ</t>
    </rPh>
    <rPh sb="4" eb="5">
      <t>アカ</t>
    </rPh>
    <rPh sb="5" eb="6">
      <t>イロ</t>
    </rPh>
    <rPh sb="6" eb="7">
      <t>カラ</t>
    </rPh>
    <phoneticPr fontId="4"/>
  </si>
  <si>
    <t>赤味噌　１ＫＧ入　ＦＵ　イチビキ</t>
  </si>
  <si>
    <t>17051</t>
  </si>
  <si>
    <t>カレールウ</t>
  </si>
  <si>
    <t>ハウス バーモントカレー固形【１ｋｇ】</t>
  </si>
  <si>
    <t>ハウス食品</t>
  </si>
  <si>
    <t>17057</t>
  </si>
  <si>
    <t>からし　粉</t>
    <rPh sb="4" eb="5">
      <t>コナ</t>
    </rPh>
    <phoneticPr fontId="4"/>
  </si>
  <si>
    <t>ＳＢ　からし　３００ｇ</t>
  </si>
  <si>
    <t>エスビー</t>
  </si>
  <si>
    <t>17061</t>
  </si>
  <si>
    <t>カレー粉</t>
    <rPh sb="3" eb="4">
      <t>コナ</t>
    </rPh>
    <phoneticPr fontId="4"/>
  </si>
  <si>
    <t>ＳＢ純カレー　３７ｇ</t>
  </si>
  <si>
    <t>37g</t>
  </si>
  <si>
    <t>17063</t>
  </si>
  <si>
    <t>こしょう-黒、粉</t>
    <rPh sb="5" eb="6">
      <t>クロ</t>
    </rPh>
    <rPh sb="7" eb="8">
      <t>コナ</t>
    </rPh>
    <phoneticPr fontId="4"/>
  </si>
  <si>
    <t>SB ブラックペッパーパウダーＳ缶 １００ｇ</t>
  </si>
  <si>
    <t>17064</t>
  </si>
  <si>
    <t>こしょう-白、粉</t>
    <rPh sb="5" eb="6">
      <t>シロ</t>
    </rPh>
    <rPh sb="7" eb="8">
      <t>コナ</t>
    </rPh>
    <phoneticPr fontId="4"/>
  </si>
  <si>
    <t>ＳＢ　ﾎﾜｲﾄペッパ―ﾊﾟｳﾀﾞｰ　【３７０ｇ】</t>
  </si>
  <si>
    <t>370g</t>
  </si>
  <si>
    <t>17067</t>
  </si>
  <si>
    <t>シナモン</t>
  </si>
  <si>
    <t>ＳＢ シナモンパウダー １２ｇ</t>
  </si>
  <si>
    <t>12ｇ</t>
  </si>
  <si>
    <t>17073</t>
  </si>
  <si>
    <t>とうがらし　粉</t>
  </si>
  <si>
    <t>ＳＢ　一味唐辛子　３００ｇ</t>
  </si>
  <si>
    <t>17080</t>
  </si>
  <si>
    <t>わさび-粉、からし粉入り</t>
    <rPh sb="4" eb="5">
      <t>コナ</t>
    </rPh>
    <rPh sb="9" eb="10">
      <t>コナ</t>
    </rPh>
    <rPh sb="10" eb="11">
      <t>イ</t>
    </rPh>
    <phoneticPr fontId="4"/>
  </si>
  <si>
    <t>ＳＢ　粉ワサビ　３００ｇ</t>
  </si>
  <si>
    <t>17076</t>
  </si>
  <si>
    <t>にんにく　おろし　　　</t>
  </si>
  <si>
    <t>生おろしニンニク ２９０ｇ</t>
  </si>
  <si>
    <t>テーオー</t>
  </si>
  <si>
    <t>290ｇ</t>
  </si>
  <si>
    <t>17069</t>
  </si>
  <si>
    <t>しょうが　おろし　　　</t>
  </si>
  <si>
    <t>おろし生姜 ２８０ｇ</t>
  </si>
  <si>
    <t>280ｇ</t>
  </si>
  <si>
    <t>17058</t>
  </si>
  <si>
    <t>からし　練り　　　</t>
  </si>
  <si>
    <t>テーオー　練りからし　３２０ｇ</t>
  </si>
  <si>
    <t>テーオー食品</t>
  </si>
  <si>
    <t>320g</t>
  </si>
  <si>
    <t>17081</t>
  </si>
  <si>
    <t>わさび　練り　　　</t>
  </si>
  <si>
    <t>練わさび ３００ｇ テーオー</t>
  </si>
  <si>
    <t>17084</t>
  </si>
  <si>
    <t>ベーキングパウダー</t>
  </si>
  <si>
    <t>ベーキングパウダー　１００ｇ</t>
  </si>
  <si>
    <t>(株)アイコク</t>
  </si>
  <si>
    <t>17086</t>
  </si>
  <si>
    <t>減塩しょうゆ</t>
    <rPh sb="0" eb="2">
      <t>ゲンエン</t>
    </rPh>
    <phoneticPr fontId="4"/>
  </si>
  <si>
    <t>ＦＵ　キッコーマン 減塩醤油　１．８Ｌ</t>
  </si>
  <si>
    <t>17093</t>
  </si>
  <si>
    <t>顆粒中華だし</t>
    <rPh sb="0" eb="2">
      <t>カリュウ</t>
    </rPh>
    <rPh sb="2" eb="4">
      <t>チュウカ</t>
    </rPh>
    <phoneticPr fontId="4"/>
  </si>
  <si>
    <t>中華味 （顆粒）１ｋｇ  味の素</t>
  </si>
  <si>
    <t>17105</t>
  </si>
  <si>
    <t>デミグラスソース</t>
  </si>
  <si>
    <t>デミグラスソース【2号】ハインツ　840ｇ</t>
  </si>
  <si>
    <t>ハインツ</t>
  </si>
  <si>
    <t>840g</t>
  </si>
  <si>
    <t>17075</t>
  </si>
  <si>
    <t>ガーリックパウダー　食塩無添加　　</t>
  </si>
  <si>
    <t>ガーリックパウダー　１００ｇ　ＳＢ</t>
  </si>
  <si>
    <t>18004</t>
  </si>
  <si>
    <t>コーンクリームスープ　粉末</t>
    <rPh sb="11" eb="13">
      <t>フンマツ</t>
    </rPh>
    <phoneticPr fontId="4"/>
  </si>
  <si>
    <t>クノールコーンクリームスープ　粉末１ｋｇ</t>
  </si>
  <si>
    <t>500gx2</t>
  </si>
  <si>
    <t>治療食部門専用）指定食材A</t>
    <rPh sb="0" eb="5">
      <t>チリョウショクブモン</t>
    </rPh>
    <rPh sb="5" eb="7">
      <t>センヨウ</t>
    </rPh>
    <rPh sb="8" eb="12">
      <t>シテイショクザイ</t>
    </rPh>
    <phoneticPr fontId="4"/>
  </si>
  <si>
    <t>A0001</t>
    <phoneticPr fontId="4"/>
  </si>
  <si>
    <t>A0002</t>
  </si>
  <si>
    <t>kg</t>
    <phoneticPr fontId="4"/>
  </si>
  <si>
    <t>A0003</t>
  </si>
  <si>
    <t>A0004</t>
  </si>
  <si>
    <t>A0005</t>
  </si>
  <si>
    <t>２部門共通）指定食材B</t>
    <rPh sb="1" eb="3">
      <t>ブモン</t>
    </rPh>
    <rPh sb="3" eb="5">
      <t>キョウツウ</t>
    </rPh>
    <rPh sb="6" eb="10">
      <t>シテイショクザイ</t>
    </rPh>
    <phoneticPr fontId="4"/>
  </si>
  <si>
    <t>B0001</t>
    <phoneticPr fontId="4"/>
  </si>
  <si>
    <t>ほうれんそう　葉　冷凍</t>
  </si>
  <si>
    <t>ＩＱＦほうれん草カット　５００ｇ入</t>
  </si>
  <si>
    <t>500ｇ</t>
  </si>
  <si>
    <t>B0002</t>
  </si>
  <si>
    <t>ほうれん草ミニカット ５００ｇ</t>
  </si>
  <si>
    <t>アイガー</t>
  </si>
  <si>
    <t>B0003</t>
  </si>
  <si>
    <t>こまつな　葉　ゆで</t>
  </si>
  <si>
    <t>ＩＱＦ小松菜カット　５００ｇ入</t>
  </si>
  <si>
    <t>B0004</t>
  </si>
  <si>
    <t xml:space="preserve">Ｆ中国産こまつ菜カット(2cm)IQF 500g </t>
  </si>
  <si>
    <t>神栄</t>
    <rPh sb="0" eb="2">
      <t>シンエイ</t>
    </rPh>
    <phoneticPr fontId="3"/>
  </si>
  <si>
    <t>B0005</t>
  </si>
  <si>
    <t>チンゲンサイ　葉　ゆで</t>
  </si>
  <si>
    <t>ＩＱＦチンゲン菜カット ５００ｇ入</t>
  </si>
  <si>
    <t>B0006</t>
  </si>
  <si>
    <t>Ｆ中国産ﾁﾝｹﾞﾝ菜ｶｯﾄ(2cm) IQF 500ｇ</t>
  </si>
  <si>
    <t>B0007</t>
  </si>
  <si>
    <t>洋種なばな　茎葉　ゆで</t>
    <phoneticPr fontId="4"/>
  </si>
  <si>
    <t>Ｆ菜の花ＩＱＦカット ５００ｇ</t>
  </si>
  <si>
    <t>B0008</t>
  </si>
  <si>
    <t>蒸菜の花（2㎝）　５００ｇ</t>
    <phoneticPr fontId="4"/>
  </si>
  <si>
    <t>勝美ジャパン</t>
    <rPh sb="0" eb="2">
      <t>カツミ</t>
    </rPh>
    <phoneticPr fontId="3"/>
  </si>
  <si>
    <t>B0009</t>
  </si>
  <si>
    <t>だいこん　葉　ゆで</t>
    <phoneticPr fontId="4"/>
  </si>
  <si>
    <t>Ｆ中国産大根の葉カット ５００ｇ</t>
  </si>
  <si>
    <t>B0010</t>
  </si>
  <si>
    <t>ブロッコリー　花序　ゆで</t>
  </si>
  <si>
    <t>ブロッコリー ５００ｇ入</t>
  </si>
  <si>
    <t>B0011</t>
  </si>
  <si>
    <t>ミニブロッコリー ５００ｇ入</t>
  </si>
  <si>
    <t>B0012</t>
  </si>
  <si>
    <t>カリフラワー　花序　ゆで</t>
  </si>
  <si>
    <t>Ｆカリフラワー ５００ｇ Ｆｕ【袋】</t>
  </si>
  <si>
    <t>B0013</t>
  </si>
  <si>
    <t>Ｆミニカリフラワー ５００ｇ入 Ｆｕ【袋】</t>
  </si>
  <si>
    <t>B0014</t>
  </si>
  <si>
    <t>にんじん　根　冷凍</t>
    <phoneticPr fontId="4"/>
  </si>
  <si>
    <t>Ｆ細切人参 １ｋｇ入　ＩＱＦ</t>
  </si>
  <si>
    <t>交洋</t>
    <rPh sb="0" eb="1">
      <t>コウ</t>
    </rPh>
    <rPh sb="1" eb="2">
      <t>ヨウ</t>
    </rPh>
    <phoneticPr fontId="3"/>
  </si>
  <si>
    <t>B0015</t>
  </si>
  <si>
    <t>Ｆ乱切り人参 ５００ｇ 交洋【袋】</t>
  </si>
  <si>
    <t>B0016</t>
  </si>
  <si>
    <t>中国産ダイスキャロット ５００ｇ</t>
  </si>
  <si>
    <t>B0017</t>
  </si>
  <si>
    <t>たまねぎ　りん茎　ゆで</t>
    <phoneticPr fontId="4"/>
  </si>
  <si>
    <t>たまねぎみじん切り ５００ｇ</t>
  </si>
  <si>
    <t>OM</t>
  </si>
  <si>
    <t>B0018</t>
  </si>
  <si>
    <t>Ｆ玉ねぎスライス ５００ｇ</t>
  </si>
  <si>
    <t>B0019</t>
  </si>
  <si>
    <t>F蒸玉ねぎ スライス 10mm１kg入</t>
  </si>
  <si>
    <t>B0020</t>
  </si>
  <si>
    <t>だいこん　根　皮なし　ゆで</t>
    <phoneticPr fontId="4"/>
  </si>
  <si>
    <t>蒸大根　千切　1㎏</t>
  </si>
  <si>
    <t>B0021</t>
  </si>
  <si>
    <t>Ｆ中国産乱切り大根 ５００ｇ</t>
  </si>
  <si>
    <t>B0022</t>
  </si>
  <si>
    <t>Ｆ中国産大根銀杏切り ５００ｇ</t>
  </si>
  <si>
    <t>B0023</t>
  </si>
  <si>
    <t>とうがん　果実　ゆで</t>
  </si>
  <si>
    <t>Ｆ冬瓜乱切り ５００ｇ入 Ｆｕ【袋】</t>
  </si>
  <si>
    <t>B0024</t>
  </si>
  <si>
    <t>西洋かぼちゃ　果実　冷凍</t>
    <phoneticPr fontId="4"/>
  </si>
  <si>
    <t>蒸かぼちゃ角切り(皮付) ５００ｇ入</t>
  </si>
  <si>
    <t>B0025</t>
  </si>
  <si>
    <t>蒸かぼちゃダイスカット(皮なし) 500ｇ入</t>
  </si>
  <si>
    <t>B0026</t>
  </si>
  <si>
    <t>ぶなしめじ　ゆで</t>
    <phoneticPr fontId="4"/>
  </si>
  <si>
    <t>Ｆやわらかぶなしめじ ５００ｇ Ｆｕ</t>
  </si>
  <si>
    <t>B0027</t>
  </si>
  <si>
    <t>しいたけ　生しいたけ　菌床栽培　ゆで</t>
  </si>
  <si>
    <t>Ｆ中国産しいたけＳサイズ ５００ｇ</t>
  </si>
  <si>
    <t>B0028</t>
  </si>
  <si>
    <t>Ｆしいたけスライス ５００ｇ Ｆｕ</t>
  </si>
  <si>
    <t>B0029</t>
  </si>
  <si>
    <t>Ｆ中国産きのこミックス ５００ｇ</t>
  </si>
  <si>
    <t>B0030</t>
  </si>
  <si>
    <t>さといも　球茎　冷凍</t>
    <phoneticPr fontId="4"/>
  </si>
  <si>
    <t>さといもＳ ５００ｇ入</t>
  </si>
  <si>
    <t>B0031</t>
  </si>
  <si>
    <t>Ｆ六角里芋(Ｍ) ５００ｇ入 Ｆｕ【袋】</t>
  </si>
  <si>
    <t>B0032</t>
  </si>
  <si>
    <t>さつまいも　塊根　皮なし　蒸し</t>
    <phoneticPr fontId="4"/>
  </si>
  <si>
    <t>蒸さつまいも 乱切 SSS 500ｇ</t>
  </si>
  <si>
    <t>勝美ジャパン</t>
  </si>
  <si>
    <t>B0033</t>
  </si>
  <si>
    <t>Ｆさつまいも ﾀﾞｲｽｶｯﾄ(皮なし) １ｋｇ Ｆｕ</t>
  </si>
  <si>
    <t>B0034</t>
  </si>
  <si>
    <t>じゃがいも　塊茎　皮なし　水煮</t>
    <phoneticPr fontId="4"/>
  </si>
  <si>
    <t>じゃがいも乱切り　５００ｇ入</t>
  </si>
  <si>
    <t>B0035</t>
  </si>
  <si>
    <t>ジャガイモダイスカット　５００ｇ入</t>
  </si>
  <si>
    <t>B0036</t>
  </si>
  <si>
    <t>れんこん　根茎　ゆで</t>
  </si>
  <si>
    <t>Ｆ乱切りレンコン ５００ｇ 【袋】</t>
  </si>
  <si>
    <t>B0037</t>
  </si>
  <si>
    <t>蒸れんこん 銀杏切 ５００ｇ</t>
  </si>
  <si>
    <t>B0038</t>
  </si>
  <si>
    <t>ＦれんこんスライスＳ ５００ｇ 【袋】</t>
  </si>
  <si>
    <t>B0039</t>
  </si>
  <si>
    <t>ごぼう　根　ゆで</t>
    <phoneticPr fontId="4"/>
  </si>
  <si>
    <t>Ｆささがきゴボウ ＩＱＦ １ｋｇ入</t>
  </si>
  <si>
    <t>B0040</t>
  </si>
  <si>
    <t>Ｆ乱切りごぼう ５００ｇ</t>
  </si>
  <si>
    <t>B0041</t>
  </si>
  <si>
    <t>Ｆ千切ごぼう　ＩＱＦ　１ｋｇ入</t>
  </si>
  <si>
    <t>高齢者食部門専用）指定食材C</t>
    <rPh sb="0" eb="3">
      <t>コウレイシャ</t>
    </rPh>
    <rPh sb="3" eb="4">
      <t>ショク</t>
    </rPh>
    <rPh sb="4" eb="6">
      <t>ブモン</t>
    </rPh>
    <rPh sb="6" eb="8">
      <t>センヨウ</t>
    </rPh>
    <rPh sb="9" eb="13">
      <t>シテイショクザイ</t>
    </rPh>
    <phoneticPr fontId="4"/>
  </si>
  <si>
    <t>C0001</t>
    <phoneticPr fontId="4"/>
  </si>
  <si>
    <t>目玉焼き風オムレツとウインナー</t>
  </si>
  <si>
    <t>グローバルキッチン㈱</t>
    <phoneticPr fontId="4"/>
  </si>
  <si>
    <t>袋</t>
    <rPh sb="0" eb="1">
      <t>フクロ</t>
    </rPh>
    <phoneticPr fontId="4"/>
  </si>
  <si>
    <t>300g</t>
    <phoneticPr fontId="4"/>
  </si>
  <si>
    <t>C0002</t>
  </si>
  <si>
    <t>ハーブチキン</t>
  </si>
  <si>
    <t>270g</t>
  </si>
  <si>
    <t>C0003</t>
  </si>
  <si>
    <t>具だくさん野菜ポトフ</t>
  </si>
  <si>
    <t>600g</t>
  </si>
  <si>
    <t>C0004</t>
  </si>
  <si>
    <t>アジの藻塩焼き</t>
  </si>
  <si>
    <t>175g</t>
    <phoneticPr fontId="4"/>
  </si>
  <si>
    <t>C0005</t>
  </si>
  <si>
    <t>メヌケの土佐煮</t>
  </si>
  <si>
    <t>225g</t>
    <phoneticPr fontId="4"/>
  </si>
  <si>
    <t>C0006</t>
  </si>
  <si>
    <t>お魚ザンギの野菜餡かけ</t>
  </si>
  <si>
    <t>C0007</t>
  </si>
  <si>
    <t>鶏肉と油揚げの煮物</t>
  </si>
  <si>
    <t>C0008</t>
  </si>
  <si>
    <t>三角信田煮（ふき）</t>
  </si>
  <si>
    <t>320g</t>
    <phoneticPr fontId="4"/>
  </si>
  <si>
    <t>C0009</t>
  </si>
  <si>
    <t>プレーンオムレツ</t>
  </si>
  <si>
    <t>C0010</t>
  </si>
  <si>
    <t>豆腐おやきの和風あん</t>
  </si>
  <si>
    <t>C0011</t>
  </si>
  <si>
    <t>チョレギサラダ</t>
  </si>
  <si>
    <t>C0012</t>
  </si>
  <si>
    <t>ふきと油揚げの煮物</t>
  </si>
  <si>
    <t>C0013</t>
  </si>
  <si>
    <t>コンキリエのトマトソース和え</t>
  </si>
  <si>
    <t>C0014</t>
  </si>
  <si>
    <t>しめじとブロッコリーのソテー</t>
  </si>
  <si>
    <t>C0015</t>
  </si>
  <si>
    <t>ひじき煮</t>
  </si>
  <si>
    <t>125g</t>
  </si>
  <si>
    <t>C0016</t>
  </si>
  <si>
    <t>青梗菜と油揚げの煮浸し</t>
  </si>
  <si>
    <t>C0017</t>
  </si>
  <si>
    <t>コールスロー</t>
  </si>
  <si>
    <t>C0018</t>
  </si>
  <si>
    <t>若布と胡瓜の酢の物</t>
  </si>
  <si>
    <t>C0019</t>
  </si>
  <si>
    <t>小松菜ナムル</t>
  </si>
  <si>
    <t>1</t>
  </si>
  <si>
    <t>２</t>
  </si>
  <si>
    <t>成分表CD</t>
    <rPh sb="0" eb="3">
      <t>セイブンヒョウ</t>
    </rPh>
    <phoneticPr fontId="19"/>
  </si>
  <si>
    <t>日本食品標準成分表　食品名</t>
    <rPh sb="10" eb="12">
      <t>ショクヒン</t>
    </rPh>
    <rPh sb="12" eb="13">
      <t>メイ</t>
    </rPh>
    <phoneticPr fontId="19"/>
  </si>
  <si>
    <t>共同調味料</t>
    <rPh sb="0" eb="2">
      <t>キョウドウ</t>
    </rPh>
    <rPh sb="2" eb="5">
      <t>チョウミリョウ</t>
    </rPh>
    <phoneticPr fontId="19"/>
  </si>
  <si>
    <t>ナゴヤフードCD</t>
  </si>
  <si>
    <t>商品名</t>
    <rPh sb="0" eb="3">
      <t>ショウヒンメイ</t>
    </rPh>
    <phoneticPr fontId="18"/>
  </si>
  <si>
    <t>メーカー名</t>
    <rPh sb="4" eb="5">
      <t>メイ</t>
    </rPh>
    <phoneticPr fontId="18"/>
  </si>
  <si>
    <t>単価</t>
    <rPh sb="0" eb="2">
      <t>タンカ</t>
    </rPh>
    <phoneticPr fontId="18"/>
  </si>
  <si>
    <t>単位</t>
    <rPh sb="0" eb="2">
      <t>タンイ</t>
    </rPh>
    <phoneticPr fontId="18"/>
  </si>
  <si>
    <t>規格</t>
    <rPh sb="0" eb="2">
      <t>キカク</t>
    </rPh>
    <phoneticPr fontId="18"/>
  </si>
  <si>
    <t>グラム数</t>
    <rPh sb="3" eb="4">
      <t>スウ</t>
    </rPh>
    <phoneticPr fontId="19"/>
  </si>
  <si>
    <t>g単価</t>
    <rPh sb="1" eb="3">
      <t>タンカ</t>
    </rPh>
    <phoneticPr fontId="19"/>
  </si>
  <si>
    <t>廃棄率</t>
    <rPh sb="0" eb="2">
      <t>ハイキ</t>
    </rPh>
    <rPh sb="2" eb="3">
      <t>リツ</t>
    </rPh>
    <phoneticPr fontId="19"/>
  </si>
  <si>
    <t>エネルギー</t>
  </si>
  <si>
    <t>アミノ酸組成</t>
    <rPh sb="3" eb="6">
      <t>サンソセイ</t>
    </rPh>
    <phoneticPr fontId="19"/>
  </si>
  <si>
    <t>たんぱく質</t>
    <rPh sb="4" eb="5">
      <t>シツ</t>
    </rPh>
    <phoneticPr fontId="19"/>
  </si>
  <si>
    <t>★たんぱく質</t>
    <rPh sb="5" eb="6">
      <t>シツ</t>
    </rPh>
    <phoneticPr fontId="19"/>
  </si>
  <si>
    <t>トリアシル</t>
  </si>
  <si>
    <t>脂質</t>
    <rPh sb="0" eb="2">
      <t>シシツ</t>
    </rPh>
    <phoneticPr fontId="19"/>
  </si>
  <si>
    <t>★脂質</t>
    <rPh sb="1" eb="3">
      <t>シシツ</t>
    </rPh>
    <phoneticPr fontId="19"/>
  </si>
  <si>
    <t>単糖</t>
    <rPh sb="0" eb="2">
      <t>タントウ</t>
    </rPh>
    <phoneticPr fontId="19"/>
  </si>
  <si>
    <t>質量</t>
    <rPh sb="0" eb="2">
      <t>シツリョウ</t>
    </rPh>
    <phoneticPr fontId="19"/>
  </si>
  <si>
    <t>差引</t>
    <rPh sb="0" eb="2">
      <t>サシヒ</t>
    </rPh>
    <phoneticPr fontId="19"/>
  </si>
  <si>
    <t>炭水化物</t>
    <rPh sb="0" eb="4">
      <t>タンスイカブツ</t>
    </rPh>
    <phoneticPr fontId="19"/>
  </si>
  <si>
    <t>★炭水化物</t>
    <rPh sb="1" eb="5">
      <t>タンスイカブツ</t>
    </rPh>
    <phoneticPr fontId="19"/>
  </si>
  <si>
    <t>食塩</t>
    <rPh sb="0" eb="2">
      <t>ショクエン</t>
    </rPh>
    <phoneticPr fontId="19"/>
  </si>
  <si>
    <t>成分表参照</t>
    <rPh sb="0" eb="3">
      <t>セイブンヒョウ</t>
    </rPh>
    <rPh sb="3" eb="5">
      <t>サンショウ</t>
    </rPh>
    <phoneticPr fontId="19"/>
  </si>
  <si>
    <t>おおむぎ-押麦</t>
    <rPh sb="5" eb="6">
      <t>オ</t>
    </rPh>
    <rPh sb="6" eb="7">
      <t>ムギ</t>
    </rPh>
    <phoneticPr fontId="19"/>
  </si>
  <si>
    <t>*</t>
  </si>
  <si>
    <t/>
  </si>
  <si>
    <t>８訂</t>
    <rPh sb="1" eb="2">
      <t>テイ</t>
    </rPh>
    <phoneticPr fontId="19"/>
  </si>
  <si>
    <t>薄力粉-１等</t>
    <rPh sb="0" eb="3">
      <t>ハクリキコ</t>
    </rPh>
    <rPh sb="5" eb="6">
      <t>トウ</t>
    </rPh>
    <phoneticPr fontId="19"/>
  </si>
  <si>
    <t>プレミックス粉-ホットケーキ用</t>
    <rPh sb="6" eb="7">
      <t>コナ</t>
    </rPh>
    <rPh sb="14" eb="15">
      <t>ヨウ</t>
    </rPh>
    <phoneticPr fontId="19"/>
  </si>
  <si>
    <t>プレミックス粉-てんぷら用</t>
    <rPh sb="6" eb="7">
      <t>コナ</t>
    </rPh>
    <rPh sb="12" eb="13">
      <t>ヨウ</t>
    </rPh>
    <phoneticPr fontId="19"/>
  </si>
  <si>
    <t>01026</t>
  </si>
  <si>
    <t>食パン</t>
    <rPh sb="0" eb="1">
      <t>ショク</t>
    </rPh>
    <phoneticPr fontId="19"/>
  </si>
  <si>
    <t>常温）　超芳醇食パン６枚切</t>
    <rPh sb="0" eb="2">
      <t>ジョウオン</t>
    </rPh>
    <phoneticPr fontId="19"/>
  </si>
  <si>
    <t>山崎パン㈱</t>
    <rPh sb="0" eb="2">
      <t>ヤマザキ</t>
    </rPh>
    <phoneticPr fontId="19"/>
  </si>
  <si>
    <t>6枚切</t>
    <rPh sb="1" eb="2">
      <t>マイ</t>
    </rPh>
    <rPh sb="2" eb="3">
      <t>キリ</t>
    </rPh>
    <phoneticPr fontId="19"/>
  </si>
  <si>
    <t>フランスパン　冷凍</t>
    <rPh sb="7" eb="9">
      <t>レイトウ</t>
    </rPh>
    <phoneticPr fontId="19"/>
  </si>
  <si>
    <t>常温）　フランスパン（パリジャン）</t>
    <rPh sb="0" eb="2">
      <t>ジョウオン</t>
    </rPh>
    <phoneticPr fontId="19"/>
  </si>
  <si>
    <t>個</t>
    <rPh sb="0" eb="1">
      <t>コ</t>
    </rPh>
    <phoneticPr fontId="19"/>
  </si>
  <si>
    <t>240ｇ</t>
  </si>
  <si>
    <t>ロールパン</t>
  </si>
  <si>
    <t>常温）大地と緑のバターロール ５個入</t>
    <rPh sb="0" eb="2">
      <t>ジョウオン</t>
    </rPh>
    <phoneticPr fontId="19"/>
  </si>
  <si>
    <t>常温）超芳醇食パン５枚入</t>
    <rPh sb="0" eb="2">
      <t>ジョウオン</t>
    </rPh>
    <phoneticPr fontId="19"/>
  </si>
  <si>
    <t>5枚切</t>
    <rPh sb="1" eb="2">
      <t>マイ</t>
    </rPh>
    <rPh sb="2" eb="3">
      <t>キリ</t>
    </rPh>
    <phoneticPr fontId="19"/>
  </si>
  <si>
    <t>干しうどん-乾</t>
    <rPh sb="0" eb="1">
      <t>ホ</t>
    </rPh>
    <rPh sb="6" eb="7">
      <t>カンソウ</t>
    </rPh>
    <phoneticPr fontId="19"/>
  </si>
  <si>
    <t>そうめん・ひやむぎ－乾</t>
    <rPh sb="10" eb="11">
      <t>カンソウ</t>
    </rPh>
    <phoneticPr fontId="19"/>
  </si>
  <si>
    <t>中華めん－生</t>
    <rPh sb="0" eb="2">
      <t>チュウカ</t>
    </rPh>
    <rPh sb="5" eb="6">
      <t>ナマ</t>
    </rPh>
    <phoneticPr fontId="19"/>
  </si>
  <si>
    <t>蒸し中華めん</t>
    <rPh sb="0" eb="1">
      <t>ム</t>
    </rPh>
    <rPh sb="2" eb="4">
      <t>チュウカ</t>
    </rPh>
    <phoneticPr fontId="19"/>
  </si>
  <si>
    <t>01063</t>
  </si>
  <si>
    <t>マカロニ・スパゲッティ－乾</t>
    <rPh sb="12" eb="13">
      <t>カンソウ</t>
    </rPh>
    <phoneticPr fontId="19"/>
  </si>
  <si>
    <t>生ふ</t>
    <rPh sb="0" eb="1">
      <t>ナマ</t>
    </rPh>
    <phoneticPr fontId="19"/>
  </si>
  <si>
    <t>-</t>
  </si>
  <si>
    <t>焼きふ-観世ふ</t>
    <rPh sb="0" eb="1">
      <t>ヤ</t>
    </rPh>
    <rPh sb="4" eb="6">
      <t>カンゼ</t>
    </rPh>
    <phoneticPr fontId="19"/>
  </si>
  <si>
    <t>01067</t>
  </si>
  <si>
    <t>焼きふ-板ふ</t>
    <rPh sb="0" eb="1">
      <t>ヤ</t>
    </rPh>
    <rPh sb="4" eb="5">
      <t>イタ</t>
    </rPh>
    <phoneticPr fontId="19"/>
  </si>
  <si>
    <t>焼きふ</t>
    <rPh sb="0" eb="1">
      <t>ヤ</t>
    </rPh>
    <phoneticPr fontId="19"/>
  </si>
  <si>
    <t>ぎょうざの皮</t>
    <rPh sb="5" eb="6">
      <t>カワ</t>
    </rPh>
    <phoneticPr fontId="19"/>
  </si>
  <si>
    <t>パン粉-生</t>
    <rPh sb="2" eb="3">
      <t>コナ</t>
    </rPh>
    <rPh sb="4" eb="5">
      <t>ナマ</t>
    </rPh>
    <phoneticPr fontId="19"/>
  </si>
  <si>
    <t>パン粉-乾</t>
    <rPh sb="2" eb="3">
      <t>コナ</t>
    </rPh>
    <rPh sb="4" eb="5">
      <t>カンソウ</t>
    </rPh>
    <phoneticPr fontId="19"/>
  </si>
  <si>
    <t>こめ(水稲穀粒)-精白米</t>
    <rPh sb="3" eb="4">
      <t>スイトウ</t>
    </rPh>
    <rPh sb="4" eb="5">
      <t>イネ</t>
    </rPh>
    <rPh sb="5" eb="6">
      <t>コク</t>
    </rPh>
    <rPh sb="6" eb="7">
      <t>ツブ</t>
    </rPh>
    <phoneticPr fontId="19"/>
  </si>
  <si>
    <t>精白米　あいちのかおり</t>
    <rPh sb="0" eb="3">
      <t>セイハクマイ</t>
    </rPh>
    <phoneticPr fontId="19"/>
  </si>
  <si>
    <t>こめ(陸稲穀粒)-精白米</t>
    <rPh sb="5" eb="6">
      <t>コク</t>
    </rPh>
    <rPh sb="6" eb="7">
      <t>ツブ</t>
    </rPh>
    <rPh sb="9" eb="12">
      <t>セイハクマイ</t>
    </rPh>
    <phoneticPr fontId="19"/>
  </si>
  <si>
    <t>上新粉</t>
    <rPh sb="0" eb="1">
      <t>ジョウシン</t>
    </rPh>
    <rPh sb="1" eb="2">
      <t>アタラ</t>
    </rPh>
    <rPh sb="2" eb="3">
      <t>コナ</t>
    </rPh>
    <phoneticPr fontId="19"/>
  </si>
  <si>
    <t>白玉粉</t>
    <rPh sb="0" eb="2">
      <t>シラタマ</t>
    </rPh>
    <rPh sb="2" eb="3">
      <t>コナ</t>
    </rPh>
    <phoneticPr fontId="19"/>
  </si>
  <si>
    <t>そば　干しそば-乾</t>
    <rPh sb="3" eb="4">
      <t>ホ</t>
    </rPh>
    <rPh sb="8" eb="9">
      <t>イヌイ</t>
    </rPh>
    <phoneticPr fontId="19"/>
  </si>
  <si>
    <t>02003</t>
  </si>
  <si>
    <t>さつまいも－生</t>
    <rPh sb="6" eb="7">
      <t>ナマ</t>
    </rPh>
    <phoneticPr fontId="19"/>
  </si>
  <si>
    <t>じゃがいも－生</t>
    <rPh sb="6" eb="7">
      <t>ナマ</t>
    </rPh>
    <phoneticPr fontId="19"/>
  </si>
  <si>
    <t>じゃがいも-乾燥マッシュポテト</t>
    <rPh sb="6" eb="8">
      <t>カンソウ</t>
    </rPh>
    <phoneticPr fontId="19"/>
  </si>
  <si>
    <t>ながいも－生</t>
    <rPh sb="5" eb="6">
      <t>ナマ</t>
    </rPh>
    <phoneticPr fontId="19"/>
  </si>
  <si>
    <t>くずでん粉</t>
    <rPh sb="4" eb="5">
      <t>コナ</t>
    </rPh>
    <phoneticPr fontId="19"/>
  </si>
  <si>
    <t>じゃがいもでん粉</t>
    <rPh sb="7" eb="8">
      <t>コナ</t>
    </rPh>
    <phoneticPr fontId="19"/>
  </si>
  <si>
    <t>02039</t>
  </si>
  <si>
    <t>はるさめ　－乾</t>
    <rPh sb="6" eb="7">
      <t>カンソウ</t>
    </rPh>
    <phoneticPr fontId="19"/>
  </si>
  <si>
    <t>黒砂糖</t>
    <rPh sb="0" eb="1">
      <t>クロ</t>
    </rPh>
    <rPh sb="1" eb="3">
      <t>ザトウ</t>
    </rPh>
    <phoneticPr fontId="19"/>
  </si>
  <si>
    <t>車糖-上白糖</t>
    <rPh sb="0" eb="1">
      <t>クルマ</t>
    </rPh>
    <rPh sb="1" eb="2">
      <t>トウ</t>
    </rPh>
    <rPh sb="3" eb="6">
      <t>ジョウハクトウ</t>
    </rPh>
    <phoneticPr fontId="19"/>
  </si>
  <si>
    <t>車糖-三温糖</t>
    <rPh sb="0" eb="1">
      <t>クルマ</t>
    </rPh>
    <rPh sb="1" eb="2">
      <t>トウ</t>
    </rPh>
    <rPh sb="3" eb="4">
      <t>サン</t>
    </rPh>
    <rPh sb="4" eb="5">
      <t>オン</t>
    </rPh>
    <rPh sb="5" eb="6">
      <t>トウ</t>
    </rPh>
    <phoneticPr fontId="19"/>
  </si>
  <si>
    <t>ざらめ糖-グラニュー糖</t>
    <rPh sb="3" eb="4">
      <t>トウ</t>
    </rPh>
    <rPh sb="10" eb="11">
      <t>トウ</t>
    </rPh>
    <phoneticPr fontId="19"/>
  </si>
  <si>
    <t>ざらめ糖-中ざら糖</t>
    <rPh sb="3" eb="4">
      <t>トウ</t>
    </rPh>
    <rPh sb="5" eb="6">
      <t>チュウ</t>
    </rPh>
    <rPh sb="8" eb="9">
      <t>トウ</t>
    </rPh>
    <phoneticPr fontId="19"/>
  </si>
  <si>
    <t>加工糖-粉糖</t>
    <rPh sb="0" eb="2">
      <t>カコウ</t>
    </rPh>
    <rPh sb="2" eb="3">
      <t>トウ</t>
    </rPh>
    <rPh sb="4" eb="5">
      <t>コナ</t>
    </rPh>
    <rPh sb="5" eb="6">
      <t>トウ</t>
    </rPh>
    <phoneticPr fontId="19"/>
  </si>
  <si>
    <t>あずき-全粒、乾</t>
    <rPh sb="4" eb="5">
      <t>ゼン</t>
    </rPh>
    <rPh sb="5" eb="6">
      <t>ツブ</t>
    </rPh>
    <rPh sb="7" eb="8">
      <t>カンソウ</t>
    </rPh>
    <phoneticPr fontId="19"/>
  </si>
  <si>
    <t>あずき-ゆで小豆缶詰</t>
    <rPh sb="6" eb="8">
      <t>アズキ</t>
    </rPh>
    <rPh sb="8" eb="10">
      <t>カンヅメ</t>
    </rPh>
    <phoneticPr fontId="19"/>
  </si>
  <si>
    <t>いんげんまめ-うずら豆</t>
    <rPh sb="10" eb="11">
      <t>マメ</t>
    </rPh>
    <phoneticPr fontId="19"/>
  </si>
  <si>
    <t>えんどう-うぐいす豆</t>
    <rPh sb="9" eb="10">
      <t>マメ</t>
    </rPh>
    <phoneticPr fontId="19"/>
  </si>
  <si>
    <t>だいず　水煮</t>
    <rPh sb="4" eb="5">
      <t>ミズ</t>
    </rPh>
    <rPh sb="5" eb="6">
      <t>ニ</t>
    </rPh>
    <phoneticPr fontId="19"/>
  </si>
  <si>
    <t>きな粉・脱皮大豆</t>
    <rPh sb="0" eb="3">
      <t>キナコ</t>
    </rPh>
    <rPh sb="4" eb="6">
      <t>ダッピ</t>
    </rPh>
    <rPh sb="6" eb="8">
      <t>ダイズ</t>
    </rPh>
    <phoneticPr fontId="19"/>
  </si>
  <si>
    <t>木綿豆腐</t>
    <rPh sb="0" eb="2">
      <t>モメン</t>
    </rPh>
    <rPh sb="2" eb="4">
      <t>トウフ</t>
    </rPh>
    <phoneticPr fontId="19"/>
  </si>
  <si>
    <t>絹ごし豆腐</t>
    <rPh sb="0" eb="1">
      <t>キヌ</t>
    </rPh>
    <rPh sb="3" eb="5">
      <t>トウフ</t>
    </rPh>
    <phoneticPr fontId="19"/>
  </si>
  <si>
    <t>焼き豆腐</t>
    <rPh sb="0" eb="1">
      <t>ヤ</t>
    </rPh>
    <rPh sb="2" eb="4">
      <t>トウフ</t>
    </rPh>
    <phoneticPr fontId="19"/>
  </si>
  <si>
    <t>生揚げ</t>
    <rPh sb="0" eb="1">
      <t>ナマ</t>
    </rPh>
    <rPh sb="1" eb="2">
      <t>ア</t>
    </rPh>
    <phoneticPr fontId="19"/>
  </si>
  <si>
    <t>04040</t>
  </si>
  <si>
    <t>油揚げ</t>
    <rPh sb="0" eb="2">
      <t>アブラア</t>
    </rPh>
    <phoneticPr fontId="19"/>
  </si>
  <si>
    <t>凍り豆腐</t>
    <rPh sb="0" eb="1">
      <t>コオ</t>
    </rPh>
    <rPh sb="2" eb="4">
      <t>トウフ</t>
    </rPh>
    <phoneticPr fontId="19"/>
  </si>
  <si>
    <t>糸引き納豆</t>
    <rPh sb="0" eb="1">
      <t>イト</t>
    </rPh>
    <rPh sb="1" eb="2">
      <t>ヒ</t>
    </rPh>
    <rPh sb="3" eb="5">
      <t>ナットウ</t>
    </rPh>
    <phoneticPr fontId="19"/>
  </si>
  <si>
    <t>豆乳</t>
    <rPh sb="0" eb="1">
      <t>トウニュウ</t>
    </rPh>
    <rPh sb="1" eb="2">
      <t>ニュウ</t>
    </rPh>
    <phoneticPr fontId="19"/>
  </si>
  <si>
    <t>日本ぐり－ゆで</t>
    <rPh sb="0" eb="2">
      <t>ニホン</t>
    </rPh>
    <phoneticPr fontId="19"/>
  </si>
  <si>
    <t>８訂(廃棄変更)</t>
    <rPh sb="1" eb="2">
      <t>テイ</t>
    </rPh>
    <rPh sb="3" eb="5">
      <t>ハイキ</t>
    </rPh>
    <rPh sb="5" eb="7">
      <t>ヘンコウ</t>
    </rPh>
    <phoneticPr fontId="19"/>
  </si>
  <si>
    <t>日本ぐり-甘露煮</t>
    <rPh sb="0" eb="2">
      <t>ニホン</t>
    </rPh>
    <rPh sb="5" eb="7">
      <t>カンロ</t>
    </rPh>
    <rPh sb="7" eb="8">
      <t>ニ</t>
    </rPh>
    <phoneticPr fontId="19"/>
  </si>
  <si>
    <t>05018</t>
  </si>
  <si>
    <t>浜乙女</t>
    <rPh sb="0" eb="3">
      <t>ハマオトメ</t>
    </rPh>
    <phoneticPr fontId="17"/>
  </si>
  <si>
    <t>袋</t>
    <rPh sb="0" eb="1">
      <t>フクロ</t>
    </rPh>
    <phoneticPr fontId="17"/>
  </si>
  <si>
    <t>100ｇ</t>
  </si>
  <si>
    <t>アスパラガス-若茎、生</t>
    <rPh sb="7" eb="8">
      <t>ワカイ</t>
    </rPh>
    <rPh sb="8" eb="9">
      <t>クキ</t>
    </rPh>
    <rPh sb="10" eb="11">
      <t>ナマ</t>
    </rPh>
    <phoneticPr fontId="19"/>
  </si>
  <si>
    <t>アスパラガス-水煮缶詰</t>
    <rPh sb="7" eb="8">
      <t>ミズ</t>
    </rPh>
    <rPh sb="8" eb="9">
      <t>ニ</t>
    </rPh>
    <rPh sb="9" eb="11">
      <t>カンヅメ</t>
    </rPh>
    <phoneticPr fontId="19"/>
  </si>
  <si>
    <t>さやいんげん-若ざや、生</t>
    <rPh sb="7" eb="8">
      <t>ワカイ</t>
    </rPh>
    <rPh sb="11" eb="12">
      <t>ナマ</t>
    </rPh>
    <phoneticPr fontId="19"/>
  </si>
  <si>
    <t>さやいんげん-若ざや、ゆで</t>
    <rPh sb="7" eb="8">
      <t>ワカイ</t>
    </rPh>
    <phoneticPr fontId="19"/>
  </si>
  <si>
    <t>えだまめ-冷凍</t>
    <rPh sb="5" eb="7">
      <t>レイトウ</t>
    </rPh>
    <phoneticPr fontId="19"/>
  </si>
  <si>
    <t>さやえんどう-若ざや、生</t>
    <rPh sb="7" eb="8">
      <t>ワカイ</t>
    </rPh>
    <rPh sb="11" eb="12">
      <t>ナマ</t>
    </rPh>
    <phoneticPr fontId="19"/>
  </si>
  <si>
    <t>さやえんどう-若ざや、ゆで</t>
    <rPh sb="7" eb="8">
      <t>ワカイ</t>
    </rPh>
    <phoneticPr fontId="19"/>
  </si>
  <si>
    <t>グリーピース－冷凍</t>
    <rPh sb="7" eb="9">
      <t>レイトウ</t>
    </rPh>
    <phoneticPr fontId="19"/>
  </si>
  <si>
    <t>オクラ-果実、生</t>
    <rPh sb="4" eb="6">
      <t>カジツ</t>
    </rPh>
    <rPh sb="7" eb="8">
      <t>ナマ</t>
    </rPh>
    <phoneticPr fontId="19"/>
  </si>
  <si>
    <t>西洋かぼちゃ-果実、生</t>
    <rPh sb="0" eb="2">
      <t>セイヨウ</t>
    </rPh>
    <rPh sb="7" eb="9">
      <t>カジツ</t>
    </rPh>
    <rPh sb="10" eb="11">
      <t>ナマ</t>
    </rPh>
    <phoneticPr fontId="19"/>
  </si>
  <si>
    <t>カリフラワー-花序、生</t>
    <rPh sb="7" eb="8">
      <t>ハナ</t>
    </rPh>
    <rPh sb="8" eb="9">
      <t>ジョマク</t>
    </rPh>
    <rPh sb="10" eb="11">
      <t>ナマ</t>
    </rPh>
    <phoneticPr fontId="19"/>
  </si>
  <si>
    <t>かんひょう－乾</t>
    <rPh sb="6" eb="7">
      <t>カンソウ</t>
    </rPh>
    <phoneticPr fontId="19"/>
  </si>
  <si>
    <t>キャベツ-結球葉、生</t>
    <rPh sb="5" eb="6">
      <t>ムス</t>
    </rPh>
    <rPh sb="6" eb="7">
      <t>キュウ</t>
    </rPh>
    <rPh sb="7" eb="8">
      <t>ハ</t>
    </rPh>
    <rPh sb="9" eb="10">
      <t>ナマ</t>
    </rPh>
    <phoneticPr fontId="19"/>
  </si>
  <si>
    <t>レッドキャベツ-結球葉、生</t>
    <rPh sb="8" eb="9">
      <t>ムス</t>
    </rPh>
    <rPh sb="9" eb="10">
      <t>キュウ</t>
    </rPh>
    <rPh sb="10" eb="11">
      <t>ハ</t>
    </rPh>
    <rPh sb="12" eb="13">
      <t>ナマ</t>
    </rPh>
    <phoneticPr fontId="19"/>
  </si>
  <si>
    <t>きゅうり-果実、生</t>
    <rPh sb="5" eb="7">
      <t>カジツ</t>
    </rPh>
    <rPh sb="8" eb="9">
      <t>ナマ</t>
    </rPh>
    <phoneticPr fontId="19"/>
  </si>
  <si>
    <t>06067</t>
  </si>
  <si>
    <t>きゅうり　漬物-しょうゆ漬</t>
    <rPh sb="5" eb="7">
      <t>ツケモノ</t>
    </rPh>
    <rPh sb="12" eb="13">
      <t>ツ</t>
    </rPh>
    <phoneticPr fontId="19"/>
  </si>
  <si>
    <t>みずな-葉、生</t>
    <rPh sb="4" eb="5">
      <t>ハ</t>
    </rPh>
    <rPh sb="6" eb="7">
      <t>ナマ</t>
    </rPh>
    <phoneticPr fontId="19"/>
  </si>
  <si>
    <t>クレソン-茎葉、生</t>
    <rPh sb="5" eb="6">
      <t>クキ</t>
    </rPh>
    <rPh sb="6" eb="7">
      <t>ハ</t>
    </rPh>
    <rPh sb="8" eb="9">
      <t>ナマ</t>
    </rPh>
    <phoneticPr fontId="19"/>
  </si>
  <si>
    <t>ごぼう-根、生</t>
    <rPh sb="4" eb="5">
      <t>ネ</t>
    </rPh>
    <rPh sb="6" eb="7">
      <t>ナマ</t>
    </rPh>
    <phoneticPr fontId="19"/>
  </si>
  <si>
    <t>こまつな-葉、生</t>
    <rPh sb="5" eb="6">
      <t>ハ</t>
    </rPh>
    <rPh sb="7" eb="8">
      <t>ナマ</t>
    </rPh>
    <phoneticPr fontId="19"/>
  </si>
  <si>
    <t>ししとうがらし-果実、生</t>
    <rPh sb="8" eb="10">
      <t>カジツ</t>
    </rPh>
    <rPh sb="11" eb="12">
      <t>ナマ</t>
    </rPh>
    <phoneticPr fontId="19"/>
  </si>
  <si>
    <t>06095</t>
  </si>
  <si>
    <t>しそ-葉、生</t>
    <rPh sb="3" eb="4">
      <t>ハ</t>
    </rPh>
    <rPh sb="5" eb="6">
      <t>ナマ</t>
    </rPh>
    <phoneticPr fontId="19"/>
  </si>
  <si>
    <t>しゅんぎく-葉、生</t>
    <rPh sb="6" eb="7">
      <t>ハ</t>
    </rPh>
    <rPh sb="8" eb="9">
      <t>ナマ</t>
    </rPh>
    <phoneticPr fontId="19"/>
  </si>
  <si>
    <t>しょうが-塊茎、生</t>
    <rPh sb="5" eb="6">
      <t>カタマリ</t>
    </rPh>
    <rPh sb="6" eb="7">
      <t>クキ</t>
    </rPh>
    <rPh sb="8" eb="9">
      <t>ナマ</t>
    </rPh>
    <phoneticPr fontId="19"/>
  </si>
  <si>
    <t>06104</t>
  </si>
  <si>
    <t>しょうが　漬物-酢漬</t>
    <rPh sb="5" eb="7">
      <t>ツケモノ</t>
    </rPh>
    <rPh sb="8" eb="9">
      <t>ス</t>
    </rPh>
    <rPh sb="9" eb="10">
      <t>ツ</t>
    </rPh>
    <phoneticPr fontId="19"/>
  </si>
  <si>
    <t>浜島食品</t>
    <rPh sb="0" eb="2">
      <t>ハマジマ</t>
    </rPh>
    <rPh sb="2" eb="4">
      <t>ショクヒン</t>
    </rPh>
    <phoneticPr fontId="17"/>
  </si>
  <si>
    <t>しょうが　漬物-甘酢漬け</t>
    <rPh sb="5" eb="7">
      <t>ツケモノ</t>
    </rPh>
    <rPh sb="8" eb="10">
      <t>アマズ</t>
    </rPh>
    <rPh sb="10" eb="11">
      <t>ツ</t>
    </rPh>
    <phoneticPr fontId="19"/>
  </si>
  <si>
    <t>㈱新進</t>
    <rPh sb="1" eb="2">
      <t>シン</t>
    </rPh>
    <rPh sb="2" eb="3">
      <t>シン</t>
    </rPh>
    <phoneticPr fontId="17"/>
  </si>
  <si>
    <t>70g</t>
  </si>
  <si>
    <t>ズッキーニ-果実、生</t>
    <rPh sb="6" eb="8">
      <t>カジツ</t>
    </rPh>
    <rPh sb="9" eb="10">
      <t>ナマ</t>
    </rPh>
    <phoneticPr fontId="19"/>
  </si>
  <si>
    <t>セロリー-葉柄、生</t>
    <rPh sb="5" eb="6">
      <t>ハ</t>
    </rPh>
    <rPh sb="6" eb="7">
      <t>エ</t>
    </rPh>
    <rPh sb="8" eb="9">
      <t>ナマ</t>
    </rPh>
    <phoneticPr fontId="19"/>
  </si>
  <si>
    <t>ぜんまい-若芽、ゆで</t>
    <rPh sb="5" eb="6">
      <t>ワカ</t>
    </rPh>
    <rPh sb="6" eb="7">
      <t>メ</t>
    </rPh>
    <phoneticPr fontId="19"/>
  </si>
  <si>
    <t>そらまめ-未熟豆、ゆで</t>
    <rPh sb="5" eb="7">
      <t>ミジュク</t>
    </rPh>
    <rPh sb="7" eb="8">
      <t>マメ</t>
    </rPh>
    <phoneticPr fontId="19"/>
  </si>
  <si>
    <t>06132</t>
  </si>
  <si>
    <t>だいこん-根、皮つき、生</t>
    <rPh sb="5" eb="6">
      <t>ネ</t>
    </rPh>
    <rPh sb="7" eb="8">
      <t>カワ</t>
    </rPh>
    <rPh sb="11" eb="12">
      <t>ナマ</t>
    </rPh>
    <phoneticPr fontId="19"/>
  </si>
  <si>
    <t>切り干し大根</t>
    <rPh sb="0" eb="3">
      <t>キリボシ</t>
    </rPh>
    <rPh sb="4" eb="6">
      <t>ダイコン</t>
    </rPh>
    <phoneticPr fontId="19"/>
  </si>
  <si>
    <t>㈱美濃椎茸</t>
    <rPh sb="1" eb="5">
      <t>ミノシイタケ</t>
    </rPh>
    <phoneticPr fontId="17"/>
  </si>
  <si>
    <t>だいこん　漬物-しお押し大根漬</t>
    <rPh sb="5" eb="7">
      <t>ツケモノ</t>
    </rPh>
    <rPh sb="10" eb="11">
      <t>オ</t>
    </rPh>
    <rPh sb="12" eb="14">
      <t>ダイコン</t>
    </rPh>
    <rPh sb="14" eb="15">
      <t>ツ</t>
    </rPh>
    <phoneticPr fontId="19"/>
  </si>
  <si>
    <t>06139</t>
  </si>
  <si>
    <t>だいこん　漬物-干しだいこん漬け</t>
    <rPh sb="8" eb="9">
      <t>ホ</t>
    </rPh>
    <rPh sb="14" eb="15">
      <t>ツ</t>
    </rPh>
    <phoneticPr fontId="19"/>
  </si>
  <si>
    <t>たまねぎ-りん茎、生</t>
    <rPh sb="7" eb="8">
      <t>クキ</t>
    </rPh>
    <rPh sb="9" eb="10">
      <t>ナマ</t>
    </rPh>
    <phoneticPr fontId="19"/>
  </si>
  <si>
    <t>赤たまねぎ-りん茎、生</t>
    <rPh sb="0" eb="1">
      <t>アカイ</t>
    </rPh>
    <rPh sb="8" eb="9">
      <t>クキ</t>
    </rPh>
    <rPh sb="10" eb="11">
      <t>ナマ</t>
    </rPh>
    <phoneticPr fontId="19"/>
  </si>
  <si>
    <t>チンゲンツァイ-葉、生</t>
    <rPh sb="8" eb="9">
      <t>ハ</t>
    </rPh>
    <rPh sb="10" eb="11">
      <t>ナマ</t>
    </rPh>
    <phoneticPr fontId="19"/>
  </si>
  <si>
    <t>冬瓜、生</t>
    <rPh sb="0" eb="2">
      <t>トウガン</t>
    </rPh>
    <rPh sb="3" eb="4">
      <t>ナマ</t>
    </rPh>
    <phoneticPr fontId="19"/>
  </si>
  <si>
    <t>スィートコーン-未熟種子、生</t>
    <rPh sb="8" eb="10">
      <t>ミジュク</t>
    </rPh>
    <rPh sb="10" eb="12">
      <t>シュシ</t>
    </rPh>
    <rPh sb="13" eb="14">
      <t>ナマ</t>
    </rPh>
    <phoneticPr fontId="19"/>
  </si>
  <si>
    <t>ｽｨｰﾄｺｰﾝ-未熟種子、ホール、冷凍</t>
    <rPh sb="8" eb="10">
      <t>ミジュク</t>
    </rPh>
    <rPh sb="10" eb="12">
      <t>シュシ</t>
    </rPh>
    <rPh sb="17" eb="19">
      <t>レイトウ</t>
    </rPh>
    <phoneticPr fontId="19"/>
  </si>
  <si>
    <t>ｽｨｰﾄｺｰﾝ　缶詰-ｸﾘｰﾑｽﾀｲﾙ</t>
    <rPh sb="8" eb="10">
      <t>カンヅメ</t>
    </rPh>
    <phoneticPr fontId="19"/>
  </si>
  <si>
    <t>トマト-果実、生</t>
    <rPh sb="4" eb="6">
      <t>カジツ</t>
    </rPh>
    <rPh sb="7" eb="8">
      <t>ナマ</t>
    </rPh>
    <phoneticPr fontId="19"/>
  </si>
  <si>
    <t>ミニトマト-果実、生</t>
    <rPh sb="6" eb="8">
      <t>カジツ</t>
    </rPh>
    <rPh sb="9" eb="10">
      <t>ナマ</t>
    </rPh>
    <phoneticPr fontId="19"/>
  </si>
  <si>
    <t>トマト缶詰-ホール</t>
    <rPh sb="3" eb="4">
      <t>カンヅメ</t>
    </rPh>
    <rPh sb="4" eb="5">
      <t>ヅ</t>
    </rPh>
    <phoneticPr fontId="19"/>
  </si>
  <si>
    <t>なす-果実、生</t>
    <rPh sb="3" eb="5">
      <t>カジツ</t>
    </rPh>
    <rPh sb="6" eb="7">
      <t>ナマ</t>
    </rPh>
    <phoneticPr fontId="19"/>
  </si>
  <si>
    <t>にがうり-果実、生</t>
    <rPh sb="5" eb="7">
      <t>カジツ</t>
    </rPh>
    <rPh sb="8" eb="9">
      <t>ナマ</t>
    </rPh>
    <phoneticPr fontId="19"/>
  </si>
  <si>
    <t>にら・葉－生</t>
    <rPh sb="3" eb="4">
      <t>ハ</t>
    </rPh>
    <rPh sb="5" eb="6">
      <t>ナマ</t>
    </rPh>
    <phoneticPr fontId="19"/>
  </si>
  <si>
    <t>にんじん-根、皮つき、生</t>
    <rPh sb="5" eb="6">
      <t>ネ</t>
    </rPh>
    <rPh sb="7" eb="8">
      <t>カワ</t>
    </rPh>
    <rPh sb="11" eb="12">
      <t>ナマ</t>
    </rPh>
    <phoneticPr fontId="19"/>
  </si>
  <si>
    <t>にんにく-りん茎、生</t>
    <rPh sb="7" eb="8">
      <t>クキ</t>
    </rPh>
    <rPh sb="9" eb="10">
      <t>ナマ</t>
    </rPh>
    <phoneticPr fontId="19"/>
  </si>
  <si>
    <t>にんにく-花茎、生</t>
    <rPh sb="5" eb="6">
      <t>ハナ</t>
    </rPh>
    <rPh sb="6" eb="7">
      <t>クキ</t>
    </rPh>
    <rPh sb="8" eb="9">
      <t>ナマ</t>
    </rPh>
    <phoneticPr fontId="19"/>
  </si>
  <si>
    <t>根深ねぎ-葉、軟白、生</t>
    <rPh sb="0" eb="1">
      <t>ネ</t>
    </rPh>
    <rPh sb="1" eb="2">
      <t>フカ</t>
    </rPh>
    <rPh sb="5" eb="6">
      <t>ハ</t>
    </rPh>
    <rPh sb="7" eb="8">
      <t>ヤワ</t>
    </rPh>
    <rPh sb="8" eb="9">
      <t>シロ</t>
    </rPh>
    <rPh sb="10" eb="11">
      <t>ナマ</t>
    </rPh>
    <phoneticPr fontId="19"/>
  </si>
  <si>
    <t>葉ねぎ-葉、生</t>
    <rPh sb="0" eb="1">
      <t>ハ</t>
    </rPh>
    <rPh sb="4" eb="5">
      <t>ハ</t>
    </rPh>
    <rPh sb="6" eb="7">
      <t>ナマ</t>
    </rPh>
    <phoneticPr fontId="19"/>
  </si>
  <si>
    <t>はくさい-結球葉、生</t>
    <rPh sb="5" eb="6">
      <t>ムス</t>
    </rPh>
    <rPh sb="6" eb="7">
      <t>キュウ</t>
    </rPh>
    <rPh sb="7" eb="8">
      <t>ハ</t>
    </rPh>
    <rPh sb="9" eb="10">
      <t>ナマ</t>
    </rPh>
    <phoneticPr fontId="19"/>
  </si>
  <si>
    <t>パセリ-葉、生</t>
    <rPh sb="4" eb="5">
      <t>ハ</t>
    </rPh>
    <rPh sb="6" eb="7">
      <t>ナマ</t>
    </rPh>
    <phoneticPr fontId="19"/>
  </si>
  <si>
    <t>はつかだいこん-根、生</t>
    <rPh sb="8" eb="9">
      <t>ネ</t>
    </rPh>
    <rPh sb="10" eb="11">
      <t>ナマ</t>
    </rPh>
    <phoneticPr fontId="19"/>
  </si>
  <si>
    <t>青ピーマン-果実、生</t>
    <rPh sb="0" eb="1">
      <t>アオ</t>
    </rPh>
    <rPh sb="6" eb="8">
      <t>カジツ</t>
    </rPh>
    <rPh sb="9" eb="10">
      <t>ナマ</t>
    </rPh>
    <phoneticPr fontId="19"/>
  </si>
  <si>
    <t>赤ピーマン-果実、生</t>
    <rPh sb="0" eb="1">
      <t>アカ</t>
    </rPh>
    <rPh sb="6" eb="8">
      <t>カジツ</t>
    </rPh>
    <rPh sb="9" eb="10">
      <t>ナマ</t>
    </rPh>
    <phoneticPr fontId="19"/>
  </si>
  <si>
    <t>黄ピーマン-果実、生</t>
    <rPh sb="0" eb="1">
      <t>キイロ</t>
    </rPh>
    <rPh sb="6" eb="8">
      <t>カジツ</t>
    </rPh>
    <rPh sb="9" eb="10">
      <t>ナマ</t>
    </rPh>
    <phoneticPr fontId="19"/>
  </si>
  <si>
    <t>ふき-葉柄、ゆで</t>
    <rPh sb="3" eb="4">
      <t>ハ</t>
    </rPh>
    <rPh sb="4" eb="5">
      <t>エ</t>
    </rPh>
    <phoneticPr fontId="19"/>
  </si>
  <si>
    <t>ブロッコリー-花序、生</t>
    <rPh sb="7" eb="8">
      <t>ハナ</t>
    </rPh>
    <rPh sb="8" eb="9">
      <t>ジョソウ</t>
    </rPh>
    <rPh sb="10" eb="11">
      <t>ナマ</t>
    </rPh>
    <phoneticPr fontId="19"/>
  </si>
  <si>
    <t>ほうれんそう-葉、生</t>
    <rPh sb="7" eb="8">
      <t>ハ</t>
    </rPh>
    <rPh sb="9" eb="10">
      <t>ナマ</t>
    </rPh>
    <phoneticPr fontId="19"/>
  </si>
  <si>
    <t>根みつば-葉、生</t>
    <rPh sb="0" eb="1">
      <t>ネ</t>
    </rPh>
    <rPh sb="5" eb="6">
      <t>ハ</t>
    </rPh>
    <rPh sb="7" eb="8">
      <t>ナマ</t>
    </rPh>
    <phoneticPr fontId="19"/>
  </si>
  <si>
    <t>みょうが-花穂、生</t>
    <rPh sb="5" eb="6">
      <t>ハナ</t>
    </rPh>
    <rPh sb="6" eb="7">
      <t>ホ</t>
    </rPh>
    <rPh sb="8" eb="9">
      <t>ナマ</t>
    </rPh>
    <phoneticPr fontId="19"/>
  </si>
  <si>
    <t>だいずもやし－生</t>
    <rPh sb="7" eb="8">
      <t>ナマ</t>
    </rPh>
    <phoneticPr fontId="19"/>
  </si>
  <si>
    <t>モロヘイヤ-茎葉、生</t>
    <rPh sb="6" eb="7">
      <t>クキ</t>
    </rPh>
    <rPh sb="7" eb="8">
      <t>ハ</t>
    </rPh>
    <rPh sb="9" eb="10">
      <t>ナマ</t>
    </rPh>
    <phoneticPr fontId="19"/>
  </si>
  <si>
    <t>レタス-結球葉、生</t>
    <rPh sb="8" eb="9">
      <t>ナマ</t>
    </rPh>
    <phoneticPr fontId="19"/>
  </si>
  <si>
    <t>サラダな-葉、生</t>
    <rPh sb="7" eb="8">
      <t>ナマ</t>
    </rPh>
    <phoneticPr fontId="19"/>
  </si>
  <si>
    <t>リーフレタス-葉、生</t>
    <rPh sb="7" eb="8">
      <t>ハ</t>
    </rPh>
    <rPh sb="9" eb="10">
      <t>ナマ</t>
    </rPh>
    <phoneticPr fontId="19"/>
  </si>
  <si>
    <t>サニーレタス-葉、生</t>
    <rPh sb="9" eb="10">
      <t>ナマ</t>
    </rPh>
    <phoneticPr fontId="19"/>
  </si>
  <si>
    <t>れんこん-根茎、生</t>
    <rPh sb="5" eb="6">
      <t>ネ</t>
    </rPh>
    <rPh sb="6" eb="7">
      <t>クキ</t>
    </rPh>
    <rPh sb="8" eb="9">
      <t>ナマ</t>
    </rPh>
    <phoneticPr fontId="19"/>
  </si>
  <si>
    <t>06382</t>
  </si>
  <si>
    <t>冷　ミックスベジタブル　人参・コーン・グリンピース</t>
    <rPh sb="12" eb="14">
      <t>ニンジン</t>
    </rPh>
    <phoneticPr fontId="19"/>
  </si>
  <si>
    <t>９訂</t>
    <rPh sb="1" eb="2">
      <t>テイ</t>
    </rPh>
    <phoneticPr fontId="19"/>
  </si>
  <si>
    <t>木の芽</t>
    <rPh sb="0" eb="1">
      <t>キ</t>
    </rPh>
    <rPh sb="2" eb="3">
      <t>メ</t>
    </rPh>
    <phoneticPr fontId="19"/>
  </si>
  <si>
    <t>アボガド-生</t>
    <rPh sb="5" eb="6">
      <t>ナマ</t>
    </rPh>
    <phoneticPr fontId="19"/>
  </si>
  <si>
    <t>07012</t>
  </si>
  <si>
    <t>いちごＭ【パック】</t>
  </si>
  <si>
    <t>約30粒/P　約250g</t>
  </si>
  <si>
    <t>いちご　ジャム-高糖度</t>
    <rPh sb="8" eb="9">
      <t>コウ</t>
    </rPh>
    <rPh sb="9" eb="10">
      <t>トウ</t>
    </rPh>
    <rPh sb="10" eb="11">
      <t>ド</t>
    </rPh>
    <phoneticPr fontId="19"/>
  </si>
  <si>
    <t>07023</t>
  </si>
  <si>
    <t>紀州ほそ川</t>
    <rPh sb="0" eb="2">
      <t>キシュウ</t>
    </rPh>
    <rPh sb="4" eb="5">
      <t>カワ</t>
    </rPh>
    <phoneticPr fontId="17"/>
  </si>
  <si>
    <t>うんしゅうみかん　缶詰-果肉</t>
    <rPh sb="9" eb="11">
      <t>カンヅメ</t>
    </rPh>
    <rPh sb="12" eb="14">
      <t>カニク</t>
    </rPh>
    <phoneticPr fontId="19"/>
  </si>
  <si>
    <t>ﾈｰﾌﾞﾙ　砂じょう－生</t>
    <rPh sb="6" eb="7">
      <t>スナ</t>
    </rPh>
    <rPh sb="11" eb="12">
      <t>ナマ</t>
    </rPh>
    <phoneticPr fontId="19"/>
  </si>
  <si>
    <t>ﾊﾞﾚﾝｼｱｵﾚﾝｼﾞ　果汁飲料-濃縮還元ｼﾞｭｰｽ</t>
    <rPh sb="12" eb="14">
      <t>カジュウ</t>
    </rPh>
    <rPh sb="14" eb="16">
      <t>インリョウ</t>
    </rPh>
    <rPh sb="17" eb="19">
      <t>ノウシュク</t>
    </rPh>
    <rPh sb="19" eb="21">
      <t>カンゲン</t>
    </rPh>
    <phoneticPr fontId="19"/>
  </si>
  <si>
    <t>ﾊﾞﾚﾝｼｱｵﾚﾝｼﾞ　ﾏﾏﾚｰﾄﾞ-低糖度</t>
    <rPh sb="19" eb="20">
      <t>テイトウ</t>
    </rPh>
    <rPh sb="20" eb="21">
      <t>トウ</t>
    </rPh>
    <rPh sb="21" eb="22">
      <t>ド</t>
    </rPh>
    <phoneticPr fontId="19"/>
  </si>
  <si>
    <t>キウィフルーツ－生</t>
    <rPh sb="8" eb="9">
      <t>ナマ</t>
    </rPh>
    <phoneticPr fontId="19"/>
  </si>
  <si>
    <t>ｸﾞﾚｰﾌﾟﾌﾙｰﾂ　砂じょう－生、ﾎﾜｲﾄ</t>
    <rPh sb="11" eb="12">
      <t>スナ</t>
    </rPh>
    <rPh sb="16" eb="17">
      <t>ナマ</t>
    </rPh>
    <phoneticPr fontId="19"/>
  </si>
  <si>
    <t>ｸﾞﾚｰﾌﾟﾌﾙｰﾂ　砂じょう－生、ﾙﾋﾞｰ</t>
    <rPh sb="11" eb="12">
      <t>スナ</t>
    </rPh>
    <rPh sb="16" eb="17">
      <t>ナマ</t>
    </rPh>
    <phoneticPr fontId="19"/>
  </si>
  <si>
    <t>さくらんぼ-缶詰</t>
    <rPh sb="6" eb="8">
      <t>カンヅメ</t>
    </rPh>
    <phoneticPr fontId="19"/>
  </si>
  <si>
    <t>すいか-生</t>
    <rPh sb="4" eb="5">
      <t>ナマ</t>
    </rPh>
    <phoneticPr fontId="19"/>
  </si>
  <si>
    <t>西洋なし-缶詰</t>
    <rPh sb="0" eb="1">
      <t>ニシ</t>
    </rPh>
    <rPh sb="1" eb="2">
      <t>ヨウ</t>
    </rPh>
    <rPh sb="5" eb="7">
      <t>カンヅメ</t>
    </rPh>
    <phoneticPr fontId="19"/>
  </si>
  <si>
    <t>パインアップル－生</t>
    <rPh sb="8" eb="9">
      <t>ナマ</t>
    </rPh>
    <phoneticPr fontId="19"/>
  </si>
  <si>
    <t>パインアップ-缶詰</t>
    <rPh sb="7" eb="9">
      <t>カンヅメ</t>
    </rPh>
    <phoneticPr fontId="19"/>
  </si>
  <si>
    <t>バナナ－生</t>
    <rPh sb="4" eb="5">
      <t>ナマ</t>
    </rPh>
    <phoneticPr fontId="19"/>
  </si>
  <si>
    <t>ぶどう-生</t>
    <rPh sb="4" eb="5">
      <t>ナマ</t>
    </rPh>
    <phoneticPr fontId="19"/>
  </si>
  <si>
    <t>ぶどう-干しぶどう</t>
    <rPh sb="4" eb="5">
      <t>ホ</t>
    </rPh>
    <phoneticPr fontId="19"/>
  </si>
  <si>
    <t>マンゴー缶ダイス　２号缶　天狗</t>
  </si>
  <si>
    <t>もも　缶詰-白肉種　果肉</t>
    <rPh sb="3" eb="5">
      <t>カンヅメ</t>
    </rPh>
    <rPh sb="6" eb="7">
      <t>シロ</t>
    </rPh>
    <rPh sb="7" eb="8">
      <t>ニク</t>
    </rPh>
    <rPh sb="8" eb="9">
      <t>シュ</t>
    </rPh>
    <rPh sb="10" eb="12">
      <t>カニク</t>
    </rPh>
    <phoneticPr fontId="19"/>
  </si>
  <si>
    <t>もも　缶詰-黄肉種　果肉</t>
    <rPh sb="3" eb="5">
      <t>カンヅメ</t>
    </rPh>
    <rPh sb="6" eb="7">
      <t>キ</t>
    </rPh>
    <rPh sb="7" eb="8">
      <t>ニク</t>
    </rPh>
    <rPh sb="8" eb="9">
      <t>シュ</t>
    </rPh>
    <rPh sb="10" eb="12">
      <t>カニク</t>
    </rPh>
    <phoneticPr fontId="19"/>
  </si>
  <si>
    <t>07142</t>
  </si>
  <si>
    <t>ゆず-果皮、生</t>
    <rPh sb="3" eb="4">
      <t>カジツ</t>
    </rPh>
    <rPh sb="4" eb="5">
      <t>カワ</t>
    </rPh>
    <rPh sb="6" eb="7">
      <t>ナマ</t>
    </rPh>
    <phoneticPr fontId="19"/>
  </si>
  <si>
    <t>りんご－生</t>
    <rPh sb="4" eb="5">
      <t>ナマ</t>
    </rPh>
    <phoneticPr fontId="19"/>
  </si>
  <si>
    <t>りんご　果汁飲料-濃縮還元</t>
    <rPh sb="4" eb="6">
      <t>カジュウ</t>
    </rPh>
    <rPh sb="6" eb="7">
      <t>イン</t>
    </rPh>
    <rPh sb="7" eb="8">
      <t>リョウ</t>
    </rPh>
    <rPh sb="9" eb="11">
      <t>ノウシュク</t>
    </rPh>
    <rPh sb="11" eb="13">
      <t>カンゲン</t>
    </rPh>
    <phoneticPr fontId="19"/>
  </si>
  <si>
    <t>レモン-全果、生</t>
    <rPh sb="4" eb="5">
      <t>ゼンブ</t>
    </rPh>
    <rPh sb="5" eb="6">
      <t>カジツ</t>
    </rPh>
    <rPh sb="7" eb="8">
      <t>ナマ</t>
    </rPh>
    <phoneticPr fontId="19"/>
  </si>
  <si>
    <t>えのきたけ-生</t>
    <rPh sb="6" eb="7">
      <t>ナマ</t>
    </rPh>
    <phoneticPr fontId="19"/>
  </si>
  <si>
    <t>きくらげ－乾</t>
    <rPh sb="5" eb="6">
      <t>カンソウ</t>
    </rPh>
    <phoneticPr fontId="19"/>
  </si>
  <si>
    <t>生しいたけ－生</t>
    <rPh sb="0" eb="1">
      <t>ナマ</t>
    </rPh>
    <rPh sb="6" eb="7">
      <t>ナマ</t>
    </rPh>
    <phoneticPr fontId="19"/>
  </si>
  <si>
    <t>乾しいたけ－乾</t>
    <rPh sb="0" eb="1">
      <t>カンソウ</t>
    </rPh>
    <rPh sb="6" eb="7">
      <t>カンソウ</t>
    </rPh>
    <phoneticPr fontId="19"/>
  </si>
  <si>
    <t>ぶなしめじ－生</t>
    <rPh sb="6" eb="7">
      <t>ナマ</t>
    </rPh>
    <phoneticPr fontId="19"/>
  </si>
  <si>
    <t>エリンギ-生</t>
    <rPh sb="5" eb="6">
      <t>ナマ</t>
    </rPh>
    <phoneticPr fontId="19"/>
  </si>
  <si>
    <t>まいたけ-生</t>
    <rPh sb="5" eb="6">
      <t>ナマ</t>
    </rPh>
    <phoneticPr fontId="19"/>
  </si>
  <si>
    <t>マッシュルーム-水煮缶詰</t>
    <rPh sb="8" eb="9">
      <t>ミズ</t>
    </rPh>
    <rPh sb="9" eb="10">
      <t>ニ</t>
    </rPh>
    <rPh sb="10" eb="12">
      <t>カンヅメ</t>
    </rPh>
    <phoneticPr fontId="19"/>
  </si>
  <si>
    <t>あおのり-素干し</t>
    <rPh sb="5" eb="6">
      <t>ス</t>
    </rPh>
    <rPh sb="6" eb="7">
      <t>ボ</t>
    </rPh>
    <phoneticPr fontId="19"/>
  </si>
  <si>
    <t>09004</t>
  </si>
  <si>
    <t>あまのり-焼きのり</t>
    <rPh sb="5" eb="6">
      <t>ヤ</t>
    </rPh>
    <phoneticPr fontId="19"/>
  </si>
  <si>
    <t>あまのり-味付けのり</t>
    <rPh sb="5" eb="7">
      <t>アジツ</t>
    </rPh>
    <phoneticPr fontId="19"/>
  </si>
  <si>
    <t>削り昆布</t>
    <rPh sb="0" eb="1">
      <t>ケズ</t>
    </rPh>
    <rPh sb="2" eb="4">
      <t>コンブ</t>
    </rPh>
    <phoneticPr fontId="19"/>
  </si>
  <si>
    <t>09028</t>
  </si>
  <si>
    <t>てんぐさ-寒天</t>
    <rPh sb="5" eb="7">
      <t>カンテン</t>
    </rPh>
    <phoneticPr fontId="19"/>
  </si>
  <si>
    <t>おきなわもずく-塩蔵、塩抜き</t>
    <rPh sb="8" eb="10">
      <t>エンゾウ</t>
    </rPh>
    <rPh sb="11" eb="12">
      <t>シオ</t>
    </rPh>
    <rPh sb="12" eb="13">
      <t>ヌ</t>
    </rPh>
    <phoneticPr fontId="19"/>
  </si>
  <si>
    <t>わかめ-湯通し塩蔵</t>
    <rPh sb="4" eb="6">
      <t>ユドオ</t>
    </rPh>
    <rPh sb="7" eb="9">
      <t>エンゾウ</t>
    </rPh>
    <phoneticPr fontId="19"/>
  </si>
  <si>
    <t>乾燥わかめ－素干し</t>
    <rPh sb="0" eb="2">
      <t>カンソウ</t>
    </rPh>
    <phoneticPr fontId="19"/>
  </si>
  <si>
    <t>海藻サラダ（華）</t>
    <rPh sb="0" eb="2">
      <t>カイソウ</t>
    </rPh>
    <rPh sb="6" eb="7">
      <t>ハナ</t>
    </rPh>
    <phoneticPr fontId="19"/>
  </si>
  <si>
    <t>10003A</t>
  </si>
  <si>
    <t>10003</t>
  </si>
  <si>
    <t>まあじ－生</t>
    <rPh sb="4" eb="5">
      <t>ナマ</t>
    </rPh>
    <phoneticPr fontId="19"/>
  </si>
  <si>
    <t>10003B</t>
  </si>
  <si>
    <t>10003C</t>
  </si>
  <si>
    <t>あなご－蒸し</t>
    <rPh sb="4" eb="5">
      <t>ム</t>
    </rPh>
    <phoneticPr fontId="19"/>
  </si>
  <si>
    <t>アラスカめぬけ－生</t>
    <rPh sb="8" eb="9">
      <t>ナマ</t>
    </rPh>
    <phoneticPr fontId="19"/>
  </si>
  <si>
    <t>かたくちいわし-煮干し</t>
    <rPh sb="8" eb="10">
      <t>ニボ</t>
    </rPh>
    <phoneticPr fontId="19"/>
  </si>
  <si>
    <t>まいわし-生干し</t>
    <rPh sb="5" eb="6">
      <t>ナマ</t>
    </rPh>
    <rPh sb="6" eb="7">
      <t>ホ</t>
    </rPh>
    <phoneticPr fontId="19"/>
  </si>
  <si>
    <t>まいわし　しらす干し-微乾燥品</t>
    <rPh sb="8" eb="9">
      <t>ホ</t>
    </rPh>
    <rPh sb="11" eb="12">
      <t>ビ</t>
    </rPh>
    <rPh sb="12" eb="14">
      <t>カンソウ</t>
    </rPh>
    <rPh sb="14" eb="15">
      <t>ヒン</t>
    </rPh>
    <phoneticPr fontId="19"/>
  </si>
  <si>
    <t>うなぎ-かば焼</t>
    <rPh sb="4" eb="7">
      <t>カバヤキ</t>
    </rPh>
    <phoneticPr fontId="19"/>
  </si>
  <si>
    <t>10100</t>
  </si>
  <si>
    <t>まがれい-生</t>
    <rPh sb="5" eb="6">
      <t>ナマ</t>
    </rPh>
    <phoneticPr fontId="19"/>
  </si>
  <si>
    <t>きす-生</t>
    <rPh sb="3" eb="4">
      <t>ナマ</t>
    </rPh>
    <phoneticPr fontId="19"/>
  </si>
  <si>
    <t>しろさけ-生</t>
    <rPh sb="5" eb="6">
      <t>ナマ</t>
    </rPh>
    <phoneticPr fontId="19"/>
  </si>
  <si>
    <t>べにざけ-くん製</t>
    <rPh sb="7" eb="8">
      <t>セイヒン</t>
    </rPh>
    <phoneticPr fontId="19"/>
  </si>
  <si>
    <t>10158</t>
  </si>
  <si>
    <t>10171A</t>
  </si>
  <si>
    <t>10171</t>
  </si>
  <si>
    <t>さわら-生</t>
    <rPh sb="4" eb="5">
      <t>ナマ</t>
    </rPh>
    <phoneticPr fontId="19"/>
  </si>
  <si>
    <t>60g×5枚</t>
    <rPh sb="5" eb="6">
      <t>マイ</t>
    </rPh>
    <phoneticPr fontId="17"/>
  </si>
  <si>
    <t>18.0</t>
  </si>
  <si>
    <t>(0.1)</t>
  </si>
  <si>
    <t>10171B</t>
  </si>
  <si>
    <t>70ｇ×5枚</t>
    <rPh sb="5" eb="6">
      <t>マイ</t>
    </rPh>
    <phoneticPr fontId="17"/>
  </si>
  <si>
    <t>10171C</t>
  </si>
  <si>
    <t>80ｇ×5枚</t>
    <rPh sb="5" eb="6">
      <t>マイ</t>
    </rPh>
    <phoneticPr fontId="17"/>
  </si>
  <si>
    <t>ししゃも-生干し、生</t>
    <rPh sb="5" eb="6">
      <t>ナマ</t>
    </rPh>
    <rPh sb="6" eb="7">
      <t>ホ</t>
    </rPh>
    <rPh sb="9" eb="10">
      <t>ナマ</t>
    </rPh>
    <phoneticPr fontId="19"/>
  </si>
  <si>
    <t>10199</t>
  </si>
  <si>
    <t>すけとうだら-生</t>
    <rPh sb="7" eb="8">
      <t>ナマ</t>
    </rPh>
    <phoneticPr fontId="19"/>
  </si>
  <si>
    <t>すけとうだら　たらこ-生</t>
    <rPh sb="11" eb="12">
      <t>ナマ</t>
    </rPh>
    <phoneticPr fontId="19"/>
  </si>
  <si>
    <t>ぶり　成魚-生</t>
    <rPh sb="3" eb="5">
      <t>セイギョ</t>
    </rPh>
    <rPh sb="6" eb="7">
      <t>ナマ</t>
    </rPh>
    <phoneticPr fontId="19"/>
  </si>
  <si>
    <t>10245</t>
  </si>
  <si>
    <t>ホキ-生</t>
    <rPh sb="3" eb="4">
      <t>ナマ</t>
    </rPh>
    <phoneticPr fontId="19"/>
  </si>
  <si>
    <t>まぐろ-油漬,ﾌﾚｰｸ,ﾗｲﾄ</t>
    <rPh sb="4" eb="5">
      <t>アブラ</t>
    </rPh>
    <rPh sb="5" eb="6">
      <t>ヅ</t>
    </rPh>
    <phoneticPr fontId="19"/>
  </si>
  <si>
    <t>メルルーサ-生</t>
    <rPh sb="6" eb="7">
      <t>ナマ</t>
    </rPh>
    <phoneticPr fontId="19"/>
  </si>
  <si>
    <t>10312</t>
  </si>
  <si>
    <t>ほたてがい-水煮</t>
    <rPh sb="6" eb="8">
      <t>ミズニ</t>
    </rPh>
    <phoneticPr fontId="19"/>
  </si>
  <si>
    <t>10329</t>
  </si>
  <si>
    <t>10415</t>
  </si>
  <si>
    <t>10415D</t>
  </si>
  <si>
    <t>バナメイエビ　養殖　蒸し　</t>
    <rPh sb="10" eb="11">
      <t>ム</t>
    </rPh>
    <phoneticPr fontId="19"/>
  </si>
  <si>
    <t>するめいか-胴、皮つき、生</t>
    <rPh sb="6" eb="7">
      <t>ドウ</t>
    </rPh>
    <rPh sb="8" eb="9">
      <t>カワ</t>
    </rPh>
    <rPh sb="12" eb="13">
      <t>ナマ</t>
    </rPh>
    <phoneticPr fontId="19"/>
  </si>
  <si>
    <t>10376A</t>
  </si>
  <si>
    <t>10376</t>
  </si>
  <si>
    <t>かに風味かまぼこ</t>
    <rPh sb="2" eb="4">
      <t>フウミ</t>
    </rPh>
    <phoneticPr fontId="19"/>
  </si>
  <si>
    <t>10376B</t>
  </si>
  <si>
    <t>蒸しかまぼこ</t>
    <rPh sb="0" eb="1">
      <t>ム</t>
    </rPh>
    <phoneticPr fontId="19"/>
  </si>
  <si>
    <t>焼き竹輪</t>
    <rPh sb="0" eb="1">
      <t>ヤ</t>
    </rPh>
    <rPh sb="2" eb="4">
      <t>チクワ</t>
    </rPh>
    <phoneticPr fontId="19"/>
  </si>
  <si>
    <t>さつま揚げ</t>
    <rPh sb="3" eb="4">
      <t>ア</t>
    </rPh>
    <phoneticPr fontId="19"/>
  </si>
  <si>
    <t>魚肉ハム</t>
    <rPh sb="0" eb="2">
      <t>ギョニク</t>
    </rPh>
    <phoneticPr fontId="19"/>
  </si>
  <si>
    <t>11064</t>
  </si>
  <si>
    <t>牛肩ロース ブロック</t>
  </si>
  <si>
    <t>11074</t>
  </si>
  <si>
    <t>11075</t>
  </si>
  <si>
    <t>牛モモ ブロック 輸入</t>
    <rPh sb="9" eb="11">
      <t>ユニュウ</t>
    </rPh>
    <phoneticPr fontId="18"/>
  </si>
  <si>
    <t>牛ヒレ 輸入</t>
    <rPh sb="4" eb="6">
      <t>ユニュウ</t>
    </rPh>
    <phoneticPr fontId="18"/>
  </si>
  <si>
    <t>11145</t>
  </si>
  <si>
    <t>豚肩ロース ブロック 輸入</t>
  </si>
  <si>
    <t>11149</t>
  </si>
  <si>
    <t>豚ロース ブロック 輸入</t>
  </si>
  <si>
    <t>11154</t>
  </si>
  <si>
    <t>豚モモ　ブロック　輸入</t>
  </si>
  <si>
    <t>ぶた　中型種　ヒレ-赤肉、生</t>
    <rPh sb="3" eb="5">
      <t>チュウガタ</t>
    </rPh>
    <rPh sb="5" eb="6">
      <t>シュ</t>
    </rPh>
    <rPh sb="10" eb="11">
      <t>アカ</t>
    </rPh>
    <rPh sb="11" eb="12">
      <t>ニク</t>
    </rPh>
    <rPh sb="13" eb="14">
      <t>ナマ</t>
    </rPh>
    <phoneticPr fontId="19"/>
  </si>
  <si>
    <t>ぶた　ひき肉-生</t>
    <rPh sb="5" eb="6">
      <t>ニク</t>
    </rPh>
    <rPh sb="7" eb="8">
      <t>ナマ</t>
    </rPh>
    <phoneticPr fontId="19"/>
  </si>
  <si>
    <t>11186</t>
  </si>
  <si>
    <t>束</t>
    <rPh sb="0" eb="1">
      <t>タバ</t>
    </rPh>
    <phoneticPr fontId="17"/>
  </si>
  <si>
    <t>90g×2</t>
  </si>
  <si>
    <t>ぶた　焼き豚</t>
    <rPh sb="3" eb="4">
      <t>ヤ</t>
    </rPh>
    <rPh sb="5" eb="6">
      <t>ブタ</t>
    </rPh>
    <phoneticPr fontId="19"/>
  </si>
  <si>
    <t>箱</t>
    <rPh sb="0" eb="1">
      <t>ハコ</t>
    </rPh>
    <phoneticPr fontId="17"/>
  </si>
  <si>
    <t>11219</t>
  </si>
  <si>
    <t>にわとり　若鶏肉　むね-皮つき、生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19"/>
  </si>
  <si>
    <t>11220</t>
  </si>
  <si>
    <t>にわとり　若鶏肉　むね-皮なし、生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19"/>
  </si>
  <si>
    <t>11221</t>
  </si>
  <si>
    <t>にわとり　若鶏肉　もも-皮つき、生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19"/>
  </si>
  <si>
    <t>にわとり　若鶏肉　もも-皮なし、生</t>
    <rPh sb="5" eb="6">
      <t>ワカ</t>
    </rPh>
    <rPh sb="6" eb="7">
      <t>トリ</t>
    </rPh>
    <rPh sb="7" eb="8">
      <t>ニク</t>
    </rPh>
    <rPh sb="12" eb="13">
      <t>カワ</t>
    </rPh>
    <rPh sb="16" eb="17">
      <t>ナマ</t>
    </rPh>
    <phoneticPr fontId="19"/>
  </si>
  <si>
    <t>にわとり　若鶏肉　ささ身-生</t>
    <rPh sb="5" eb="6">
      <t>ワカ</t>
    </rPh>
    <rPh sb="6" eb="7">
      <t>トリ</t>
    </rPh>
    <rPh sb="7" eb="8">
      <t>ニク</t>
    </rPh>
    <rPh sb="11" eb="12">
      <t>ミ</t>
    </rPh>
    <rPh sb="13" eb="14">
      <t>ナマ</t>
    </rPh>
    <phoneticPr fontId="19"/>
  </si>
  <si>
    <t>にわとり　若鶏肉　もも-皮つき、生</t>
    <rPh sb="5" eb="7">
      <t>ワカドリ</t>
    </rPh>
    <rPh sb="7" eb="8">
      <t>ニク</t>
    </rPh>
    <rPh sb="12" eb="13">
      <t>カワ</t>
    </rPh>
    <rPh sb="16" eb="17">
      <t>ナマ</t>
    </rPh>
    <phoneticPr fontId="19"/>
  </si>
  <si>
    <t>にわとり　肝臓-生</t>
    <rPh sb="5" eb="7">
      <t>カンゾウ</t>
    </rPh>
    <rPh sb="8" eb="9">
      <t>ナマ</t>
    </rPh>
    <phoneticPr fontId="19"/>
  </si>
  <si>
    <t>うずら卵-水煮缶詰</t>
    <rPh sb="3" eb="4">
      <t>タマゴ</t>
    </rPh>
    <rPh sb="5" eb="6">
      <t>ミズ</t>
    </rPh>
    <rPh sb="6" eb="7">
      <t>ニ</t>
    </rPh>
    <rPh sb="7" eb="9">
      <t>カンヅメ</t>
    </rPh>
    <phoneticPr fontId="19"/>
  </si>
  <si>
    <t>缶</t>
    <rPh sb="0" eb="1">
      <t>カン</t>
    </rPh>
    <phoneticPr fontId="17"/>
  </si>
  <si>
    <t>固形量:45g（6個入）</t>
    <rPh sb="9" eb="11">
      <t>コイ</t>
    </rPh>
    <phoneticPr fontId="17"/>
  </si>
  <si>
    <t>鶏卵　全卵-生</t>
    <rPh sb="0" eb="2">
      <t>ケイラン</t>
    </rPh>
    <rPh sb="3" eb="4">
      <t>ゼン</t>
    </rPh>
    <rPh sb="4" eb="5">
      <t>ラン</t>
    </rPh>
    <rPh sb="6" eb="7">
      <t>ナマ</t>
    </rPh>
    <phoneticPr fontId="17"/>
  </si>
  <si>
    <t>たまご豆腐</t>
    <rPh sb="3" eb="5">
      <t>トウフ</t>
    </rPh>
    <phoneticPr fontId="19"/>
  </si>
  <si>
    <t>13003</t>
  </si>
  <si>
    <t>普通牛乳</t>
    <rPh sb="0" eb="2">
      <t>フツウ</t>
    </rPh>
    <rPh sb="2" eb="4">
      <t>ギュウニュウ</t>
    </rPh>
    <phoneticPr fontId="19"/>
  </si>
  <si>
    <t>加工乳　低脂肪</t>
    <rPh sb="0" eb="2">
      <t>カコウ</t>
    </rPh>
    <rPh sb="2" eb="3">
      <t>ニュウ</t>
    </rPh>
    <rPh sb="4" eb="7">
      <t>テイシボウ</t>
    </rPh>
    <phoneticPr fontId="19"/>
  </si>
  <si>
    <t>脱脂粉乳</t>
    <rPh sb="0" eb="2">
      <t>ダッシ</t>
    </rPh>
    <rPh sb="2" eb="4">
      <t>フンニュウ</t>
    </rPh>
    <phoneticPr fontId="19"/>
  </si>
  <si>
    <t>クリーム　乳脂肪</t>
    <rPh sb="5" eb="6">
      <t>ニュウ</t>
    </rPh>
    <rPh sb="6" eb="8">
      <t>シボウ</t>
    </rPh>
    <phoneticPr fontId="19"/>
  </si>
  <si>
    <t>クリーム-植物性脂肪</t>
    <rPh sb="5" eb="7">
      <t>ショクブツ</t>
    </rPh>
    <rPh sb="7" eb="8">
      <t>セイ</t>
    </rPh>
    <rPh sb="8" eb="10">
      <t>シボウ</t>
    </rPh>
    <phoneticPr fontId="19"/>
  </si>
  <si>
    <t>ヨーグルト-全脂無糖</t>
    <rPh sb="6" eb="7">
      <t>ゼンシ</t>
    </rPh>
    <rPh sb="7" eb="8">
      <t>シボウ</t>
    </rPh>
    <rPh sb="8" eb="9">
      <t>ム</t>
    </rPh>
    <rPh sb="9" eb="10">
      <t>トウルイ</t>
    </rPh>
    <phoneticPr fontId="19"/>
  </si>
  <si>
    <t>乳酸菌飲料-乳製品</t>
    <rPh sb="0" eb="3">
      <t>ニュウサンキン</t>
    </rPh>
    <rPh sb="3" eb="5">
      <t>インリョウ</t>
    </rPh>
    <rPh sb="6" eb="9">
      <t>ニュウセイヒン</t>
    </rPh>
    <phoneticPr fontId="19"/>
  </si>
  <si>
    <t>13036</t>
  </si>
  <si>
    <t>オリーブ油</t>
    <rPh sb="4" eb="5">
      <t>ユ</t>
    </rPh>
    <phoneticPr fontId="19"/>
  </si>
  <si>
    <t>日清オイリオ</t>
    <rPh sb="0" eb="2">
      <t>ニッシン</t>
    </rPh>
    <phoneticPr fontId="17"/>
  </si>
  <si>
    <t>本</t>
    <rPh sb="0" eb="1">
      <t>ホン</t>
    </rPh>
    <phoneticPr fontId="17"/>
  </si>
  <si>
    <t>ごま油</t>
    <rPh sb="0" eb="3">
      <t>ゴマアブラ</t>
    </rPh>
    <phoneticPr fontId="19"/>
  </si>
  <si>
    <t>調合油</t>
    <rPh sb="0" eb="2">
      <t>チョウゴウ</t>
    </rPh>
    <rPh sb="2" eb="3">
      <t>ユ</t>
    </rPh>
    <phoneticPr fontId="19"/>
  </si>
  <si>
    <t>有塩バター</t>
    <rPh sb="0" eb="1">
      <t>ユウエン</t>
    </rPh>
    <rPh sb="1" eb="2">
      <t>シオ</t>
    </rPh>
    <phoneticPr fontId="19"/>
  </si>
  <si>
    <t>無塩バター</t>
    <rPh sb="0" eb="1">
      <t>ムエン</t>
    </rPh>
    <rPh sb="1" eb="2">
      <t>シオ</t>
    </rPh>
    <phoneticPr fontId="19"/>
  </si>
  <si>
    <t>14029</t>
  </si>
  <si>
    <t>15086</t>
  </si>
  <si>
    <t>カスタードプリン</t>
  </si>
  <si>
    <t>ぶどう酒-白</t>
    <rPh sb="3" eb="4">
      <t>シュ</t>
    </rPh>
    <rPh sb="5" eb="6">
      <t>シロ</t>
    </rPh>
    <phoneticPr fontId="19"/>
  </si>
  <si>
    <t>ぶどう酒-赤</t>
    <rPh sb="3" eb="4">
      <t>シュ</t>
    </rPh>
    <rPh sb="5" eb="6">
      <t>アカ</t>
    </rPh>
    <phoneticPr fontId="19"/>
  </si>
  <si>
    <t>合成清酒</t>
    <rPh sb="0" eb="2">
      <t>ゴウセイ</t>
    </rPh>
    <rPh sb="2" eb="4">
      <t>セイシュ</t>
    </rPh>
    <phoneticPr fontId="19"/>
  </si>
  <si>
    <t>みりん-本みりん</t>
    <rPh sb="4" eb="5">
      <t>ホン</t>
    </rPh>
    <phoneticPr fontId="19"/>
  </si>
  <si>
    <t>16036</t>
  </si>
  <si>
    <t>煎茶-茶</t>
    <rPh sb="3" eb="4">
      <t>チャ</t>
    </rPh>
    <phoneticPr fontId="19"/>
  </si>
  <si>
    <t>16043</t>
  </si>
  <si>
    <t>紅茶-茶</t>
    <rPh sb="3" eb="4">
      <t>チャ</t>
    </rPh>
    <phoneticPr fontId="19"/>
  </si>
  <si>
    <t>中濃ソース</t>
    <rPh sb="0" eb="2">
      <t>チュウノウ</t>
    </rPh>
    <phoneticPr fontId="19"/>
  </si>
  <si>
    <t>穀物酢</t>
    <rPh sb="0" eb="2">
      <t>コクモツ</t>
    </rPh>
    <rPh sb="2" eb="3">
      <t>ス</t>
    </rPh>
    <phoneticPr fontId="19"/>
  </si>
  <si>
    <t>17018</t>
  </si>
  <si>
    <t>ぽん酢しょうゆ</t>
    <rPh sb="2" eb="3">
      <t>ズ</t>
    </rPh>
    <phoneticPr fontId="19"/>
  </si>
  <si>
    <t>顆粒和風だし</t>
    <rPh sb="0" eb="2">
      <t>カリュウ</t>
    </rPh>
    <rPh sb="2" eb="4">
      <t>ワフウ</t>
    </rPh>
    <phoneticPr fontId="19"/>
  </si>
  <si>
    <t>固形コンソメ</t>
    <rPh sb="0" eb="2">
      <t>コケイ</t>
    </rPh>
    <phoneticPr fontId="19"/>
  </si>
  <si>
    <t>かき油</t>
    <rPh sb="2" eb="3">
      <t>ユ</t>
    </rPh>
    <phoneticPr fontId="19"/>
  </si>
  <si>
    <t>トマト加工品　ピューレー</t>
    <rPh sb="3" eb="6">
      <t>カコウヒン</t>
    </rPh>
    <phoneticPr fontId="19"/>
  </si>
  <si>
    <t>トマト加工品　ケチャップ</t>
    <rPh sb="3" eb="6">
      <t>カコウヒン</t>
    </rPh>
    <phoneticPr fontId="19"/>
  </si>
  <si>
    <t>トマト加工品　チリソース</t>
    <rPh sb="3" eb="6">
      <t>カコウヒン</t>
    </rPh>
    <phoneticPr fontId="19"/>
  </si>
  <si>
    <t>17039</t>
  </si>
  <si>
    <t>ドレッシングタイプ和風調味料</t>
    <rPh sb="9" eb="11">
      <t>ワフウ</t>
    </rPh>
    <rPh sb="11" eb="14">
      <t>チョウミリョウ</t>
    </rPh>
    <phoneticPr fontId="19"/>
  </si>
  <si>
    <t>ドレッシングタイプ中華風調味料</t>
    <rPh sb="9" eb="12">
      <t>チュウカフウ</t>
    </rPh>
    <rPh sb="12" eb="15">
      <t>チョウミリョウ</t>
    </rPh>
    <phoneticPr fontId="19"/>
  </si>
  <si>
    <t>マヨネーズ-全卵型</t>
    <rPh sb="6" eb="7">
      <t>ゼン</t>
    </rPh>
    <rPh sb="7" eb="8">
      <t>ラン</t>
    </rPh>
    <rPh sb="8" eb="9">
      <t>カタ</t>
    </rPh>
    <phoneticPr fontId="19"/>
  </si>
  <si>
    <t>米みそ‐淡色辛みそ</t>
    <rPh sb="0" eb="1">
      <t>コメ</t>
    </rPh>
    <rPh sb="4" eb="6">
      <t>タンショク</t>
    </rPh>
    <rPh sb="6" eb="7">
      <t>カラ</t>
    </rPh>
    <phoneticPr fontId="19"/>
  </si>
  <si>
    <t>米みそ-赤色辛みそ</t>
    <rPh sb="0" eb="1">
      <t>コメ</t>
    </rPh>
    <rPh sb="4" eb="5">
      <t>アカ</t>
    </rPh>
    <rPh sb="5" eb="6">
      <t>イロ</t>
    </rPh>
    <rPh sb="6" eb="7">
      <t>カラ</t>
    </rPh>
    <phoneticPr fontId="19"/>
  </si>
  <si>
    <t>からし　粉</t>
    <rPh sb="4" eb="5">
      <t>コナ</t>
    </rPh>
    <phoneticPr fontId="19"/>
  </si>
  <si>
    <t>カレー粉</t>
    <rPh sb="3" eb="4">
      <t>コナ</t>
    </rPh>
    <phoneticPr fontId="19"/>
  </si>
  <si>
    <t>こしょう-黒、粉</t>
    <rPh sb="5" eb="6">
      <t>クロ</t>
    </rPh>
    <rPh sb="7" eb="8">
      <t>コナ</t>
    </rPh>
    <phoneticPr fontId="19"/>
  </si>
  <si>
    <t>こしょう-白、粉</t>
    <rPh sb="5" eb="6">
      <t>シロ</t>
    </rPh>
    <rPh sb="7" eb="8">
      <t>コナ</t>
    </rPh>
    <phoneticPr fontId="19"/>
  </si>
  <si>
    <t>わさび-粉、からし粉入り</t>
    <rPh sb="4" eb="5">
      <t>コナ</t>
    </rPh>
    <rPh sb="9" eb="10">
      <t>コナ</t>
    </rPh>
    <rPh sb="10" eb="11">
      <t>イ</t>
    </rPh>
    <phoneticPr fontId="19"/>
  </si>
  <si>
    <t>減塩しょうゆ</t>
    <rPh sb="0" eb="2">
      <t>ゲンエン</t>
    </rPh>
    <phoneticPr fontId="19"/>
  </si>
  <si>
    <t>顆粒中華だし</t>
    <rPh sb="0" eb="2">
      <t>カリュウ</t>
    </rPh>
    <rPh sb="2" eb="4">
      <t>チュウカ</t>
    </rPh>
    <phoneticPr fontId="19"/>
  </si>
  <si>
    <t>コーンクリームスープ　粉末</t>
    <rPh sb="11" eb="13">
      <t>フンマツ</t>
    </rPh>
    <phoneticPr fontId="19"/>
  </si>
  <si>
    <t>A0001</t>
  </si>
  <si>
    <t>(Tr)</t>
  </si>
  <si>
    <t>B0001</t>
  </si>
  <si>
    <t>06269</t>
  </si>
  <si>
    <t>06087</t>
  </si>
  <si>
    <t>(1.4)</t>
  </si>
  <si>
    <t>(0.3)</t>
  </si>
  <si>
    <t>3.0</t>
  </si>
  <si>
    <t>0</t>
  </si>
  <si>
    <t>神栄</t>
    <rPh sb="0" eb="2">
      <t>シンエイ</t>
    </rPh>
    <phoneticPr fontId="17"/>
  </si>
  <si>
    <t>06161</t>
  </si>
  <si>
    <t>(1.0)</t>
  </si>
  <si>
    <t>(0.5)</t>
  </si>
  <si>
    <t>06204</t>
  </si>
  <si>
    <t>洋種なばな　茎葉　ゆで</t>
  </si>
  <si>
    <t>(2.9)</t>
  </si>
  <si>
    <t>(0.2)</t>
  </si>
  <si>
    <t>蒸菜の花（2㎝）　５００ｇ</t>
  </si>
  <si>
    <t>勝美ジャパン</t>
    <rPh sb="0" eb="2">
      <t>カツミ</t>
    </rPh>
    <phoneticPr fontId="17"/>
  </si>
  <si>
    <t>06131</t>
  </si>
  <si>
    <t>だいこん　葉　ゆで</t>
  </si>
  <si>
    <t>(1.9)</t>
  </si>
  <si>
    <t>(1.3)</t>
  </si>
  <si>
    <t>06264</t>
  </si>
  <si>
    <t>(2.6)</t>
  </si>
  <si>
    <t>06055</t>
  </si>
  <si>
    <t>(3.0)</t>
  </si>
  <si>
    <t>06216</t>
  </si>
  <si>
    <t>にんじん　根　冷凍</t>
  </si>
  <si>
    <t>交洋</t>
    <rPh sb="0" eb="1">
      <t>コウ</t>
    </rPh>
    <rPh sb="1" eb="2">
      <t>ヨウ</t>
    </rPh>
    <phoneticPr fontId="17"/>
  </si>
  <si>
    <t>06155</t>
  </si>
  <si>
    <t>たまねぎ　りん茎　ゆで</t>
  </si>
  <si>
    <t>06135</t>
  </si>
  <si>
    <t>だいこん　根　皮なし　ゆで</t>
  </si>
  <si>
    <t>(0.4)</t>
  </si>
  <si>
    <t>4.0</t>
  </si>
  <si>
    <t>06174</t>
  </si>
  <si>
    <t>06050</t>
  </si>
  <si>
    <t>西洋かぼちゃ　果実　冷凍</t>
  </si>
  <si>
    <t>(15.7)</t>
  </si>
  <si>
    <t>(14.6)</t>
  </si>
  <si>
    <t>08017</t>
  </si>
  <si>
    <t>ぶなしめじ　ゆで</t>
  </si>
  <si>
    <t>(1.6)</t>
  </si>
  <si>
    <t>08040</t>
  </si>
  <si>
    <t>(0.6)</t>
  </si>
  <si>
    <t>02012</t>
  </si>
  <si>
    <t>さといも　球茎　冷凍</t>
  </si>
  <si>
    <t>02007</t>
  </si>
  <si>
    <t>さつまいも　塊根　皮なし　蒸し</t>
  </si>
  <si>
    <t>1.0</t>
  </si>
  <si>
    <t>30.0</t>
  </si>
  <si>
    <t>02019</t>
  </si>
  <si>
    <t>じゃがいも　塊茎　皮なし　水煮</t>
  </si>
  <si>
    <t>16.0</t>
  </si>
  <si>
    <t>(0.9)</t>
  </si>
  <si>
    <t>(13.9)</t>
  </si>
  <si>
    <t>(12.7)</t>
  </si>
  <si>
    <t>06085</t>
  </si>
  <si>
    <t>ごぼう　根　ゆで</t>
  </si>
  <si>
    <t>C0001</t>
  </si>
  <si>
    <t>グローバルキッチン㈱</t>
  </si>
  <si>
    <t>袋</t>
    <rPh sb="0" eb="1">
      <t>フクロ</t>
    </rPh>
    <phoneticPr fontId="19"/>
  </si>
  <si>
    <t>225g</t>
  </si>
  <si>
    <t>提出期限：2025年12月19日（金）</t>
    <rPh sb="17" eb="18">
      <t>キン</t>
    </rPh>
    <phoneticPr fontId="4"/>
  </si>
  <si>
    <t>様式４-１(Ver.1)朝</t>
    <rPh sb="0" eb="1">
      <t>サマ</t>
    </rPh>
    <rPh sb="1" eb="2">
      <t>シキ</t>
    </rPh>
    <phoneticPr fontId="4"/>
  </si>
  <si>
    <t>献立表　　　治療食部門「２型糖尿病」の方の食事　～朝食～</t>
    <rPh sb="0" eb="2">
      <t>コンダテ</t>
    </rPh>
    <rPh sb="2" eb="3">
      <t>ヒョウ</t>
    </rPh>
    <rPh sb="6" eb="11">
      <t>チリョウショクブモン</t>
    </rPh>
    <rPh sb="13" eb="14">
      <t>ガタ</t>
    </rPh>
    <rPh sb="14" eb="17">
      <t>トウニョウビョウ</t>
    </rPh>
    <rPh sb="19" eb="20">
      <t>カタ</t>
    </rPh>
    <rPh sb="21" eb="23">
      <t>ショクジ</t>
    </rPh>
    <phoneticPr fontId="4"/>
  </si>
  <si>
    <t>支部名：</t>
    <rPh sb="2" eb="3">
      <t>メイ</t>
    </rPh>
    <phoneticPr fontId="4"/>
  </si>
  <si>
    <t>会社名：</t>
    <rPh sb="0" eb="3">
      <t>カイシャメイ</t>
    </rPh>
    <phoneticPr fontId="4"/>
  </si>
  <si>
    <t>勤務事業所名：</t>
    <rPh sb="0" eb="2">
      <t>キンム</t>
    </rPh>
    <rPh sb="2" eb="4">
      <t>ジギョウ</t>
    </rPh>
    <rPh sb="4" eb="5">
      <t>ショ</t>
    </rPh>
    <rPh sb="5" eb="6">
      <t>メイ</t>
    </rPh>
    <phoneticPr fontId="4"/>
  </si>
  <si>
    <t>献立作成者氏名：</t>
    <rPh sb="0" eb="2">
      <t>コンダテ</t>
    </rPh>
    <rPh sb="2" eb="4">
      <t>サクセイ</t>
    </rPh>
    <rPh sb="4" eb="5">
      <t>シャ</t>
    </rPh>
    <rPh sb="5" eb="7">
      <t>シメイ</t>
    </rPh>
    <phoneticPr fontId="4"/>
  </si>
  <si>
    <t>献  立  名</t>
    <rPh sb="0" eb="1">
      <t>ケン</t>
    </rPh>
    <rPh sb="3" eb="4">
      <t>タテ</t>
    </rPh>
    <rPh sb="6" eb="7">
      <t>メイ</t>
    </rPh>
    <phoneticPr fontId="4"/>
  </si>
  <si>
    <t>食品番号</t>
    <phoneticPr fontId="4"/>
  </si>
  <si>
    <t>持ち込み材料に○</t>
    <rPh sb="0" eb="1">
      <t>モ</t>
    </rPh>
    <rPh sb="2" eb="3">
      <t>コ</t>
    </rPh>
    <rPh sb="4" eb="6">
      <t>ザイリョウ</t>
    </rPh>
    <phoneticPr fontId="4"/>
  </si>
  <si>
    <t>食  品  名</t>
    <rPh sb="0" eb="1">
      <t>ショク</t>
    </rPh>
    <rPh sb="3" eb="4">
      <t>シナ</t>
    </rPh>
    <rPh sb="6" eb="7">
      <t>メイ</t>
    </rPh>
    <phoneticPr fontId="4"/>
  </si>
  <si>
    <t>可食量</t>
    <rPh sb="0" eb="1">
      <t>カ</t>
    </rPh>
    <rPh sb="1" eb="2">
      <t>ショク</t>
    </rPh>
    <rPh sb="2" eb="3">
      <t>リョウ</t>
    </rPh>
    <phoneticPr fontId="4"/>
  </si>
  <si>
    <t>数量</t>
    <rPh sb="0" eb="2">
      <t>スウリョウ</t>
    </rPh>
    <phoneticPr fontId="4"/>
  </si>
  <si>
    <t>価　格</t>
    <rPh sb="0" eb="1">
      <t>アタイ</t>
    </rPh>
    <rPh sb="2" eb="3">
      <t>カク</t>
    </rPh>
    <phoneticPr fontId="4"/>
  </si>
  <si>
    <t>廃棄</t>
    <rPh sb="0" eb="2">
      <t>ハイキ</t>
    </rPh>
    <phoneticPr fontId="4"/>
  </si>
  <si>
    <t>エネルギー</t>
    <phoneticPr fontId="4"/>
  </si>
  <si>
    <t>たんぱく質</t>
    <rPh sb="4" eb="5">
      <t>シツ</t>
    </rPh>
    <phoneticPr fontId="4"/>
  </si>
  <si>
    <t>脂　質</t>
    <rPh sb="0" eb="1">
      <t>アブラ</t>
    </rPh>
    <rPh sb="2" eb="3">
      <t>シツ</t>
    </rPh>
    <phoneticPr fontId="4"/>
  </si>
  <si>
    <t>炭水化物</t>
    <rPh sb="0" eb="4">
      <t>タンスイカブツ</t>
    </rPh>
    <phoneticPr fontId="4"/>
  </si>
  <si>
    <t>食塩相当量</t>
    <rPh sb="0" eb="2">
      <t>ショクエン</t>
    </rPh>
    <rPh sb="2" eb="4">
      <t>ソウトウ</t>
    </rPh>
    <rPh sb="4" eb="5">
      <t>リョウ</t>
    </rPh>
    <phoneticPr fontId="4"/>
  </si>
  <si>
    <t>塩　分</t>
    <rPh sb="0" eb="1">
      <t>シオ</t>
    </rPh>
    <rPh sb="2" eb="3">
      <t>ブン</t>
    </rPh>
    <phoneticPr fontId="4"/>
  </si>
  <si>
    <t>使用食器</t>
    <rPh sb="0" eb="1">
      <t>シ</t>
    </rPh>
    <rPh sb="1" eb="2">
      <t>ヨウ</t>
    </rPh>
    <rPh sb="2" eb="3">
      <t>ショク</t>
    </rPh>
    <rPh sb="3" eb="4">
      <t>ウツワ</t>
    </rPh>
    <phoneticPr fontId="4"/>
  </si>
  <si>
    <t>コンセプト</t>
    <phoneticPr fontId="4"/>
  </si>
  <si>
    <t>（ｇ）</t>
    <phoneticPr fontId="4"/>
  </si>
  <si>
    <t>(円)</t>
    <rPh sb="1" eb="2">
      <t>エン</t>
    </rPh>
    <phoneticPr fontId="4"/>
  </si>
  <si>
    <t>率</t>
    <rPh sb="0" eb="1">
      <t>リツ</t>
    </rPh>
    <phoneticPr fontId="4"/>
  </si>
  <si>
    <t>(kcal)</t>
    <phoneticPr fontId="4"/>
  </si>
  <si>
    <t>品番 ・ 品名</t>
    <rPh sb="0" eb="2">
      <t>ヒンバン</t>
    </rPh>
    <rPh sb="5" eb="7">
      <t>ヒンメイ</t>
    </rPh>
    <phoneticPr fontId="4"/>
  </si>
  <si>
    <t>番号</t>
    <rPh sb="0" eb="2">
      <t>バンゴウ</t>
    </rPh>
    <phoneticPr fontId="4"/>
  </si>
  <si>
    <t>商品名</t>
    <rPh sb="0" eb="3">
      <t>ショウヒンメイ</t>
    </rPh>
    <phoneticPr fontId="4"/>
  </si>
  <si>
    <t>廃棄率</t>
  </si>
  <si>
    <t>単価（ｇ）</t>
    <rPh sb="0" eb="2">
      <t>タンカ</t>
    </rPh>
    <phoneticPr fontId="4"/>
  </si>
  <si>
    <t>ｴkcal</t>
    <phoneticPr fontId="4"/>
  </si>
  <si>
    <t>たんぱく質</t>
  </si>
  <si>
    <t>脂質</t>
  </si>
  <si>
    <t>炭水化物</t>
  </si>
  <si>
    <t>食塩相当量</t>
  </si>
  <si>
    <t>カレーライス</t>
    <phoneticPr fontId="4"/>
  </si>
  <si>
    <t>01083</t>
    <phoneticPr fontId="4"/>
  </si>
  <si>
    <t>02017</t>
    <phoneticPr fontId="4"/>
  </si>
  <si>
    <t>06212</t>
    <phoneticPr fontId="4"/>
  </si>
  <si>
    <t>17051</t>
    <phoneticPr fontId="4"/>
  </si>
  <si>
    <t>○</t>
    <phoneticPr fontId="4"/>
  </si>
  <si>
    <t>スペシャルカレースパイス</t>
    <phoneticPr fontId="4"/>
  </si>
  <si>
    <t>計</t>
    <rPh sb="0" eb="1">
      <t>ケイ</t>
    </rPh>
    <phoneticPr fontId="4"/>
  </si>
  <si>
    <t>様式４-１(Ver.2)朝</t>
    <rPh sb="0" eb="1">
      <t>サマ</t>
    </rPh>
    <rPh sb="1" eb="2">
      <t>シキ</t>
    </rPh>
    <phoneticPr fontId="4"/>
  </si>
  <si>
    <t>ｴkcal</t>
  </si>
  <si>
    <t>様式４-１(Ver.2)昼</t>
    <rPh sb="0" eb="1">
      <t>サマ</t>
    </rPh>
    <rPh sb="1" eb="2">
      <t>シキ</t>
    </rPh>
    <rPh sb="12" eb="13">
      <t>ヒル</t>
    </rPh>
    <phoneticPr fontId="4"/>
  </si>
  <si>
    <t>献立表　　　治療食部門「２型糖尿病」の方の食事　～昼食～</t>
    <rPh sb="0" eb="2">
      <t>コンダテ</t>
    </rPh>
    <rPh sb="2" eb="3">
      <t>ヒョウ</t>
    </rPh>
    <rPh sb="6" eb="11">
      <t>チリョウショクブモン</t>
    </rPh>
    <rPh sb="13" eb="14">
      <t>ガタ</t>
    </rPh>
    <rPh sb="14" eb="17">
      <t>トウニョウビョウ</t>
    </rPh>
    <rPh sb="19" eb="20">
      <t>カタ</t>
    </rPh>
    <rPh sb="21" eb="23">
      <t>ショクジ</t>
    </rPh>
    <rPh sb="25" eb="26">
      <t>ヒル</t>
    </rPh>
    <phoneticPr fontId="4"/>
  </si>
  <si>
    <t>様式４-１(Ver.2)夕</t>
    <rPh sb="0" eb="1">
      <t>サマ</t>
    </rPh>
    <rPh sb="1" eb="2">
      <t>シキ</t>
    </rPh>
    <rPh sb="12" eb="13">
      <t>ユウ</t>
    </rPh>
    <phoneticPr fontId="4"/>
  </si>
  <si>
    <t>献立表　　　治療食部門「２型糖尿病」の方の食事　～夕食～</t>
    <rPh sb="0" eb="2">
      <t>コンダテ</t>
    </rPh>
    <rPh sb="2" eb="3">
      <t>ヒョウ</t>
    </rPh>
    <rPh sb="6" eb="11">
      <t>チリョウショクブモン</t>
    </rPh>
    <rPh sb="13" eb="14">
      <t>ガタ</t>
    </rPh>
    <rPh sb="14" eb="17">
      <t>トウニョウビョウ</t>
    </rPh>
    <rPh sb="19" eb="20">
      <t>カタ</t>
    </rPh>
    <rPh sb="21" eb="23">
      <t>ショクジ</t>
    </rPh>
    <rPh sb="25" eb="26">
      <t>ユウ</t>
    </rPh>
    <phoneticPr fontId="4"/>
  </si>
  <si>
    <t>提出期限：2025年12月19日（金）</t>
    <rPh sb="0" eb="2">
      <t>テイシュツ</t>
    </rPh>
    <rPh sb="2" eb="4">
      <t>キゲン</t>
    </rPh>
    <rPh sb="9" eb="10">
      <t>ネン</t>
    </rPh>
    <rPh sb="12" eb="13">
      <t>ガツ</t>
    </rPh>
    <rPh sb="15" eb="16">
      <t>ニチ</t>
    </rPh>
    <rPh sb="17" eb="18">
      <t>キン</t>
    </rPh>
    <phoneticPr fontId="4"/>
  </si>
  <si>
    <t>様式３-１(Ver.1)</t>
    <rPh sb="0" eb="1">
      <t>サマ</t>
    </rPh>
    <rPh sb="1" eb="2">
      <t>シキ</t>
    </rPh>
    <phoneticPr fontId="4"/>
  </si>
  <si>
    <t>第16回　治療食等献立・調理技術コンテスト</t>
    <rPh sb="0" eb="1">
      <t>ダイ</t>
    </rPh>
    <rPh sb="3" eb="4">
      <t>カイ</t>
    </rPh>
    <rPh sb="5" eb="6">
      <t>オサム</t>
    </rPh>
    <rPh sb="6" eb="7">
      <t>リョウ</t>
    </rPh>
    <rPh sb="7" eb="8">
      <t>ショク</t>
    </rPh>
    <rPh sb="8" eb="9">
      <t>トウ</t>
    </rPh>
    <rPh sb="9" eb="11">
      <t>コンダテ</t>
    </rPh>
    <rPh sb="12" eb="14">
      <t>チョウリ</t>
    </rPh>
    <rPh sb="14" eb="16">
      <t>ギジュツ</t>
    </rPh>
    <phoneticPr fontId="4"/>
  </si>
  <si>
    <t>治療食部門　総括表</t>
    <rPh sb="0" eb="2">
      <t>チリョウ</t>
    </rPh>
    <rPh sb="2" eb="3">
      <t>ショク</t>
    </rPh>
    <rPh sb="3" eb="5">
      <t>ブモン</t>
    </rPh>
    <rPh sb="6" eb="8">
      <t>ソウカツ</t>
    </rPh>
    <rPh sb="8" eb="9">
      <t>ヒョウ</t>
    </rPh>
    <phoneticPr fontId="4"/>
  </si>
  <si>
    <t>（フリガナ）</t>
    <phoneticPr fontId="4"/>
  </si>
  <si>
    <t>コンテスト担当代表者氏名：</t>
    <rPh sb="5" eb="7">
      <t>タントウ</t>
    </rPh>
    <rPh sb="7" eb="10">
      <t>ダイヒョウシャ</t>
    </rPh>
    <rPh sb="10" eb="12">
      <t>シメイ</t>
    </rPh>
    <rPh sb="11" eb="12">
      <t>メイ</t>
    </rPh>
    <phoneticPr fontId="4"/>
  </si>
  <si>
    <t>献立作成者氏名：</t>
    <rPh sb="0" eb="2">
      <t>コンダテ</t>
    </rPh>
    <rPh sb="2" eb="4">
      <t>サクセイ</t>
    </rPh>
    <rPh sb="4" eb="5">
      <t>シャ</t>
    </rPh>
    <rPh sb="5" eb="7">
      <t>シメイ</t>
    </rPh>
    <rPh sb="6" eb="7">
      <t>メイ</t>
    </rPh>
    <phoneticPr fontId="4"/>
  </si>
  <si>
    <t>献立作成者勤務事業所名：</t>
    <rPh sb="0" eb="2">
      <t>コンダテ</t>
    </rPh>
    <rPh sb="2" eb="4">
      <t>サクセイ</t>
    </rPh>
    <rPh sb="4" eb="5">
      <t>シャ</t>
    </rPh>
    <rPh sb="5" eb="7">
      <t>キンム</t>
    </rPh>
    <rPh sb="7" eb="10">
      <t>ジギョウショ</t>
    </rPh>
    <rPh sb="10" eb="11">
      <t>メイ</t>
    </rPh>
    <phoneticPr fontId="4"/>
  </si>
  <si>
    <t>区分</t>
    <rPh sb="0" eb="2">
      <t>クブン</t>
    </rPh>
    <phoneticPr fontId="4"/>
  </si>
  <si>
    <t>治療食部門</t>
    <rPh sb="0" eb="3">
      <t>チリョウショク</t>
    </rPh>
    <rPh sb="3" eb="5">
      <t>ブモン</t>
    </rPh>
    <phoneticPr fontId="4"/>
  </si>
  <si>
    <t>成分</t>
    <rPh sb="0" eb="2">
      <t>セイブン</t>
    </rPh>
    <phoneticPr fontId="4"/>
  </si>
  <si>
    <t>脂質</t>
    <rPh sb="0" eb="2">
      <t>シシツ</t>
    </rPh>
    <phoneticPr fontId="4"/>
  </si>
  <si>
    <t>炭水化物</t>
    <rPh sb="0" eb="2">
      <t>タンスイ</t>
    </rPh>
    <rPh sb="2" eb="3">
      <t>カ</t>
    </rPh>
    <rPh sb="3" eb="4">
      <t>ブツ</t>
    </rPh>
    <phoneticPr fontId="4"/>
  </si>
  <si>
    <t>（kcal)</t>
    <phoneticPr fontId="4"/>
  </si>
  <si>
    <t>(g)</t>
    <phoneticPr fontId="4"/>
  </si>
  <si>
    <t>朝    食</t>
    <rPh sb="0" eb="1">
      <t>アサ</t>
    </rPh>
    <rPh sb="5" eb="6">
      <t>ショク</t>
    </rPh>
    <phoneticPr fontId="4"/>
  </si>
  <si>
    <t>昼    食</t>
    <rPh sb="0" eb="1">
      <t>ヒル</t>
    </rPh>
    <rPh sb="5" eb="6">
      <t>ショク</t>
    </rPh>
    <phoneticPr fontId="4"/>
  </si>
  <si>
    <t>夕    食</t>
    <rPh sb="0" eb="1">
      <t>ユウ</t>
    </rPh>
    <rPh sb="5" eb="6">
      <t>ショク</t>
    </rPh>
    <phoneticPr fontId="4"/>
  </si>
  <si>
    <t>一日合計</t>
    <rPh sb="0" eb="2">
      <t>イチニチ</t>
    </rPh>
    <rPh sb="2" eb="4">
      <t>ゴウケイ</t>
    </rPh>
    <phoneticPr fontId="4"/>
  </si>
  <si>
    <t>たんぱく質Ｅ比</t>
    <rPh sb="4" eb="5">
      <t>シツ</t>
    </rPh>
    <rPh sb="6" eb="7">
      <t>ヒ</t>
    </rPh>
    <phoneticPr fontId="4"/>
  </si>
  <si>
    <t>%</t>
    <phoneticPr fontId="4"/>
  </si>
  <si>
    <t>脂質 Ｅ比</t>
    <rPh sb="0" eb="2">
      <t>シシツ</t>
    </rPh>
    <rPh sb="4" eb="5">
      <t>ヒ</t>
    </rPh>
    <phoneticPr fontId="4"/>
  </si>
  <si>
    <t>炭水化物 Ｅ比</t>
    <rPh sb="0" eb="4">
      <t>タンスイカブツ</t>
    </rPh>
    <rPh sb="6" eb="7">
      <t>ヒ</t>
    </rPh>
    <phoneticPr fontId="4"/>
  </si>
  <si>
    <t>食材料費
(　　　を除く)　　　　　　　</t>
    <rPh sb="10" eb="11">
      <t>ノゾ</t>
    </rPh>
    <phoneticPr fontId="4"/>
  </si>
  <si>
    <t>円</t>
    <rPh sb="0" eb="1">
      <t>エン</t>
    </rPh>
    <phoneticPr fontId="4"/>
  </si>
  <si>
    <t>　　　持ち込み食材費</t>
    <rPh sb="3" eb="4">
      <t>モ</t>
    </rPh>
    <rPh sb="5" eb="6">
      <t>コ</t>
    </rPh>
    <rPh sb="7" eb="9">
      <t>ショクザイ</t>
    </rPh>
    <rPh sb="9" eb="10">
      <t>ヒ</t>
    </rPh>
    <phoneticPr fontId="4"/>
  </si>
  <si>
    <t>食材料費合計額</t>
    <rPh sb="0" eb="1">
      <t>ショク</t>
    </rPh>
    <rPh sb="1" eb="4">
      <t>ザイリョウヒ</t>
    </rPh>
    <rPh sb="4" eb="6">
      <t>ゴウケイ</t>
    </rPh>
    <rPh sb="6" eb="7">
      <t>ガク</t>
    </rPh>
    <phoneticPr fontId="4"/>
  </si>
  <si>
    <t>様式４-2(Ver.2) 朝</t>
    <rPh sb="0" eb="1">
      <t>サマ</t>
    </rPh>
    <rPh sb="1" eb="2">
      <t>シキ</t>
    </rPh>
    <rPh sb="13" eb="14">
      <t>アサ</t>
    </rPh>
    <phoneticPr fontId="4"/>
  </si>
  <si>
    <t>献立表　　　高齢者食部門「高齢者施設で提供する食事」　～朝食～</t>
    <rPh sb="0" eb="2">
      <t>コンダテ</t>
    </rPh>
    <rPh sb="2" eb="3">
      <t>ヒョウ</t>
    </rPh>
    <rPh sb="6" eb="9">
      <t>コウレイシャ</t>
    </rPh>
    <rPh sb="9" eb="10">
      <t>ショク</t>
    </rPh>
    <rPh sb="10" eb="12">
      <t>ブモン</t>
    </rPh>
    <rPh sb="12" eb="13">
      <t>イッショク</t>
    </rPh>
    <rPh sb="28" eb="30">
      <t>チョウショク</t>
    </rPh>
    <phoneticPr fontId="4"/>
  </si>
  <si>
    <t>様式４-2(Ver.2) 昼</t>
    <rPh sb="0" eb="1">
      <t>サマ</t>
    </rPh>
    <rPh sb="1" eb="2">
      <t>シキ</t>
    </rPh>
    <rPh sb="13" eb="14">
      <t>ヒル</t>
    </rPh>
    <phoneticPr fontId="4"/>
  </si>
  <si>
    <t>献立表　　　高齢者食部門「高齢者施設で提供する食事」　～昼食～</t>
    <rPh sb="0" eb="2">
      <t>コンダテ</t>
    </rPh>
    <rPh sb="2" eb="3">
      <t>ヒョウ</t>
    </rPh>
    <rPh sb="6" eb="9">
      <t>コウレイシャ</t>
    </rPh>
    <rPh sb="9" eb="10">
      <t>ショク</t>
    </rPh>
    <rPh sb="10" eb="12">
      <t>ブモン</t>
    </rPh>
    <rPh sb="12" eb="13">
      <t>イッショク</t>
    </rPh>
    <rPh sb="28" eb="30">
      <t>チュウショク</t>
    </rPh>
    <phoneticPr fontId="4"/>
  </si>
  <si>
    <t>様式４-2(Ver.2) 夕</t>
    <rPh sb="0" eb="1">
      <t>サマ</t>
    </rPh>
    <rPh sb="1" eb="2">
      <t>シキ</t>
    </rPh>
    <rPh sb="13" eb="14">
      <t>ユウ</t>
    </rPh>
    <phoneticPr fontId="4"/>
  </si>
  <si>
    <t>献立表　　　高齢者食部門「高齢者施設で提供する食事」　～夕食～</t>
    <rPh sb="0" eb="2">
      <t>コンダテ</t>
    </rPh>
    <rPh sb="2" eb="3">
      <t>ヒョウ</t>
    </rPh>
    <rPh sb="6" eb="9">
      <t>コウレイシャ</t>
    </rPh>
    <rPh sb="9" eb="10">
      <t>ショク</t>
    </rPh>
    <rPh sb="10" eb="12">
      <t>ブモン</t>
    </rPh>
    <rPh sb="12" eb="13">
      <t>イッショク</t>
    </rPh>
    <rPh sb="28" eb="30">
      <t>ユウショク</t>
    </rPh>
    <phoneticPr fontId="4"/>
  </si>
  <si>
    <t>様式３-２(Ver.1)</t>
    <rPh sb="0" eb="1">
      <t>サマ</t>
    </rPh>
    <rPh sb="1" eb="2">
      <t>シキ</t>
    </rPh>
    <phoneticPr fontId="4"/>
  </si>
  <si>
    <t>高齢者食部門　総括表</t>
    <rPh sb="0" eb="3">
      <t>コウレイシャ</t>
    </rPh>
    <rPh sb="3" eb="4">
      <t>ショク</t>
    </rPh>
    <rPh sb="4" eb="6">
      <t>ブモン</t>
    </rPh>
    <rPh sb="7" eb="9">
      <t>ソウカツ</t>
    </rPh>
    <rPh sb="9" eb="10">
      <t>ヒョウ</t>
    </rPh>
    <phoneticPr fontId="4"/>
  </si>
  <si>
    <t>高齢者食部門</t>
    <rPh sb="0" eb="3">
      <t>コウレイシャ</t>
    </rPh>
    <rPh sb="3" eb="4">
      <t>ショク</t>
    </rPh>
    <rPh sb="4" eb="6">
      <t>ブモン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</si>
</sst>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_ "/>
    <numFmt numFmtId="178" formatCode="#,##0.0;[Red]\-#,##0.0"/>
    <numFmt numFmtId="179" formatCode="#,##0_);[Red]\(#,##0\)"/>
    <numFmt numFmtId="180" formatCode="#,##0.0_);[Red]\(#,##0.0\)"/>
    <numFmt numFmtId="181" formatCode="0.0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b/>
      <sz val="14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304">
    <xf numFmtId="0" fontId="0" fillId="0" borderId="0" xfId="0"/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10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0" fontId="5" fillId="3" borderId="4" xfId="0" applyFont="1" applyFill="1" applyBorder="1"/>
    <xf numFmtId="0" fontId="5" fillId="4" borderId="4" xfId="0" applyFont="1" applyFill="1" applyBorder="1"/>
    <xf numFmtId="0" fontId="5" fillId="0" borderId="5" xfId="0" applyFont="1" applyBorder="1"/>
    <xf numFmtId="0" fontId="5" fillId="3" borderId="5" xfId="0" applyFont="1" applyFill="1" applyBorder="1"/>
    <xf numFmtId="0" fontId="5" fillId="4" borderId="7" xfId="0" applyFont="1" applyFill="1" applyBorder="1"/>
    <xf numFmtId="0" fontId="5" fillId="4" borderId="7" xfId="0" applyFont="1" applyFill="1" applyBorder="1" applyAlignment="1">
      <alignment shrinkToFit="1"/>
    </xf>
    <xf numFmtId="0" fontId="5" fillId="4" borderId="5" xfId="0" applyFont="1" applyFill="1" applyBorder="1"/>
    <xf numFmtId="0" fontId="5" fillId="3" borderId="11" xfId="0" applyFont="1" applyFill="1" applyBorder="1"/>
    <xf numFmtId="0" fontId="5" fillId="0" borderId="0" xfId="0" applyFont="1" applyAlignment="1">
      <alignment vertical="center"/>
    </xf>
    <xf numFmtId="178" fontId="5" fillId="0" borderId="0" xfId="1" applyNumberFormat="1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76" fontId="5" fillId="0" borderId="13" xfId="0" applyNumberFormat="1" applyFont="1" applyBorder="1" applyAlignment="1">
      <alignment vertical="center" shrinkToFit="1"/>
    </xf>
    <xf numFmtId="176" fontId="5" fillId="0" borderId="13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5" fillId="0" borderId="0" xfId="0" applyFont="1"/>
    <xf numFmtId="0" fontId="10" fillId="0" borderId="2" xfId="0" applyFont="1" applyBorder="1" applyAlignment="1">
      <alignment horizontal="center" shrinkToFit="1"/>
    </xf>
    <xf numFmtId="0" fontId="9" fillId="4" borderId="8" xfId="0" applyFont="1" applyFill="1" applyBorder="1" applyAlignment="1">
      <alignment horizontal="left" vertical="center" shrinkToFit="1"/>
    </xf>
    <xf numFmtId="0" fontId="10" fillId="4" borderId="8" xfId="0" applyFont="1" applyFill="1" applyBorder="1" applyAlignment="1">
      <alignment horizontal="left" vertical="center" shrinkToFit="1"/>
    </xf>
    <xf numFmtId="0" fontId="5" fillId="4" borderId="8" xfId="0" applyFont="1" applyFill="1" applyBorder="1" applyAlignment="1">
      <alignment horizontal="left" vertical="center" shrinkToFit="1"/>
    </xf>
    <xf numFmtId="0" fontId="5" fillId="4" borderId="9" xfId="0" applyFont="1" applyFill="1" applyBorder="1" applyAlignment="1">
      <alignment horizontal="left" vertical="center" shrinkToFit="1"/>
    </xf>
    <xf numFmtId="0" fontId="10" fillId="4" borderId="10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49" fontId="5" fillId="0" borderId="22" xfId="0" applyNumberFormat="1" applyFont="1" applyBorder="1" applyAlignment="1">
      <alignment shrinkToFit="1"/>
    </xf>
    <xf numFmtId="49" fontId="5" fillId="2" borderId="4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2" borderId="4" xfId="0" applyFont="1" applyFill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176" fontId="5" fillId="3" borderId="4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5" fillId="2" borderId="7" xfId="0" applyFont="1" applyFill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176" fontId="5" fillId="3" borderId="5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8" fillId="2" borderId="7" xfId="0" applyFont="1" applyFill="1" applyBorder="1" applyAlignment="1">
      <alignment vertical="center"/>
    </xf>
    <xf numFmtId="176" fontId="8" fillId="0" borderId="5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vertical="center" shrinkToFit="1"/>
    </xf>
    <xf numFmtId="0" fontId="8" fillId="0" borderId="5" xfId="0" applyFont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176" fontId="8" fillId="3" borderId="5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0" borderId="0" xfId="0" applyFont="1"/>
    <xf numFmtId="0" fontId="5" fillId="4" borderId="22" xfId="0" applyFont="1" applyFill="1" applyBorder="1" applyAlignment="1">
      <alignment vertical="center" shrinkToFit="1"/>
    </xf>
    <xf numFmtId="0" fontId="5" fillId="0" borderId="51" xfId="0" applyFont="1" applyBorder="1"/>
    <xf numFmtId="0" fontId="5" fillId="0" borderId="51" xfId="0" quotePrefix="1" applyFont="1" applyBorder="1"/>
    <xf numFmtId="176" fontId="5" fillId="0" borderId="4" xfId="0" applyNumberFormat="1" applyFont="1" applyBorder="1" applyAlignment="1">
      <alignment vertical="center" shrinkToFit="1"/>
    </xf>
    <xf numFmtId="0" fontId="5" fillId="2" borderId="11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 shrinkToFit="1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shrinkToFit="1"/>
    </xf>
    <xf numFmtId="176" fontId="5" fillId="0" borderId="11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 shrinkToFit="1"/>
    </xf>
    <xf numFmtId="0" fontId="5" fillId="0" borderId="11" xfId="0" applyFont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176" fontId="5" fillId="3" borderId="11" xfId="0" applyNumberFormat="1" applyFont="1" applyFill="1" applyBorder="1" applyAlignment="1">
      <alignment vertical="center"/>
    </xf>
    <xf numFmtId="0" fontId="9" fillId="4" borderId="12" xfId="0" applyFont="1" applyFill="1" applyBorder="1" applyAlignment="1">
      <alignment horizontal="left" vertical="center" shrinkToFit="1"/>
    </xf>
    <xf numFmtId="0" fontId="11" fillId="4" borderId="15" xfId="0" applyFont="1" applyFill="1" applyBorder="1" applyAlignment="1" applyProtection="1">
      <alignment vertical="center"/>
      <protection locked="0"/>
    </xf>
    <xf numFmtId="0" fontId="11" fillId="4" borderId="18" xfId="0" applyFont="1" applyFill="1" applyBorder="1" applyAlignment="1" applyProtection="1">
      <alignment vertical="center"/>
      <protection locked="0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22" xfId="0" applyFont="1" applyBorder="1" applyAlignment="1">
      <alignment horizontal="distributed"/>
    </xf>
    <xf numFmtId="0" fontId="11" fillId="0" borderId="48" xfId="0" applyFont="1" applyBorder="1"/>
    <xf numFmtId="0" fontId="11" fillId="0" borderId="0" xfId="0" applyFont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181" fontId="11" fillId="0" borderId="19" xfId="0" applyNumberFormat="1" applyFont="1" applyBorder="1" applyAlignment="1">
      <alignment vertical="center"/>
    </xf>
    <xf numFmtId="181" fontId="11" fillId="0" borderId="33" xfId="0" applyNumberFormat="1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181" fontId="11" fillId="0" borderId="1" xfId="0" applyNumberFormat="1" applyFont="1" applyBorder="1" applyAlignment="1">
      <alignment vertical="center"/>
    </xf>
    <xf numFmtId="181" fontId="11" fillId="0" borderId="49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181" fontId="11" fillId="0" borderId="39" xfId="0" applyNumberFormat="1" applyFont="1" applyBorder="1" applyAlignment="1">
      <alignment vertical="center"/>
    </xf>
    <xf numFmtId="181" fontId="11" fillId="0" borderId="40" xfId="0" applyNumberFormat="1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76" fontId="11" fillId="0" borderId="15" xfId="0" applyNumberFormat="1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176" fontId="11" fillId="0" borderId="16" xfId="0" applyNumberFormat="1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176" fontId="11" fillId="0" borderId="17" xfId="0" applyNumberFormat="1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9" fillId="4" borderId="10" xfId="0" applyFont="1" applyFill="1" applyBorder="1" applyAlignment="1">
      <alignment horizontal="left" vertical="center" shrinkToFit="1"/>
    </xf>
    <xf numFmtId="0" fontId="5" fillId="0" borderId="7" xfId="0" applyFont="1" applyBorder="1" applyAlignment="1">
      <alignment vertical="center" shrinkToFit="1"/>
    </xf>
    <xf numFmtId="176" fontId="5" fillId="0" borderId="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76" fontId="5" fillId="3" borderId="7" xfId="0" applyNumberFormat="1" applyFont="1" applyFill="1" applyBorder="1" applyAlignment="1">
      <alignment vertical="center"/>
    </xf>
    <xf numFmtId="0" fontId="5" fillId="3" borderId="7" xfId="0" applyFont="1" applyFill="1" applyBorder="1"/>
    <xf numFmtId="0" fontId="5" fillId="0" borderId="5" xfId="0" quotePrefix="1" applyFont="1" applyBorder="1"/>
    <xf numFmtId="0" fontId="5" fillId="0" borderId="7" xfId="0" applyFont="1" applyBorder="1"/>
    <xf numFmtId="0" fontId="5" fillId="0" borderId="63" xfId="0" applyFont="1" applyBorder="1"/>
    <xf numFmtId="0" fontId="5" fillId="0" borderId="0" xfId="0" applyFont="1" applyAlignment="1">
      <alignment horizontal="center" shrinkToFit="1"/>
    </xf>
    <xf numFmtId="181" fontId="5" fillId="0" borderId="5" xfId="0" applyNumberFormat="1" applyFont="1" applyBorder="1" applyAlignment="1">
      <alignment vertical="center"/>
    </xf>
    <xf numFmtId="181" fontId="5" fillId="0" borderId="11" xfId="0" applyNumberFormat="1" applyFont="1" applyBorder="1" applyAlignment="1">
      <alignment vertical="center"/>
    </xf>
    <xf numFmtId="181" fontId="5" fillId="0" borderId="4" xfId="0" applyNumberFormat="1" applyFont="1" applyBorder="1" applyAlignment="1">
      <alignment vertical="center"/>
    </xf>
    <xf numFmtId="0" fontId="5" fillId="4" borderId="4" xfId="0" applyFont="1" applyFill="1" applyBorder="1" applyAlignment="1">
      <alignment horizontal="left" vertical="center" shrinkToFit="1"/>
    </xf>
    <xf numFmtId="0" fontId="5" fillId="4" borderId="7" xfId="0" applyFont="1" applyFill="1" applyBorder="1" applyAlignment="1">
      <alignment horizontal="left" vertical="center" shrinkToFit="1"/>
    </xf>
    <xf numFmtId="0" fontId="5" fillId="4" borderId="5" xfId="0" applyFont="1" applyFill="1" applyBorder="1" applyAlignment="1">
      <alignment horizontal="left" vertical="center" shrinkToFit="1"/>
    </xf>
    <xf numFmtId="0" fontId="5" fillId="4" borderId="11" xfId="0" applyFont="1" applyFill="1" applyBorder="1" applyAlignment="1">
      <alignment horizontal="left" vertical="center" shrinkToFit="1"/>
    </xf>
    <xf numFmtId="181" fontId="5" fillId="0" borderId="7" xfId="0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49" fontId="5" fillId="0" borderId="0" xfId="3" applyNumberFormat="1" applyFont="1" applyAlignment="1">
      <alignment vertical="center"/>
    </xf>
    <xf numFmtId="2" fontId="5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7" borderId="1" xfId="3" applyFont="1" applyFill="1" applyBorder="1" applyAlignment="1">
      <alignment horizontal="left" vertical="center"/>
    </xf>
    <xf numFmtId="0" fontId="5" fillId="7" borderId="1" xfId="3" applyFont="1" applyFill="1" applyBorder="1" applyAlignment="1">
      <alignment horizontal="center" vertical="center"/>
    </xf>
    <xf numFmtId="0" fontId="5" fillId="7" borderId="1" xfId="3" applyFont="1" applyFill="1" applyBorder="1" applyAlignment="1">
      <alignment vertical="center"/>
    </xf>
    <xf numFmtId="0" fontId="5" fillId="0" borderId="1" xfId="3" applyFont="1" applyBorder="1" applyAlignment="1">
      <alignment vertical="center"/>
    </xf>
    <xf numFmtId="49" fontId="5" fillId="0" borderId="1" xfId="3" applyNumberFormat="1" applyFont="1" applyBorder="1" applyAlignment="1">
      <alignment vertical="center"/>
    </xf>
    <xf numFmtId="0" fontId="5" fillId="7" borderId="1" xfId="3" applyFont="1" applyFill="1" applyBorder="1" applyAlignment="1">
      <alignment horizontal="left" vertical="center" wrapText="1"/>
    </xf>
    <xf numFmtId="0" fontId="5" fillId="0" borderId="0" xfId="5" applyFont="1">
      <alignment vertical="center"/>
    </xf>
    <xf numFmtId="0" fontId="5" fillId="0" borderId="50" xfId="5" applyFont="1" applyBorder="1" applyAlignment="1">
      <alignment horizontal="center" vertical="center"/>
    </xf>
    <xf numFmtId="180" fontId="5" fillId="0" borderId="50" xfId="5" applyNumberFormat="1" applyFont="1" applyBorder="1" applyAlignment="1">
      <alignment horizontal="center" vertical="center"/>
    </xf>
    <xf numFmtId="0" fontId="5" fillId="7" borderId="50" xfId="5" applyFont="1" applyFill="1" applyBorder="1" applyAlignment="1">
      <alignment horizontal="center" vertical="center"/>
    </xf>
    <xf numFmtId="179" fontId="5" fillId="7" borderId="50" xfId="5" applyNumberFormat="1" applyFont="1" applyFill="1" applyBorder="1" applyAlignment="1">
      <alignment horizontal="center" vertical="center"/>
    </xf>
    <xf numFmtId="0" fontId="5" fillId="7" borderId="50" xfId="5" applyFont="1" applyFill="1" applyBorder="1" applyAlignment="1">
      <alignment horizontal="center" vertical="center" shrinkToFit="1"/>
    </xf>
    <xf numFmtId="0" fontId="5" fillId="0" borderId="50" xfId="5" applyFont="1" applyBorder="1" applyAlignment="1">
      <alignment horizontal="center" vertical="center" shrinkToFit="1"/>
    </xf>
    <xf numFmtId="49" fontId="5" fillId="0" borderId="50" xfId="5" applyNumberFormat="1" applyFont="1" applyBorder="1" applyAlignment="1">
      <alignment horizontal="center" vertical="center" shrinkToFit="1"/>
    </xf>
    <xf numFmtId="0" fontId="5" fillId="0" borderId="0" xfId="5" applyFont="1" applyAlignment="1">
      <alignment horizontal="right" vertical="center"/>
    </xf>
    <xf numFmtId="0" fontId="5" fillId="0" borderId="0" xfId="5" applyFont="1" applyAlignment="1">
      <alignment horizontal="left" vertical="center" shrinkToFit="1"/>
    </xf>
    <xf numFmtId="49" fontId="8" fillId="0" borderId="0" xfId="5" applyNumberFormat="1" applyFont="1">
      <alignment vertical="center"/>
    </xf>
    <xf numFmtId="0" fontId="5" fillId="8" borderId="1" xfId="3" applyFont="1" applyFill="1" applyBorder="1" applyAlignment="1">
      <alignment vertical="center"/>
    </xf>
    <xf numFmtId="0" fontId="5" fillId="8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left" vertical="center"/>
    </xf>
    <xf numFmtId="0" fontId="5" fillId="8" borderId="50" xfId="5" applyFont="1" applyFill="1" applyBorder="1" applyAlignment="1">
      <alignment horizontal="center" vertical="center"/>
    </xf>
    <xf numFmtId="179" fontId="5" fillId="8" borderId="50" xfId="5" applyNumberFormat="1" applyFont="1" applyFill="1" applyBorder="1" applyAlignment="1">
      <alignment horizontal="center" vertical="center"/>
    </xf>
    <xf numFmtId="0" fontId="5" fillId="8" borderId="50" xfId="5" applyFont="1" applyFill="1" applyBorder="1" applyAlignment="1">
      <alignment horizontal="center" vertical="center" shrinkToFit="1"/>
    </xf>
    <xf numFmtId="0" fontId="5" fillId="9" borderId="1" xfId="3" applyFont="1" applyFill="1" applyBorder="1" applyAlignment="1">
      <alignment vertical="center"/>
    </xf>
    <xf numFmtId="0" fontId="5" fillId="9" borderId="1" xfId="3" applyFont="1" applyFill="1" applyBorder="1" applyAlignment="1">
      <alignment horizontal="center" vertical="center"/>
    </xf>
    <xf numFmtId="0" fontId="5" fillId="9" borderId="50" xfId="5" applyFont="1" applyFill="1" applyBorder="1" applyAlignment="1">
      <alignment horizontal="center" vertical="center"/>
    </xf>
    <xf numFmtId="179" fontId="5" fillId="9" borderId="50" xfId="5" applyNumberFormat="1" applyFont="1" applyFill="1" applyBorder="1" applyAlignment="1">
      <alignment horizontal="center" vertical="center"/>
    </xf>
    <xf numFmtId="0" fontId="5" fillId="9" borderId="50" xfId="5" applyFont="1" applyFill="1" applyBorder="1" applyAlignment="1">
      <alignment horizontal="center" vertical="center" shrinkToFit="1"/>
    </xf>
    <xf numFmtId="0" fontId="5" fillId="5" borderId="1" xfId="3" applyFont="1" applyFill="1" applyBorder="1" applyAlignment="1">
      <alignment vertical="center"/>
    </xf>
    <xf numFmtId="0" fontId="5" fillId="5" borderId="1" xfId="3" applyFont="1" applyFill="1" applyBorder="1" applyAlignment="1">
      <alignment horizontal="center" vertical="center"/>
    </xf>
    <xf numFmtId="49" fontId="5" fillId="0" borderId="1" xfId="3" quotePrefix="1" applyNumberFormat="1" applyFont="1" applyBorder="1" applyAlignment="1">
      <alignment vertical="center"/>
    </xf>
    <xf numFmtId="49" fontId="5" fillId="0" borderId="1" xfId="3" applyNumberFormat="1" applyFont="1" applyBorder="1" applyAlignment="1">
      <alignment vertical="center" shrinkToFit="1"/>
    </xf>
    <xf numFmtId="0" fontId="5" fillId="5" borderId="50" xfId="5" applyFont="1" applyFill="1" applyBorder="1" applyAlignment="1">
      <alignment horizontal="center" vertical="center"/>
    </xf>
    <xf numFmtId="179" fontId="5" fillId="5" borderId="50" xfId="5" applyNumberFormat="1" applyFont="1" applyFill="1" applyBorder="1" applyAlignment="1">
      <alignment horizontal="center" vertical="center"/>
    </xf>
    <xf numFmtId="0" fontId="5" fillId="5" borderId="50" xfId="5" applyFont="1" applyFill="1" applyBorder="1" applyAlignment="1">
      <alignment horizontal="center" vertical="center" shrinkToFit="1"/>
    </xf>
    <xf numFmtId="0" fontId="5" fillId="0" borderId="0" xfId="5" applyFont="1" applyAlignment="1">
      <alignment vertical="center" shrinkToFit="1"/>
    </xf>
    <xf numFmtId="0" fontId="5" fillId="0" borderId="0" xfId="5" applyFont="1" applyAlignment="1">
      <alignment horizontal="right" vertical="center" shrinkToFit="1"/>
    </xf>
    <xf numFmtId="49" fontId="8" fillId="0" borderId="0" xfId="5" quotePrefix="1" applyNumberFormat="1" applyFont="1">
      <alignment vertical="center"/>
    </xf>
    <xf numFmtId="0" fontId="5" fillId="0" borderId="1" xfId="3" quotePrefix="1" applyFont="1" applyBorder="1" applyAlignment="1">
      <alignment vertical="center"/>
    </xf>
    <xf numFmtId="0" fontId="8" fillId="0" borderId="0" xfId="5" quotePrefix="1" applyFont="1">
      <alignment vertical="center"/>
    </xf>
    <xf numFmtId="0" fontId="5" fillId="0" borderId="0" xfId="5" applyFont="1" applyAlignment="1"/>
    <xf numFmtId="2" fontId="5" fillId="0" borderId="19" xfId="3" applyNumberFormat="1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5" borderId="19" xfId="3" applyFont="1" applyFill="1" applyBorder="1" applyAlignment="1">
      <alignment vertical="center"/>
    </xf>
    <xf numFmtId="0" fontId="5" fillId="5" borderId="19" xfId="3" applyFont="1" applyFill="1" applyBorder="1" applyAlignment="1">
      <alignment horizontal="center" vertical="center"/>
    </xf>
    <xf numFmtId="0" fontId="5" fillId="0" borderId="19" xfId="3" applyFont="1" applyBorder="1" applyAlignment="1">
      <alignment horizontal="left" vertical="center"/>
    </xf>
    <xf numFmtId="0" fontId="5" fillId="0" borderId="19" xfId="3" applyFont="1" applyBorder="1" applyAlignment="1">
      <alignment vertical="center"/>
    </xf>
    <xf numFmtId="0" fontId="5" fillId="0" borderId="0" xfId="5" applyFont="1" applyAlignment="1">
      <alignment horizontal="center" vertical="center"/>
    </xf>
    <xf numFmtId="179" fontId="5" fillId="0" borderId="0" xfId="5" applyNumberFormat="1" applyFont="1">
      <alignment vertical="center"/>
    </xf>
    <xf numFmtId="49" fontId="8" fillId="0" borderId="0" xfId="5" applyNumberFormat="1" applyFont="1" applyAlignment="1">
      <alignment horizontal="left" vertical="center"/>
    </xf>
    <xf numFmtId="0" fontId="16" fillId="0" borderId="0" xfId="5" applyFont="1">
      <alignment vertical="center"/>
    </xf>
    <xf numFmtId="49" fontId="5" fillId="0" borderId="0" xfId="5" applyNumberFormat="1" applyFont="1" applyAlignment="1">
      <alignment horizontal="left" vertical="center"/>
    </xf>
    <xf numFmtId="49" fontId="5" fillId="0" borderId="0" xfId="5" applyNumberFormat="1" applyFont="1" applyAlignment="1">
      <alignment horizontal="center" vertical="center"/>
    </xf>
    <xf numFmtId="49" fontId="8" fillId="10" borderId="0" xfId="5" applyNumberFormat="1" applyFont="1" applyFill="1">
      <alignment vertical="center"/>
    </xf>
    <xf numFmtId="0" fontId="5" fillId="10" borderId="0" xfId="5" applyFont="1" applyFill="1" applyAlignment="1">
      <alignment horizontal="left" vertical="center" shrinkToFit="1"/>
    </xf>
    <xf numFmtId="49" fontId="8" fillId="6" borderId="0" xfId="5" applyNumberFormat="1" applyFont="1" applyFill="1">
      <alignment vertical="center"/>
    </xf>
    <xf numFmtId="0" fontId="5" fillId="6" borderId="0" xfId="5" applyFont="1" applyFill="1" applyAlignment="1">
      <alignment horizontal="left" vertical="center" shrinkToFit="1"/>
    </xf>
    <xf numFmtId="49" fontId="8" fillId="11" borderId="0" xfId="5" applyNumberFormat="1" applyFont="1" applyFill="1">
      <alignment vertical="center"/>
    </xf>
    <xf numFmtId="0" fontId="5" fillId="11" borderId="0" xfId="5" applyFont="1" applyFill="1" applyAlignment="1">
      <alignment horizontal="left" vertical="center" shrinkToFi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179" fontId="5" fillId="0" borderId="0" xfId="0" applyNumberFormat="1" applyFont="1" applyAlignment="1">
      <alignment vertical="center" shrinkToFit="1"/>
    </xf>
    <xf numFmtId="180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5" fillId="0" borderId="0" xfId="0" quotePrefix="1" applyNumberFormat="1" applyFont="1" applyAlignment="1">
      <alignment horizontal="center" vertical="center"/>
    </xf>
    <xf numFmtId="49" fontId="5" fillId="0" borderId="0" xfId="0" quotePrefix="1" applyNumberFormat="1" applyFont="1" applyAlignment="1">
      <alignment vertical="center" wrapText="1"/>
    </xf>
    <xf numFmtId="49" fontId="5" fillId="0" borderId="0" xfId="3" applyNumberFormat="1" applyFont="1" applyAlignment="1">
      <alignment horizontal="center" vertical="center" shrinkToFit="1"/>
    </xf>
    <xf numFmtId="0" fontId="5" fillId="0" borderId="0" xfId="3" applyFont="1" applyAlignment="1">
      <alignment horizontal="center" vertical="center" shrinkToFit="1"/>
    </xf>
    <xf numFmtId="49" fontId="5" fillId="0" borderId="0" xfId="3" applyNumberFormat="1" applyFont="1" applyAlignment="1">
      <alignment horizontal="center" vertical="center"/>
    </xf>
    <xf numFmtId="179" fontId="5" fillId="0" borderId="0" xfId="0" applyNumberFormat="1" applyFont="1" applyAlignment="1">
      <alignment vertical="center"/>
    </xf>
    <xf numFmtId="49" fontId="5" fillId="0" borderId="64" xfId="0" applyNumberFormat="1" applyFont="1" applyBorder="1" applyAlignment="1">
      <alignment vertical="center"/>
    </xf>
    <xf numFmtId="49" fontId="5" fillId="0" borderId="65" xfId="0" applyNumberFormat="1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5" xfId="0" applyFont="1" applyBorder="1" applyAlignment="1">
      <alignment horizontal="center" vertical="center"/>
    </xf>
    <xf numFmtId="179" fontId="5" fillId="0" borderId="65" xfId="0" applyNumberFormat="1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49" fontId="5" fillId="0" borderId="67" xfId="0" applyNumberFormat="1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49" fontId="5" fillId="0" borderId="69" xfId="0" applyNumberFormat="1" applyFont="1" applyBorder="1" applyAlignment="1">
      <alignment vertical="center"/>
    </xf>
    <xf numFmtId="49" fontId="5" fillId="0" borderId="70" xfId="0" applyNumberFormat="1" applyFont="1" applyBorder="1" applyAlignment="1">
      <alignment vertical="center"/>
    </xf>
    <xf numFmtId="0" fontId="5" fillId="0" borderId="70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179" fontId="5" fillId="0" borderId="70" xfId="0" applyNumberFormat="1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49" fontId="14" fillId="0" borderId="0" xfId="5" applyNumberFormat="1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58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horizontal="left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2" borderId="59" xfId="0" applyFont="1" applyFill="1" applyBorder="1" applyAlignment="1">
      <alignment horizontal="left" vertical="center"/>
    </xf>
    <xf numFmtId="0" fontId="5" fillId="2" borderId="55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/>
    </xf>
    <xf numFmtId="0" fontId="5" fillId="4" borderId="22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shrinkToFit="1"/>
    </xf>
    <xf numFmtId="0" fontId="12" fillId="0" borderId="0" xfId="0" applyFont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2" xfId="0" applyFont="1" applyBorder="1" applyAlignment="1">
      <alignment horizontal="distributed" wrapText="1"/>
    </xf>
    <xf numFmtId="0" fontId="12" fillId="4" borderId="22" xfId="0" applyFont="1" applyFill="1" applyBorder="1" applyAlignment="1" applyProtection="1">
      <alignment horizontal="left" shrinkToFit="1"/>
      <protection locked="0"/>
    </xf>
    <xf numFmtId="0" fontId="12" fillId="4" borderId="23" xfId="0" applyFont="1" applyFill="1" applyBorder="1" applyAlignment="1" applyProtection="1">
      <alignment horizontal="left" shrinkToFit="1"/>
      <protection locked="0"/>
    </xf>
    <xf numFmtId="0" fontId="11" fillId="0" borderId="48" xfId="0" applyFont="1" applyBorder="1" applyAlignment="1">
      <alignment horizontal="center"/>
    </xf>
    <xf numFmtId="0" fontId="11" fillId="4" borderId="48" xfId="0" applyFont="1" applyFill="1" applyBorder="1" applyAlignment="1" applyProtection="1">
      <alignment horizontal="left" shrinkToFit="1"/>
      <protection locked="0"/>
    </xf>
    <xf numFmtId="0" fontId="13" fillId="0" borderId="0" xfId="0" applyFont="1" applyAlignment="1">
      <alignment horizontal="center"/>
    </xf>
    <xf numFmtId="0" fontId="11" fillId="0" borderId="3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/>
    </xf>
    <xf numFmtId="0" fontId="11" fillId="0" borderId="23" xfId="0" applyFont="1" applyBorder="1" applyAlignment="1">
      <alignment horizontal="distributed" shrinkToFit="1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left" vertical="center" shrinkToFit="1"/>
    </xf>
    <xf numFmtId="0" fontId="5" fillId="2" borderId="56" xfId="0" applyFont="1" applyFill="1" applyBorder="1" applyAlignment="1">
      <alignment horizontal="left" vertical="center" shrinkToFit="1"/>
    </xf>
    <xf numFmtId="0" fontId="5" fillId="2" borderId="59" xfId="0" applyFont="1" applyFill="1" applyBorder="1" applyAlignment="1">
      <alignment horizontal="left" vertical="center" shrinkToFit="1"/>
    </xf>
    <xf numFmtId="0" fontId="5" fillId="2" borderId="55" xfId="0" applyFont="1" applyFill="1" applyBorder="1" applyAlignment="1">
      <alignment horizontal="left" vertical="center" shrinkToFit="1"/>
    </xf>
    <xf numFmtId="0" fontId="5" fillId="2" borderId="60" xfId="0" applyFont="1" applyFill="1" applyBorder="1" applyAlignment="1">
      <alignment horizontal="left" vertical="center" shrinkToFit="1"/>
    </xf>
    <xf numFmtId="0" fontId="5" fillId="2" borderId="61" xfId="0" applyFont="1" applyFill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2" borderId="62" xfId="0" applyFont="1" applyFill="1" applyBorder="1" applyAlignment="1">
      <alignment horizontal="left" vertical="center" shrinkToFit="1"/>
    </xf>
    <xf numFmtId="0" fontId="5" fillId="2" borderId="52" xfId="0" applyFont="1" applyFill="1" applyBorder="1" applyAlignment="1">
      <alignment horizontal="left" vertical="center" shrinkToFit="1"/>
    </xf>
    <xf numFmtId="0" fontId="5" fillId="2" borderId="72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2" borderId="73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E6AE4665-9BD0-4710-BB18-E95D05751022}"/>
  </cellStyles>
  <dxfs count="2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9</xdr:row>
      <xdr:rowOff>78441</xdr:rowOff>
    </xdr:from>
    <xdr:to>
      <xdr:col>2</xdr:col>
      <xdr:colOff>54429</xdr:colOff>
      <xdr:row>12</xdr:row>
      <xdr:rowOff>162485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7086" y="1831041"/>
          <a:ext cx="1251857" cy="606558"/>
        </a:xfrm>
        <a:prstGeom prst="wedgeRoundRectCallout">
          <a:avLst>
            <a:gd name="adj1" fmla="val -35825"/>
            <a:gd name="adj2" fmla="val 101726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献立名を入力</a:t>
          </a:r>
        </a:p>
      </xdr:txBody>
    </xdr:sp>
    <xdr:clientData/>
  </xdr:twoCellAnchor>
  <xdr:twoCellAnchor>
    <xdr:from>
      <xdr:col>2</xdr:col>
      <xdr:colOff>134475</xdr:colOff>
      <xdr:row>7</xdr:row>
      <xdr:rowOff>170331</xdr:rowOff>
    </xdr:from>
    <xdr:to>
      <xdr:col>6</xdr:col>
      <xdr:colOff>98616</xdr:colOff>
      <xdr:row>11</xdr:row>
      <xdr:rowOff>128867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416428" y="1497107"/>
          <a:ext cx="2940423" cy="675713"/>
        </a:xfrm>
        <a:prstGeom prst="wedgeRoundRectCallout">
          <a:avLst>
            <a:gd name="adj1" fmla="val -40706"/>
            <a:gd name="adj2" fmla="val 118757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食材価格表の「食品番号」を入力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必ず半角で記入してください。</a:t>
          </a:r>
        </a:p>
      </xdr:txBody>
    </xdr:sp>
    <xdr:clientData/>
  </xdr:twoCellAnchor>
  <xdr:twoCellAnchor>
    <xdr:from>
      <xdr:col>6</xdr:col>
      <xdr:colOff>188259</xdr:colOff>
      <xdr:row>10</xdr:row>
      <xdr:rowOff>26896</xdr:rowOff>
    </xdr:from>
    <xdr:to>
      <xdr:col>8</xdr:col>
      <xdr:colOff>439271</xdr:colOff>
      <xdr:row>12</xdr:row>
      <xdr:rowOff>110940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446494" y="1891555"/>
          <a:ext cx="1290918" cy="442632"/>
        </a:xfrm>
        <a:prstGeom prst="wedgeRoundRectCallout">
          <a:avLst>
            <a:gd name="adj1" fmla="val -76612"/>
            <a:gd name="adj2" fmla="val 132264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可食量を入力</a:t>
          </a:r>
        </a:p>
      </xdr:txBody>
    </xdr:sp>
    <xdr:clientData/>
  </xdr:twoCellAnchor>
  <xdr:oneCellAnchor>
    <xdr:from>
      <xdr:col>4</xdr:col>
      <xdr:colOff>62766</xdr:colOff>
      <xdr:row>22</xdr:row>
      <xdr:rowOff>8965</xdr:rowOff>
    </xdr:from>
    <xdr:ext cx="1918433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447378" y="4025153"/>
          <a:ext cx="1918433" cy="558102"/>
        </a:xfrm>
        <a:prstGeom prst="rect">
          <a:avLst/>
        </a:prstGeom>
        <a:solidFill>
          <a:srgbClr val="FFCC99"/>
        </a:solidFill>
        <a:ln w="28575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②食品番号が入力されると、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自動的に計算されます。</a:t>
          </a:r>
        </a:p>
      </xdr:txBody>
    </xdr:sp>
    <xdr:clientData/>
  </xdr:oneCellAnchor>
  <xdr:oneCellAnchor>
    <xdr:from>
      <xdr:col>8</xdr:col>
      <xdr:colOff>71707</xdr:colOff>
      <xdr:row>22</xdr:row>
      <xdr:rowOff>53787</xdr:rowOff>
    </xdr:from>
    <xdr:ext cx="2770106" cy="55810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307095" y="4069975"/>
          <a:ext cx="2770106" cy="558102"/>
        </a:xfrm>
        <a:prstGeom prst="rect">
          <a:avLst/>
        </a:prstGeom>
        <a:solidFill>
          <a:srgbClr val="FFCC99"/>
        </a:solidFill>
        <a:ln w="28575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②食品番号、③可食量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が入力されると、自動的に計算されます。</a:t>
          </a:r>
        </a:p>
      </xdr:txBody>
    </xdr:sp>
    <xdr:clientData/>
  </xdr:oneCellAnchor>
  <xdr:twoCellAnchor>
    <xdr:from>
      <xdr:col>4</xdr:col>
      <xdr:colOff>53792</xdr:colOff>
      <xdr:row>19</xdr:row>
      <xdr:rowOff>116540</xdr:rowOff>
    </xdr:from>
    <xdr:to>
      <xdr:col>4</xdr:col>
      <xdr:colOff>1277474</xdr:colOff>
      <xdr:row>21</xdr:row>
      <xdr:rowOff>75635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 rot="16200000">
          <a:off x="3151379" y="3170982"/>
          <a:ext cx="317683" cy="1223682"/>
        </a:xfrm>
        <a:prstGeom prst="leftBrace">
          <a:avLst>
            <a:gd name="adj1" fmla="val 41948"/>
            <a:gd name="adj2" fmla="val 4916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152395</xdr:colOff>
      <xdr:row>19</xdr:row>
      <xdr:rowOff>80679</xdr:rowOff>
    </xdr:from>
    <xdr:to>
      <xdr:col>17</xdr:col>
      <xdr:colOff>448238</xdr:colOff>
      <xdr:row>21</xdr:row>
      <xdr:rowOff>147354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rot="16200000">
          <a:off x="6380908" y="1508025"/>
          <a:ext cx="425263" cy="4527184"/>
        </a:xfrm>
        <a:prstGeom prst="leftBrace">
          <a:avLst>
            <a:gd name="adj1" fmla="val 77222"/>
            <a:gd name="adj2" fmla="val 50000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35859</xdr:colOff>
      <xdr:row>25</xdr:row>
      <xdr:rowOff>35858</xdr:rowOff>
    </xdr:from>
    <xdr:to>
      <xdr:col>2</xdr:col>
      <xdr:colOff>397808</xdr:colOff>
      <xdr:row>31</xdr:row>
      <xdr:rowOff>102534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5859" y="4589929"/>
          <a:ext cx="1643902" cy="1142440"/>
        </a:xfrm>
        <a:prstGeom prst="wedgeRoundRectCallout">
          <a:avLst>
            <a:gd name="adj1" fmla="val 64766"/>
            <a:gd name="adj2" fmla="val 16621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持ち込み食材は、こちらへ「○」を入力ください。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全て手入力となります。</a:t>
          </a:r>
        </a:p>
      </xdr:txBody>
    </xdr:sp>
    <xdr:clientData/>
  </xdr:twoCellAnchor>
  <xdr:twoCellAnchor>
    <xdr:from>
      <xdr:col>2</xdr:col>
      <xdr:colOff>546847</xdr:colOff>
      <xdr:row>28</xdr:row>
      <xdr:rowOff>62757</xdr:rowOff>
    </xdr:from>
    <xdr:to>
      <xdr:col>19</xdr:col>
      <xdr:colOff>26893</xdr:colOff>
      <xdr:row>35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981200" y="5228669"/>
          <a:ext cx="7940487" cy="119230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257735</xdr:colOff>
      <xdr:row>37</xdr:row>
      <xdr:rowOff>89653</xdr:rowOff>
    </xdr:from>
    <xdr:to>
      <xdr:col>20</xdr:col>
      <xdr:colOff>1512795</xdr:colOff>
      <xdr:row>43</xdr:row>
      <xdr:rowOff>78441</xdr:rowOff>
    </xdr:to>
    <xdr:sp macro="" textlink="">
      <xdr:nvSpPr>
        <xdr:cNvPr id="14" name="メ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656294" y="6869212"/>
          <a:ext cx="5658972" cy="1064553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>
            <a:lnSpc>
              <a:spcPts val="1900"/>
            </a:lnSpc>
          </a:pPr>
          <a:r>
            <a:rPr kumimoji="1" lang="ja-JP" altLang="ja-JP" sz="1400" b="1">
              <a:solidFill>
                <a:schemeClr val="lt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白いセルを、一度でも手入力すると、計算式が壊れます。</a:t>
          </a:r>
          <a:endParaRPr kumimoji="1" lang="en-US" altLang="ja-JP" sz="1400" b="1">
            <a:solidFill>
              <a:schemeClr val="lt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900"/>
            </a:lnSpc>
          </a:pPr>
          <a:r>
            <a:rPr kumimoji="1" lang="ja-JP" altLang="ja-JP" sz="1400" b="1">
              <a:solidFill>
                <a:schemeClr val="lt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その際は、同列の書式をコピーして</a:t>
          </a:r>
          <a:r>
            <a:rPr kumimoji="1" lang="ja-JP" altLang="en-US" sz="1400" b="1">
              <a:solidFill>
                <a:schemeClr val="lt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ください。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413657</xdr:colOff>
      <xdr:row>30</xdr:row>
      <xdr:rowOff>107577</xdr:rowOff>
    </xdr:from>
    <xdr:to>
      <xdr:col>17</xdr:col>
      <xdr:colOff>381000</xdr:colOff>
      <xdr:row>34</xdr:row>
      <xdr:rowOff>89647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275114" y="5517777"/>
          <a:ext cx="5943600" cy="67875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857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価格は廃棄量込み数量、栄養含有量は可食部数量で計算してください。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エネルギーは整数、その他項目は小数点以下第一位（第二位を四捨五入）で記載してください。</a:t>
          </a:r>
        </a:p>
      </xdr:txBody>
    </xdr:sp>
    <xdr:clientData/>
  </xdr:twoCellAnchor>
  <xdr:twoCellAnchor>
    <xdr:from>
      <xdr:col>19</xdr:col>
      <xdr:colOff>263499</xdr:colOff>
      <xdr:row>9</xdr:row>
      <xdr:rowOff>32336</xdr:rowOff>
    </xdr:from>
    <xdr:to>
      <xdr:col>20</xdr:col>
      <xdr:colOff>1644960</xdr:colOff>
      <xdr:row>18</xdr:row>
      <xdr:rowOff>130948</xdr:rowOff>
    </xdr:to>
    <xdr:sp macro="" textlink="">
      <xdr:nvSpPr>
        <xdr:cNvPr id="16" name="角丸四角形吹き出し 1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623728" y="1784936"/>
          <a:ext cx="2197889" cy="1666155"/>
        </a:xfrm>
        <a:prstGeom prst="wedgeRoundRectCallout">
          <a:avLst>
            <a:gd name="adj1" fmla="val -1124"/>
            <a:gd name="adj2" fmla="val -68274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コンセプト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全角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17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文字を超えると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自動で文字が縮小されます。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料理ごとにセルを結合し、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記載いただいても構いません。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97972</xdr:colOff>
      <xdr:row>23</xdr:row>
      <xdr:rowOff>78443</xdr:rowOff>
    </xdr:from>
    <xdr:to>
      <xdr:col>20</xdr:col>
      <xdr:colOff>1632857</xdr:colOff>
      <xdr:row>31</xdr:row>
      <xdr:rowOff>119744</xdr:rowOff>
    </xdr:to>
    <xdr:sp macro="" textlink="">
      <xdr:nvSpPr>
        <xdr:cNvPr id="17" name="角丸四角形吹き出し 1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8458201" y="4269443"/>
          <a:ext cx="2351313" cy="1434672"/>
        </a:xfrm>
        <a:prstGeom prst="wedgeRoundRectCallout">
          <a:avLst>
            <a:gd name="adj1" fmla="val -40881"/>
            <a:gd name="adj2" fmla="val -71546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使用食器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品番及び品名を正確に記載ください。料理ごとにセルを結合することも構いません。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169110</xdr:colOff>
      <xdr:row>23</xdr:row>
      <xdr:rowOff>261936</xdr:rowOff>
    </xdr:from>
    <xdr:to>
      <xdr:col>2</xdr:col>
      <xdr:colOff>387163</xdr:colOff>
      <xdr:row>23</xdr:row>
      <xdr:rowOff>477936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4922" y="8374995"/>
          <a:ext cx="218053" cy="216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Ａ</a:t>
          </a:r>
        </a:p>
      </xdr:txBody>
    </xdr:sp>
    <xdr:clientData/>
  </xdr:twoCellAnchor>
  <xdr:twoCellAnchor>
    <xdr:from>
      <xdr:col>1</xdr:col>
      <xdr:colOff>90668</xdr:colOff>
      <xdr:row>24</xdr:row>
      <xdr:rowOff>149876</xdr:rowOff>
    </xdr:from>
    <xdr:to>
      <xdr:col>2</xdr:col>
      <xdr:colOff>17368</xdr:colOff>
      <xdr:row>24</xdr:row>
      <xdr:rowOff>365876</xdr:rowOff>
    </xdr:to>
    <xdr:sp macro="" textlink="">
      <xdr:nvSpPr>
        <xdr:cNvPr id="2" name="円/楕円 7">
          <a:extLst>
            <a:ext uri="{FF2B5EF4-FFF2-40B4-BE49-F238E27FC236}">
              <a16:creationId xmlns:a16="http://schemas.microsoft.com/office/drawing/2014/main" id="{D7D3A7FC-3F65-2FC6-2CFD-66D8ACE956D1}"/>
            </a:ext>
          </a:extLst>
        </xdr:cNvPr>
        <xdr:cNvSpPr/>
      </xdr:nvSpPr>
      <xdr:spPr>
        <a:xfrm>
          <a:off x="415639" y="8733582"/>
          <a:ext cx="218053" cy="216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63454</xdr:colOff>
      <xdr:row>24</xdr:row>
      <xdr:rowOff>149876</xdr:rowOff>
    </xdr:from>
    <xdr:to>
      <xdr:col>1</xdr:col>
      <xdr:colOff>289512</xdr:colOff>
      <xdr:row>24</xdr:row>
      <xdr:rowOff>365876</xdr:rowOff>
    </xdr:to>
    <xdr:sp macro="" textlink="">
      <xdr:nvSpPr>
        <xdr:cNvPr id="7" name="円/楕円 7">
          <a:extLst>
            <a:ext uri="{FF2B5EF4-FFF2-40B4-BE49-F238E27FC236}">
              <a16:creationId xmlns:a16="http://schemas.microsoft.com/office/drawing/2014/main" id="{259EE657-7466-4763-B372-2DB7656C89DD}"/>
            </a:ext>
          </a:extLst>
        </xdr:cNvPr>
        <xdr:cNvSpPr/>
      </xdr:nvSpPr>
      <xdr:spPr>
        <a:xfrm>
          <a:off x="390025" y="8776805"/>
          <a:ext cx="226058" cy="216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Ａ</a:t>
          </a:r>
        </a:p>
      </xdr:txBody>
    </xdr:sp>
    <xdr:clientData/>
  </xdr:twoCellAnchor>
  <xdr:twoCellAnchor>
    <xdr:from>
      <xdr:col>2</xdr:col>
      <xdr:colOff>172310</xdr:colOff>
      <xdr:row>23</xdr:row>
      <xdr:rowOff>258734</xdr:rowOff>
    </xdr:from>
    <xdr:to>
      <xdr:col>2</xdr:col>
      <xdr:colOff>398368</xdr:colOff>
      <xdr:row>23</xdr:row>
      <xdr:rowOff>474734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4FDA64E3-9C75-9A56-D627-A6205E951B04}"/>
            </a:ext>
          </a:extLst>
        </xdr:cNvPr>
        <xdr:cNvSpPr/>
      </xdr:nvSpPr>
      <xdr:spPr>
        <a:xfrm>
          <a:off x="798239" y="8368591"/>
          <a:ext cx="226058" cy="216000"/>
        </a:xfrm>
        <a:prstGeom prst="ellipse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55"/>
  <sheetViews>
    <sheetView zoomScale="74" zoomScaleNormal="134" workbookViewId="0">
      <selection activeCell="A425" sqref="A425"/>
    </sheetView>
  </sheetViews>
  <sheetFormatPr defaultColWidth="9" defaultRowHeight="15.75" x14ac:dyDescent="0.15"/>
  <cols>
    <col min="1" max="2" width="8" style="220" customWidth="1"/>
    <col min="3" max="3" width="34.25" style="18" customWidth="1"/>
    <col min="4" max="5" width="9.125" style="207" customWidth="1"/>
    <col min="6" max="6" width="46" style="18" bestFit="1" customWidth="1"/>
    <col min="7" max="7" width="13.75" style="18" customWidth="1"/>
    <col min="8" max="8" width="8.875" style="226" customWidth="1"/>
    <col min="9" max="9" width="5" style="207" customWidth="1"/>
    <col min="10" max="10" width="19.25" style="18" customWidth="1"/>
    <col min="11" max="11" width="8.75" style="18" customWidth="1"/>
    <col min="12" max="12" width="9.25" style="18" customWidth="1"/>
    <col min="13" max="14" width="9.125" style="18" bestFit="1" customWidth="1"/>
    <col min="15" max="15" width="9.125" style="18" customWidth="1"/>
    <col min="16" max="16" width="9.125" style="18" bestFit="1" customWidth="1"/>
    <col min="17" max="18" width="9.125" style="18" customWidth="1"/>
    <col min="19" max="19" width="9.125" style="18" bestFit="1" customWidth="1"/>
    <col min="20" max="21" width="9.125" style="18" customWidth="1"/>
    <col min="22" max="22" width="2.25" style="18" customWidth="1"/>
    <col min="23" max="24" width="9.125" style="18" customWidth="1"/>
    <col min="25" max="25" width="2.25" style="18" customWidth="1"/>
    <col min="26" max="26" width="9.125" style="18" bestFit="1" customWidth="1"/>
    <col min="27" max="27" width="9.125" style="18" customWidth="1"/>
    <col min="28" max="28" width="9.125" style="18" bestFit="1" customWidth="1"/>
    <col min="29" max="29" width="9" style="18"/>
    <col min="30" max="30" width="22.875" style="18" customWidth="1"/>
    <col min="31" max="16384" width="9" style="18"/>
  </cols>
  <sheetData>
    <row r="1" spans="1:30" s="207" customFormat="1" x14ac:dyDescent="0.15">
      <c r="A1" s="206" t="s">
        <v>1647</v>
      </c>
      <c r="B1" s="206" t="s">
        <v>1648</v>
      </c>
      <c r="C1" s="207">
        <v>3</v>
      </c>
      <c r="D1" s="208">
        <v>4</v>
      </c>
      <c r="E1" s="208">
        <v>5</v>
      </c>
      <c r="F1" s="207">
        <v>6</v>
      </c>
      <c r="G1" s="208">
        <v>7</v>
      </c>
      <c r="H1" s="207">
        <v>8</v>
      </c>
      <c r="I1" s="208">
        <v>9</v>
      </c>
      <c r="J1" s="207">
        <v>10</v>
      </c>
      <c r="K1" s="208">
        <v>11</v>
      </c>
      <c r="L1" s="207">
        <v>12</v>
      </c>
      <c r="M1" s="208">
        <v>13</v>
      </c>
      <c r="N1" s="207">
        <v>14</v>
      </c>
      <c r="O1" s="207">
        <v>15</v>
      </c>
      <c r="P1" s="208">
        <v>16</v>
      </c>
      <c r="Q1" s="208">
        <v>17</v>
      </c>
      <c r="R1" s="208">
        <v>18</v>
      </c>
      <c r="S1" s="207">
        <v>19</v>
      </c>
      <c r="T1" s="207">
        <v>20</v>
      </c>
      <c r="U1" s="207">
        <v>21</v>
      </c>
      <c r="V1" s="207">
        <v>22</v>
      </c>
      <c r="W1" s="207">
        <v>23</v>
      </c>
      <c r="X1" s="207">
        <v>24</v>
      </c>
      <c r="Y1" s="207">
        <v>25</v>
      </c>
      <c r="Z1" s="208">
        <v>26</v>
      </c>
      <c r="AA1" s="208">
        <v>27</v>
      </c>
      <c r="AB1" s="208">
        <v>28</v>
      </c>
      <c r="AC1" s="207">
        <v>29</v>
      </c>
    </row>
    <row r="2" spans="1:30" s="213" customFormat="1" ht="14.25" customHeight="1" x14ac:dyDescent="0.15">
      <c r="A2" s="209" t="s">
        <v>5</v>
      </c>
      <c r="B2" s="209" t="s">
        <v>1649</v>
      </c>
      <c r="C2" s="208" t="s">
        <v>1650</v>
      </c>
      <c r="D2" s="208" t="s">
        <v>1651</v>
      </c>
      <c r="E2" s="208" t="s">
        <v>1652</v>
      </c>
      <c r="F2" s="208" t="s">
        <v>1653</v>
      </c>
      <c r="G2" s="210" t="s">
        <v>1654</v>
      </c>
      <c r="H2" s="211" t="s">
        <v>1655</v>
      </c>
      <c r="I2" s="208" t="s">
        <v>1656</v>
      </c>
      <c r="J2" s="208" t="s">
        <v>1657</v>
      </c>
      <c r="K2" s="212" t="s">
        <v>1658</v>
      </c>
      <c r="L2" s="213" t="s">
        <v>1659</v>
      </c>
      <c r="M2" s="213" t="s">
        <v>1660</v>
      </c>
      <c r="N2" s="213" t="s">
        <v>1661</v>
      </c>
      <c r="O2" s="213" t="s">
        <v>1662</v>
      </c>
      <c r="P2" s="213" t="s">
        <v>1663</v>
      </c>
      <c r="Q2" s="213" t="s">
        <v>1664</v>
      </c>
      <c r="R2" s="213" t="s">
        <v>1665</v>
      </c>
      <c r="S2" s="213" t="s">
        <v>1666</v>
      </c>
      <c r="T2" s="213" t="s">
        <v>1667</v>
      </c>
      <c r="U2" s="213" t="s">
        <v>1668</v>
      </c>
      <c r="W2" s="213" t="s">
        <v>1669</v>
      </c>
      <c r="X2" s="213" t="s">
        <v>1670</v>
      </c>
      <c r="Z2" s="213" t="s">
        <v>1671</v>
      </c>
      <c r="AA2" s="213" t="s">
        <v>1672</v>
      </c>
      <c r="AB2" s="213" t="s">
        <v>1673</v>
      </c>
      <c r="AC2" s="213" t="s">
        <v>1674</v>
      </c>
      <c r="AD2" s="208"/>
    </row>
    <row r="3" spans="1:30" ht="14.25" customHeight="1" x14ac:dyDescent="0.15">
      <c r="A3" s="207" t="s">
        <v>14</v>
      </c>
      <c r="B3" s="207" t="s">
        <v>14</v>
      </c>
      <c r="C3" s="214" t="s">
        <v>1675</v>
      </c>
      <c r="D3" s="208"/>
      <c r="E3" s="206">
        <v>11689</v>
      </c>
      <c r="F3" s="210" t="s">
        <v>16</v>
      </c>
      <c r="G3" s="214"/>
      <c r="H3" s="18">
        <v>374</v>
      </c>
      <c r="I3" s="207" t="s">
        <v>17</v>
      </c>
      <c r="J3" s="214" t="s">
        <v>18</v>
      </c>
      <c r="K3" s="215">
        <v>800</v>
      </c>
      <c r="L3" s="18">
        <v>0.46750000000000003</v>
      </c>
      <c r="M3" s="215">
        <v>0</v>
      </c>
      <c r="N3" s="215">
        <v>329</v>
      </c>
      <c r="O3" s="216">
        <v>5.9</v>
      </c>
      <c r="P3" s="216">
        <v>6.7</v>
      </c>
      <c r="Q3" s="216">
        <v>5.9</v>
      </c>
      <c r="R3" s="216">
        <v>1.2</v>
      </c>
      <c r="S3" s="216">
        <v>1.5</v>
      </c>
      <c r="T3" s="216">
        <v>1.2</v>
      </c>
      <c r="U3" s="216">
        <v>72.400000000000006</v>
      </c>
      <c r="V3" s="216" t="s">
        <v>1676</v>
      </c>
      <c r="W3" s="216">
        <v>65.8</v>
      </c>
      <c r="X3" s="216">
        <v>67.2</v>
      </c>
      <c r="Y3" s="216" t="s">
        <v>1677</v>
      </c>
      <c r="Z3" s="216">
        <v>78.3</v>
      </c>
      <c r="AA3" s="216">
        <v>65.8</v>
      </c>
      <c r="AB3" s="216">
        <v>0</v>
      </c>
      <c r="AC3" s="18" t="s">
        <v>1678</v>
      </c>
      <c r="AD3" s="210"/>
    </row>
    <row r="4" spans="1:30" ht="14.25" customHeight="1" x14ac:dyDescent="0.15">
      <c r="A4" s="207" t="s">
        <v>19</v>
      </c>
      <c r="B4" s="207" t="s">
        <v>19</v>
      </c>
      <c r="C4" s="214" t="s">
        <v>1679</v>
      </c>
      <c r="D4" s="208"/>
      <c r="E4" s="206">
        <v>3015</v>
      </c>
      <c r="F4" s="210" t="s">
        <v>21</v>
      </c>
      <c r="G4" s="214" t="s">
        <v>22</v>
      </c>
      <c r="H4" s="18">
        <v>355</v>
      </c>
      <c r="I4" s="207" t="s">
        <v>17</v>
      </c>
      <c r="J4" s="214" t="s">
        <v>23</v>
      </c>
      <c r="K4" s="215">
        <v>1000</v>
      </c>
      <c r="L4" s="18">
        <v>0.35499999999999998</v>
      </c>
      <c r="M4" s="215">
        <v>0</v>
      </c>
      <c r="N4" s="215">
        <v>349</v>
      </c>
      <c r="O4" s="216">
        <v>7.7</v>
      </c>
      <c r="P4" s="216">
        <v>8.3000000000000007</v>
      </c>
      <c r="Q4" s="216">
        <v>7.7</v>
      </c>
      <c r="R4" s="216">
        <v>1.3</v>
      </c>
      <c r="S4" s="216">
        <v>1.5</v>
      </c>
      <c r="T4" s="216">
        <v>1.3</v>
      </c>
      <c r="U4" s="216">
        <v>80.3</v>
      </c>
      <c r="V4" s="216" t="s">
        <v>1676</v>
      </c>
      <c r="W4" s="216">
        <v>73.099999999999994</v>
      </c>
      <c r="X4" s="216">
        <v>74.099999999999994</v>
      </c>
      <c r="Y4" s="216" t="s">
        <v>1677</v>
      </c>
      <c r="Z4" s="216">
        <v>75.8</v>
      </c>
      <c r="AA4" s="216">
        <v>73.099999999999994</v>
      </c>
      <c r="AB4" s="216">
        <v>0</v>
      </c>
      <c r="AC4" s="18" t="s">
        <v>1678</v>
      </c>
      <c r="AD4" s="210"/>
    </row>
    <row r="5" spans="1:30" ht="14.25" customHeight="1" x14ac:dyDescent="0.15">
      <c r="A5" s="207" t="s">
        <v>24</v>
      </c>
      <c r="B5" s="207" t="s">
        <v>24</v>
      </c>
      <c r="C5" s="214" t="s">
        <v>1680</v>
      </c>
      <c r="D5" s="208"/>
      <c r="E5" s="206">
        <v>7916</v>
      </c>
      <c r="F5" s="210" t="s">
        <v>26</v>
      </c>
      <c r="G5" s="214" t="s">
        <v>27</v>
      </c>
      <c r="H5" s="18">
        <v>609</v>
      </c>
      <c r="I5" s="207" t="s">
        <v>17</v>
      </c>
      <c r="J5" s="214" t="s">
        <v>23</v>
      </c>
      <c r="K5" s="215">
        <v>1000</v>
      </c>
      <c r="L5" s="18">
        <v>0.60899999999999999</v>
      </c>
      <c r="M5" s="215">
        <v>0</v>
      </c>
      <c r="N5" s="215">
        <v>360</v>
      </c>
      <c r="O5" s="216">
        <v>7.1</v>
      </c>
      <c r="P5" s="216">
        <v>7.8</v>
      </c>
      <c r="Q5" s="216">
        <v>7.1</v>
      </c>
      <c r="R5" s="216">
        <v>3.6</v>
      </c>
      <c r="S5" s="216">
        <v>4</v>
      </c>
      <c r="T5" s="216">
        <v>3.6</v>
      </c>
      <c r="U5" s="216">
        <v>78.599999999999994</v>
      </c>
      <c r="V5" s="216" t="s">
        <v>1676</v>
      </c>
      <c r="W5" s="216">
        <v>72.400000000000006</v>
      </c>
      <c r="X5" s="216">
        <v>74.2</v>
      </c>
      <c r="Y5" s="216" t="s">
        <v>1677</v>
      </c>
      <c r="Z5" s="216">
        <v>74.400000000000006</v>
      </c>
      <c r="AA5" s="216">
        <v>72.400000000000006</v>
      </c>
      <c r="AB5" s="216">
        <v>1</v>
      </c>
      <c r="AC5" s="18" t="s">
        <v>1678</v>
      </c>
      <c r="AD5" s="210"/>
    </row>
    <row r="6" spans="1:30" ht="14.25" customHeight="1" x14ac:dyDescent="0.15">
      <c r="A6" s="207" t="s">
        <v>28</v>
      </c>
      <c r="B6" s="207" t="s">
        <v>28</v>
      </c>
      <c r="C6" s="214" t="s">
        <v>1681</v>
      </c>
      <c r="D6" s="208"/>
      <c r="E6" s="206">
        <v>12273</v>
      </c>
      <c r="F6" s="210" t="s">
        <v>30</v>
      </c>
      <c r="G6" s="214" t="s">
        <v>31</v>
      </c>
      <c r="H6" s="18">
        <v>329</v>
      </c>
      <c r="I6" s="207" t="s">
        <v>17</v>
      </c>
      <c r="J6" s="214" t="s">
        <v>23</v>
      </c>
      <c r="K6" s="215">
        <v>1000</v>
      </c>
      <c r="L6" s="18">
        <v>0.32900000000000001</v>
      </c>
      <c r="M6" s="215">
        <v>0</v>
      </c>
      <c r="N6" s="215">
        <v>337</v>
      </c>
      <c r="O6" s="216">
        <v>8.1999999999999993</v>
      </c>
      <c r="P6" s="216">
        <v>8.8000000000000007</v>
      </c>
      <c r="Q6" s="216">
        <v>8.1999999999999993</v>
      </c>
      <c r="R6" s="216">
        <v>1.1000000000000001</v>
      </c>
      <c r="S6" s="216">
        <v>1.3</v>
      </c>
      <c r="T6" s="216">
        <v>1.1000000000000001</v>
      </c>
      <c r="U6" s="216">
        <v>77.099999999999994</v>
      </c>
      <c r="V6" s="216" t="s">
        <v>1676</v>
      </c>
      <c r="W6" s="216">
        <v>70.099999999999994</v>
      </c>
      <c r="X6" s="216">
        <v>74.599999999999994</v>
      </c>
      <c r="Y6" s="216" t="s">
        <v>1677</v>
      </c>
      <c r="Z6" s="216">
        <v>76.099999999999994</v>
      </c>
      <c r="AA6" s="216">
        <v>70.099999999999994</v>
      </c>
      <c r="AB6" s="216">
        <v>0.5</v>
      </c>
      <c r="AC6" s="18" t="s">
        <v>1678</v>
      </c>
      <c r="AD6" s="210"/>
    </row>
    <row r="7" spans="1:30" ht="14.25" customHeight="1" x14ac:dyDescent="0.15">
      <c r="A7" s="207" t="s">
        <v>32</v>
      </c>
      <c r="B7" s="207" t="s">
        <v>1682</v>
      </c>
      <c r="C7" s="214" t="s">
        <v>1683</v>
      </c>
      <c r="D7" s="208"/>
      <c r="E7" s="206">
        <v>4381</v>
      </c>
      <c r="F7" s="210" t="s">
        <v>1684</v>
      </c>
      <c r="G7" s="214" t="s">
        <v>1685</v>
      </c>
      <c r="H7" s="18">
        <v>217</v>
      </c>
      <c r="I7" s="207" t="s">
        <v>17</v>
      </c>
      <c r="J7" s="214" t="s">
        <v>1686</v>
      </c>
      <c r="K7" s="215">
        <v>390</v>
      </c>
      <c r="L7" s="18">
        <v>0.55641025641025643</v>
      </c>
      <c r="M7" s="215">
        <v>0</v>
      </c>
      <c r="N7" s="215">
        <v>248</v>
      </c>
      <c r="O7" s="216">
        <v>7.4</v>
      </c>
      <c r="P7" s="216">
        <v>8.9</v>
      </c>
      <c r="Q7" s="216">
        <v>7.4</v>
      </c>
      <c r="R7" s="216">
        <v>3.7</v>
      </c>
      <c r="S7" s="216">
        <v>4.0999999999999996</v>
      </c>
      <c r="T7" s="216">
        <v>3.7</v>
      </c>
      <c r="U7" s="216">
        <v>48.2</v>
      </c>
      <c r="V7" s="216" t="s">
        <v>1676</v>
      </c>
      <c r="W7" s="216">
        <v>44.2</v>
      </c>
      <c r="X7" s="216">
        <v>44.1</v>
      </c>
      <c r="Y7" s="216" t="s">
        <v>1677</v>
      </c>
      <c r="Z7" s="216">
        <v>46.4</v>
      </c>
      <c r="AA7" s="216">
        <v>44.2</v>
      </c>
      <c r="AB7" s="216">
        <v>1.2</v>
      </c>
      <c r="AC7" s="18" t="s">
        <v>1678</v>
      </c>
      <c r="AD7" s="210"/>
    </row>
    <row r="8" spans="1:30" ht="14.25" customHeight="1" x14ac:dyDescent="0.15">
      <c r="A8" s="207" t="s">
        <v>38</v>
      </c>
      <c r="B8" s="207" t="s">
        <v>38</v>
      </c>
      <c r="C8" s="214" t="s">
        <v>1687</v>
      </c>
      <c r="D8" s="208"/>
      <c r="E8" s="206">
        <v>5935</v>
      </c>
      <c r="F8" s="210" t="s">
        <v>1688</v>
      </c>
      <c r="G8" s="214" t="s">
        <v>1685</v>
      </c>
      <c r="H8" s="18">
        <v>198</v>
      </c>
      <c r="I8" s="207" t="s">
        <v>1689</v>
      </c>
      <c r="J8" s="214" t="s">
        <v>1690</v>
      </c>
      <c r="K8" s="215">
        <v>240</v>
      </c>
      <c r="L8" s="18">
        <v>0.82499999999999996</v>
      </c>
      <c r="M8" s="215">
        <v>0</v>
      </c>
      <c r="N8" s="215">
        <v>289</v>
      </c>
      <c r="O8" s="216">
        <v>8.6</v>
      </c>
      <c r="P8" s="216">
        <v>9.4</v>
      </c>
      <c r="Q8" s="216">
        <v>8.6</v>
      </c>
      <c r="R8" s="216">
        <v>1.1000000000000001</v>
      </c>
      <c r="S8" s="216">
        <v>1.3</v>
      </c>
      <c r="T8" s="216">
        <v>1.1000000000000001</v>
      </c>
      <c r="U8" s="216">
        <v>63.9</v>
      </c>
      <c r="V8" s="216" t="s">
        <v>1676</v>
      </c>
      <c r="W8" s="216">
        <v>58.2</v>
      </c>
      <c r="X8" s="216">
        <v>55.8</v>
      </c>
      <c r="Y8" s="216" t="s">
        <v>1677</v>
      </c>
      <c r="Z8" s="216">
        <v>57.5</v>
      </c>
      <c r="AA8" s="216">
        <v>58.2</v>
      </c>
      <c r="AB8" s="216">
        <v>1.6</v>
      </c>
      <c r="AC8" s="18" t="s">
        <v>1678</v>
      </c>
      <c r="AD8" s="210"/>
    </row>
    <row r="9" spans="1:30" ht="14.25" customHeight="1" x14ac:dyDescent="0.15">
      <c r="A9" s="207" t="s">
        <v>43</v>
      </c>
      <c r="B9" s="207" t="s">
        <v>43</v>
      </c>
      <c r="C9" s="214" t="s">
        <v>1691</v>
      </c>
      <c r="D9" s="208"/>
      <c r="E9" s="206">
        <v>69224</v>
      </c>
      <c r="F9" s="210" t="s">
        <v>1692</v>
      </c>
      <c r="G9" s="214" t="s">
        <v>1685</v>
      </c>
      <c r="H9" s="18">
        <v>124</v>
      </c>
      <c r="I9" s="207" t="s">
        <v>17</v>
      </c>
      <c r="J9" s="214" t="s">
        <v>367</v>
      </c>
      <c r="K9" s="215">
        <v>150</v>
      </c>
      <c r="L9" s="18">
        <v>0.82666666666666666</v>
      </c>
      <c r="M9" s="215">
        <v>0</v>
      </c>
      <c r="N9" s="215">
        <v>309</v>
      </c>
      <c r="O9" s="216">
        <v>8.5</v>
      </c>
      <c r="P9" s="216">
        <v>10.1</v>
      </c>
      <c r="Q9" s="216">
        <v>8.5</v>
      </c>
      <c r="R9" s="216">
        <v>8.5</v>
      </c>
      <c r="S9" s="216">
        <v>9</v>
      </c>
      <c r="T9" s="216">
        <v>8.5</v>
      </c>
      <c r="U9" s="216">
        <v>49.7</v>
      </c>
      <c r="V9" s="216" t="s">
        <v>1677</v>
      </c>
      <c r="W9" s="216">
        <v>45.7</v>
      </c>
      <c r="X9" s="216">
        <v>48.6</v>
      </c>
      <c r="Y9" s="216" t="s">
        <v>1676</v>
      </c>
      <c r="Z9" s="216">
        <v>48.6</v>
      </c>
      <c r="AA9" s="216">
        <v>48.6</v>
      </c>
      <c r="AB9" s="216">
        <v>1.2</v>
      </c>
      <c r="AC9" s="18" t="s">
        <v>1678</v>
      </c>
      <c r="AD9" s="210"/>
    </row>
    <row r="10" spans="1:30" ht="14.25" customHeight="1" x14ac:dyDescent="0.15">
      <c r="A10" s="207" t="s">
        <v>47</v>
      </c>
      <c r="B10" s="207" t="s">
        <v>1682</v>
      </c>
      <c r="C10" s="214" t="s">
        <v>1683</v>
      </c>
      <c r="E10" s="207">
        <v>7000</v>
      </c>
      <c r="F10" s="18" t="s">
        <v>1693</v>
      </c>
      <c r="G10" s="214" t="s">
        <v>1685</v>
      </c>
      <c r="H10" s="18">
        <v>217</v>
      </c>
      <c r="I10" s="207" t="s">
        <v>17</v>
      </c>
      <c r="J10" s="18" t="s">
        <v>1694</v>
      </c>
      <c r="K10" s="215">
        <v>400</v>
      </c>
      <c r="L10" s="18">
        <v>0.54249999999999998</v>
      </c>
      <c r="M10" s="215">
        <v>0</v>
      </c>
      <c r="N10" s="215">
        <v>248</v>
      </c>
      <c r="O10" s="216">
        <v>7.4</v>
      </c>
      <c r="P10" s="216">
        <v>8.9</v>
      </c>
      <c r="Q10" s="216">
        <v>7.4</v>
      </c>
      <c r="R10" s="216">
        <v>3.7</v>
      </c>
      <c r="S10" s="216">
        <v>4.0999999999999996</v>
      </c>
      <c r="T10" s="216">
        <v>3.7</v>
      </c>
      <c r="U10" s="216">
        <v>48.2</v>
      </c>
      <c r="V10" s="216" t="s">
        <v>1676</v>
      </c>
      <c r="W10" s="216">
        <v>44.2</v>
      </c>
      <c r="X10" s="216">
        <v>44.1</v>
      </c>
      <c r="Y10" s="216" t="s">
        <v>1677</v>
      </c>
      <c r="Z10" s="216">
        <v>46.4</v>
      </c>
      <c r="AA10" s="216">
        <v>44.2</v>
      </c>
      <c r="AB10" s="216">
        <v>1.2</v>
      </c>
      <c r="AC10" s="18" t="s">
        <v>1678</v>
      </c>
    </row>
    <row r="11" spans="1:30" ht="14.25" customHeight="1" x14ac:dyDescent="0.15">
      <c r="A11" s="207" t="s">
        <v>50</v>
      </c>
      <c r="B11" s="207" t="s">
        <v>50</v>
      </c>
      <c r="C11" s="214" t="s">
        <v>51</v>
      </c>
      <c r="D11" s="208"/>
      <c r="E11" s="206">
        <v>365</v>
      </c>
      <c r="F11" s="210" t="s">
        <v>52</v>
      </c>
      <c r="G11" s="214" t="s">
        <v>53</v>
      </c>
      <c r="H11" s="18">
        <v>54</v>
      </c>
      <c r="I11" s="207" t="s">
        <v>54</v>
      </c>
      <c r="J11" s="214" t="s">
        <v>55</v>
      </c>
      <c r="K11" s="215">
        <v>200</v>
      </c>
      <c r="L11" s="18">
        <v>0.27</v>
      </c>
      <c r="M11" s="215">
        <v>0</v>
      </c>
      <c r="N11" s="215">
        <v>95</v>
      </c>
      <c r="O11" s="216">
        <v>2.2999999999999998</v>
      </c>
      <c r="P11" s="216">
        <v>2.6</v>
      </c>
      <c r="Q11" s="216">
        <v>2.2999999999999998</v>
      </c>
      <c r="R11" s="216">
        <v>0.3</v>
      </c>
      <c r="S11" s="216">
        <v>0.4</v>
      </c>
      <c r="T11" s="216">
        <v>0.3</v>
      </c>
      <c r="U11" s="216">
        <v>21.4</v>
      </c>
      <c r="V11" s="216" t="s">
        <v>1676</v>
      </c>
      <c r="W11" s="216">
        <v>19.5</v>
      </c>
      <c r="X11" s="216">
        <v>20.7</v>
      </c>
      <c r="Y11" s="216" t="s">
        <v>1677</v>
      </c>
      <c r="Z11" s="216">
        <v>21.6</v>
      </c>
      <c r="AA11" s="216">
        <v>19.5</v>
      </c>
      <c r="AB11" s="216">
        <v>0.3</v>
      </c>
      <c r="AC11" s="18" t="s">
        <v>1678</v>
      </c>
      <c r="AD11" s="210"/>
    </row>
    <row r="12" spans="1:30" ht="14.25" customHeight="1" x14ac:dyDescent="0.15">
      <c r="A12" s="207" t="s">
        <v>56</v>
      </c>
      <c r="B12" s="207" t="s">
        <v>56</v>
      </c>
      <c r="C12" s="214" t="s">
        <v>1695</v>
      </c>
      <c r="D12" s="208"/>
      <c r="E12" s="206">
        <v>371</v>
      </c>
      <c r="F12" s="210" t="s">
        <v>58</v>
      </c>
      <c r="G12" s="214" t="s">
        <v>59</v>
      </c>
      <c r="H12" s="18">
        <v>205</v>
      </c>
      <c r="I12" s="207" t="s">
        <v>17</v>
      </c>
      <c r="J12" s="214" t="s">
        <v>60</v>
      </c>
      <c r="K12" s="215">
        <v>500</v>
      </c>
      <c r="L12" s="18">
        <v>0.41</v>
      </c>
      <c r="M12" s="215">
        <v>0</v>
      </c>
      <c r="N12" s="215">
        <v>333</v>
      </c>
      <c r="O12" s="216">
        <v>8</v>
      </c>
      <c r="P12" s="216">
        <v>8.5</v>
      </c>
      <c r="Q12" s="216">
        <v>8</v>
      </c>
      <c r="R12" s="216">
        <v>1</v>
      </c>
      <c r="S12" s="216">
        <v>1.1000000000000001</v>
      </c>
      <c r="T12" s="216">
        <v>1</v>
      </c>
      <c r="U12" s="216">
        <v>76.8</v>
      </c>
      <c r="V12" s="216" t="s">
        <v>1676</v>
      </c>
      <c r="W12" s="216">
        <v>69.900000000000006</v>
      </c>
      <c r="X12" s="216">
        <v>70.2</v>
      </c>
      <c r="Y12" s="216" t="s">
        <v>1677</v>
      </c>
      <c r="Z12" s="216">
        <v>71.900000000000006</v>
      </c>
      <c r="AA12" s="216">
        <v>69.900000000000006</v>
      </c>
      <c r="AB12" s="216">
        <v>4.3</v>
      </c>
      <c r="AC12" s="18" t="s">
        <v>1678</v>
      </c>
      <c r="AD12" s="210"/>
    </row>
    <row r="13" spans="1:30" ht="14.25" customHeight="1" x14ac:dyDescent="0.15">
      <c r="A13" s="207" t="s">
        <v>61</v>
      </c>
      <c r="B13" s="207" t="s">
        <v>61</v>
      </c>
      <c r="C13" s="214" t="s">
        <v>1696</v>
      </c>
      <c r="D13" s="208"/>
      <c r="E13" s="206">
        <v>372</v>
      </c>
      <c r="F13" s="210" t="s">
        <v>63</v>
      </c>
      <c r="G13" s="214" t="s">
        <v>59</v>
      </c>
      <c r="H13" s="18">
        <v>205</v>
      </c>
      <c r="I13" s="207" t="s">
        <v>17</v>
      </c>
      <c r="J13" s="214" t="s">
        <v>60</v>
      </c>
      <c r="K13" s="215">
        <v>500</v>
      </c>
      <c r="L13" s="18">
        <v>0.41</v>
      </c>
      <c r="M13" s="215">
        <v>0</v>
      </c>
      <c r="N13" s="215">
        <v>333</v>
      </c>
      <c r="O13" s="216">
        <v>8.8000000000000007</v>
      </c>
      <c r="P13" s="216">
        <v>9.5</v>
      </c>
      <c r="Q13" s="216">
        <v>8.8000000000000007</v>
      </c>
      <c r="R13" s="216">
        <v>1</v>
      </c>
      <c r="S13" s="216">
        <v>1.1000000000000001</v>
      </c>
      <c r="T13" s="216">
        <v>1</v>
      </c>
      <c r="U13" s="216">
        <v>71.5</v>
      </c>
      <c r="V13" s="216" t="s">
        <v>1677</v>
      </c>
      <c r="W13" s="216">
        <v>65.099999999999994</v>
      </c>
      <c r="X13" s="216">
        <v>71</v>
      </c>
      <c r="Y13" s="216" t="s">
        <v>1676</v>
      </c>
      <c r="Z13" s="216">
        <v>72.7</v>
      </c>
      <c r="AA13" s="216">
        <v>71</v>
      </c>
      <c r="AB13" s="216">
        <v>3.8</v>
      </c>
      <c r="AC13" s="18" t="s">
        <v>1678</v>
      </c>
      <c r="AD13" s="210"/>
    </row>
    <row r="14" spans="1:30" ht="14.25" customHeight="1" x14ac:dyDescent="0.15">
      <c r="A14" s="207" t="s">
        <v>64</v>
      </c>
      <c r="B14" s="207" t="s">
        <v>64</v>
      </c>
      <c r="C14" s="214" t="s">
        <v>1697</v>
      </c>
      <c r="D14" s="208"/>
      <c r="E14" s="206">
        <v>374</v>
      </c>
      <c r="F14" s="210" t="s">
        <v>66</v>
      </c>
      <c r="G14" s="214" t="s">
        <v>53</v>
      </c>
      <c r="H14" s="18">
        <v>591</v>
      </c>
      <c r="I14" s="207" t="s">
        <v>67</v>
      </c>
      <c r="J14" s="214"/>
      <c r="K14" s="215">
        <v>1000</v>
      </c>
      <c r="L14" s="18">
        <v>0.59099999999999997</v>
      </c>
      <c r="M14" s="215">
        <v>0</v>
      </c>
      <c r="N14" s="215">
        <v>249</v>
      </c>
      <c r="O14" s="216">
        <v>8.5</v>
      </c>
      <c r="P14" s="216">
        <v>8.6</v>
      </c>
      <c r="Q14" s="216">
        <v>8.5</v>
      </c>
      <c r="R14" s="216">
        <v>1</v>
      </c>
      <c r="S14" s="216">
        <v>1.2</v>
      </c>
      <c r="T14" s="216">
        <v>1</v>
      </c>
      <c r="U14" s="216">
        <v>52.2</v>
      </c>
      <c r="V14" s="216" t="s">
        <v>1676</v>
      </c>
      <c r="W14" s="216">
        <v>47.6</v>
      </c>
      <c r="X14" s="216">
        <v>50.4</v>
      </c>
      <c r="Y14" s="216" t="s">
        <v>1677</v>
      </c>
      <c r="Z14" s="216">
        <v>55.7</v>
      </c>
      <c r="AA14" s="216">
        <v>47.6</v>
      </c>
      <c r="AB14" s="216">
        <v>1</v>
      </c>
      <c r="AC14" s="18" t="s">
        <v>1678</v>
      </c>
      <c r="AD14" s="210"/>
    </row>
    <row r="15" spans="1:30" ht="14.25" customHeight="1" x14ac:dyDescent="0.15">
      <c r="A15" s="207" t="s">
        <v>68</v>
      </c>
      <c r="B15" s="207" t="s">
        <v>68</v>
      </c>
      <c r="C15" s="214" t="s">
        <v>1698</v>
      </c>
      <c r="D15" s="208"/>
      <c r="E15" s="206">
        <v>378</v>
      </c>
      <c r="F15" s="210" t="s">
        <v>70</v>
      </c>
      <c r="G15" s="214" t="s">
        <v>53</v>
      </c>
      <c r="H15" s="18">
        <v>440</v>
      </c>
      <c r="I15" s="207" t="s">
        <v>67</v>
      </c>
      <c r="J15" s="214"/>
      <c r="K15" s="215">
        <v>1000</v>
      </c>
      <c r="L15" s="18">
        <v>0.44</v>
      </c>
      <c r="M15" s="215">
        <v>0</v>
      </c>
      <c r="N15" s="215">
        <v>162</v>
      </c>
      <c r="O15" s="216">
        <v>4.7</v>
      </c>
      <c r="P15" s="216">
        <v>4.9000000000000004</v>
      </c>
      <c r="Q15" s="216">
        <v>4.7</v>
      </c>
      <c r="R15" s="216">
        <v>1.5</v>
      </c>
      <c r="S15" s="216">
        <v>1.7</v>
      </c>
      <c r="T15" s="216">
        <v>1.5</v>
      </c>
      <c r="U15" s="216">
        <v>33.6</v>
      </c>
      <c r="V15" s="216" t="s">
        <v>1676</v>
      </c>
      <c r="W15" s="216">
        <v>30.6</v>
      </c>
      <c r="X15" s="216">
        <v>32.6</v>
      </c>
      <c r="Y15" s="216" t="s">
        <v>1677</v>
      </c>
      <c r="Z15" s="216">
        <v>35.6</v>
      </c>
      <c r="AA15" s="216">
        <v>30.6</v>
      </c>
      <c r="AB15" s="216">
        <v>0.3</v>
      </c>
      <c r="AC15" s="18" t="s">
        <v>1678</v>
      </c>
      <c r="AD15" s="210"/>
    </row>
    <row r="16" spans="1:30" ht="14.25" customHeight="1" x14ac:dyDescent="0.15">
      <c r="A16" s="217" t="s">
        <v>71</v>
      </c>
      <c r="B16" s="217" t="s">
        <v>1699</v>
      </c>
      <c r="C16" s="214" t="s">
        <v>1700</v>
      </c>
      <c r="D16" s="208"/>
      <c r="E16" s="206">
        <v>12144</v>
      </c>
      <c r="F16" s="210" t="s">
        <v>73</v>
      </c>
      <c r="G16" s="214" t="s">
        <v>74</v>
      </c>
      <c r="H16" s="18">
        <v>466</v>
      </c>
      <c r="I16" s="207" t="s">
        <v>17</v>
      </c>
      <c r="J16" s="214" t="s">
        <v>23</v>
      </c>
      <c r="K16" s="215">
        <v>1000</v>
      </c>
      <c r="L16" s="18">
        <v>0.46600000000000003</v>
      </c>
      <c r="M16" s="215">
        <v>0</v>
      </c>
      <c r="N16" s="215">
        <v>347</v>
      </c>
      <c r="O16" s="216">
        <v>12</v>
      </c>
      <c r="P16" s="216">
        <v>12.9</v>
      </c>
      <c r="Q16" s="216">
        <v>12</v>
      </c>
      <c r="R16" s="216">
        <v>1.5</v>
      </c>
      <c r="S16" s="216">
        <v>1.8</v>
      </c>
      <c r="T16" s="216">
        <v>1.5</v>
      </c>
      <c r="U16" s="216">
        <v>73.400000000000006</v>
      </c>
      <c r="V16" s="216" t="s">
        <v>1676</v>
      </c>
      <c r="W16" s="216">
        <v>66.900000000000006</v>
      </c>
      <c r="X16" s="216">
        <v>68.900000000000006</v>
      </c>
      <c r="Y16" s="216" t="s">
        <v>1677</v>
      </c>
      <c r="Z16" s="216">
        <v>73.099999999999994</v>
      </c>
      <c r="AA16" s="216">
        <v>66.900000000000006</v>
      </c>
      <c r="AB16" s="216">
        <v>0</v>
      </c>
      <c r="AC16" s="18" t="s">
        <v>1678</v>
      </c>
      <c r="AD16" s="210"/>
    </row>
    <row r="17" spans="1:30" ht="14.25" customHeight="1" x14ac:dyDescent="0.15">
      <c r="A17" s="217" t="s">
        <v>75</v>
      </c>
      <c r="B17" s="217" t="s">
        <v>1699</v>
      </c>
      <c r="C17" s="214" t="s">
        <v>1700</v>
      </c>
      <c r="D17" s="208"/>
      <c r="E17" s="218">
        <v>12080</v>
      </c>
      <c r="F17" s="210" t="s">
        <v>76</v>
      </c>
      <c r="G17" s="214" t="s">
        <v>77</v>
      </c>
      <c r="H17" s="18">
        <v>312</v>
      </c>
      <c r="I17" s="207" t="s">
        <v>17</v>
      </c>
      <c r="J17" s="214" t="s">
        <v>23</v>
      </c>
      <c r="K17" s="215">
        <v>1000</v>
      </c>
      <c r="L17" s="18">
        <v>0.312</v>
      </c>
      <c r="M17" s="215">
        <v>0</v>
      </c>
      <c r="N17" s="215">
        <v>347</v>
      </c>
      <c r="O17" s="216">
        <v>12</v>
      </c>
      <c r="P17" s="216">
        <v>12.9</v>
      </c>
      <c r="Q17" s="216">
        <v>12</v>
      </c>
      <c r="R17" s="216">
        <v>1.5</v>
      </c>
      <c r="S17" s="216">
        <v>1.8</v>
      </c>
      <c r="T17" s="216">
        <v>1.5</v>
      </c>
      <c r="U17" s="216">
        <v>73.400000000000006</v>
      </c>
      <c r="V17" s="216" t="s">
        <v>1676</v>
      </c>
      <c r="W17" s="216">
        <v>66.900000000000006</v>
      </c>
      <c r="X17" s="216">
        <v>68.900000000000006</v>
      </c>
      <c r="Y17" s="216" t="s">
        <v>1677</v>
      </c>
      <c r="Z17" s="216">
        <v>73.099999999999994</v>
      </c>
      <c r="AA17" s="216">
        <v>66.900000000000006</v>
      </c>
      <c r="AB17" s="216">
        <v>0</v>
      </c>
      <c r="AC17" s="18" t="s">
        <v>1678</v>
      </c>
      <c r="AD17" s="210"/>
    </row>
    <row r="18" spans="1:30" ht="14.25" customHeight="1" x14ac:dyDescent="0.15">
      <c r="A18" s="207" t="s">
        <v>78</v>
      </c>
      <c r="B18" s="207" t="s">
        <v>78</v>
      </c>
      <c r="C18" s="214" t="s">
        <v>1701</v>
      </c>
      <c r="D18" s="208"/>
      <c r="E18" s="206">
        <v>3594</v>
      </c>
      <c r="F18" s="210" t="s">
        <v>80</v>
      </c>
      <c r="G18" s="214"/>
      <c r="H18" s="18">
        <v>162</v>
      </c>
      <c r="I18" s="207" t="s">
        <v>81</v>
      </c>
      <c r="J18" s="214" t="s">
        <v>82</v>
      </c>
      <c r="K18" s="215">
        <v>113</v>
      </c>
      <c r="L18" s="18">
        <v>1.4336283185840708</v>
      </c>
      <c r="M18" s="215">
        <v>0</v>
      </c>
      <c r="N18" s="215">
        <v>161</v>
      </c>
      <c r="O18" s="216">
        <v>11.7</v>
      </c>
      <c r="P18" s="216">
        <v>12.7</v>
      </c>
      <c r="Q18" s="216">
        <v>11.7</v>
      </c>
      <c r="R18" s="216">
        <v>0.7</v>
      </c>
      <c r="S18" s="216">
        <v>0.8</v>
      </c>
      <c r="T18" s="216">
        <v>0.7</v>
      </c>
      <c r="U18" s="216" t="s">
        <v>1702</v>
      </c>
      <c r="V18" s="216" t="s">
        <v>1677</v>
      </c>
      <c r="W18" s="216" t="s">
        <v>1702</v>
      </c>
      <c r="X18" s="216">
        <v>26.8</v>
      </c>
      <c r="Y18" s="216" t="s">
        <v>1676</v>
      </c>
      <c r="Z18" s="216">
        <v>26.2</v>
      </c>
      <c r="AA18" s="216">
        <v>26.8</v>
      </c>
      <c r="AB18" s="216">
        <v>0</v>
      </c>
      <c r="AC18" s="18" t="s">
        <v>1678</v>
      </c>
      <c r="AD18" s="210"/>
    </row>
    <row r="19" spans="1:30" ht="14.25" customHeight="1" x14ac:dyDescent="0.15">
      <c r="A19" s="207" t="s">
        <v>83</v>
      </c>
      <c r="B19" s="207" t="s">
        <v>83</v>
      </c>
      <c r="C19" s="214" t="s">
        <v>1703</v>
      </c>
      <c r="D19" s="208"/>
      <c r="E19" s="206">
        <v>11840</v>
      </c>
      <c r="F19" s="210" t="s">
        <v>85</v>
      </c>
      <c r="G19" s="214" t="s">
        <v>86</v>
      </c>
      <c r="H19" s="18">
        <v>529</v>
      </c>
      <c r="I19" s="207" t="s">
        <v>17</v>
      </c>
      <c r="J19" s="214" t="s">
        <v>87</v>
      </c>
      <c r="K19" s="215">
        <v>300</v>
      </c>
      <c r="L19" s="18">
        <v>1.7633333333333334</v>
      </c>
      <c r="M19" s="215">
        <v>0</v>
      </c>
      <c r="N19" s="215">
        <v>357</v>
      </c>
      <c r="O19" s="216">
        <v>26.8</v>
      </c>
      <c r="P19" s="216">
        <v>28.5</v>
      </c>
      <c r="Q19" s="216">
        <v>26.8</v>
      </c>
      <c r="R19" s="216">
        <v>2.2999999999999998</v>
      </c>
      <c r="S19" s="216">
        <v>2.7</v>
      </c>
      <c r="T19" s="216">
        <v>2.2999999999999998</v>
      </c>
      <c r="U19" s="216" t="s">
        <v>1702</v>
      </c>
      <c r="V19" s="216" t="s">
        <v>1677</v>
      </c>
      <c r="W19" s="216" t="s">
        <v>1702</v>
      </c>
      <c r="X19" s="216">
        <v>55.2</v>
      </c>
      <c r="Y19" s="216" t="s">
        <v>1676</v>
      </c>
      <c r="Z19" s="216">
        <v>56.9</v>
      </c>
      <c r="AA19" s="216">
        <v>55.2</v>
      </c>
      <c r="AB19" s="216">
        <v>0</v>
      </c>
      <c r="AC19" s="18" t="s">
        <v>1678</v>
      </c>
      <c r="AD19" s="210"/>
    </row>
    <row r="20" spans="1:30" ht="14.25" customHeight="1" x14ac:dyDescent="0.15">
      <c r="A20" s="217" t="s">
        <v>88</v>
      </c>
      <c r="B20" s="217" t="s">
        <v>1704</v>
      </c>
      <c r="C20" s="214" t="s">
        <v>1705</v>
      </c>
      <c r="D20" s="208"/>
      <c r="E20" s="206">
        <v>11409</v>
      </c>
      <c r="F20" s="210" t="s">
        <v>90</v>
      </c>
      <c r="G20" s="214"/>
      <c r="H20" s="18">
        <v>2598</v>
      </c>
      <c r="I20" s="207" t="s">
        <v>17</v>
      </c>
      <c r="J20" s="214" t="s">
        <v>91</v>
      </c>
      <c r="K20" s="215">
        <v>500</v>
      </c>
      <c r="L20" s="18">
        <v>5.1959999999999997</v>
      </c>
      <c r="M20" s="215">
        <v>0</v>
      </c>
      <c r="N20" s="215">
        <v>351</v>
      </c>
      <c r="O20" s="216">
        <v>23.6</v>
      </c>
      <c r="P20" s="216">
        <v>25.6</v>
      </c>
      <c r="Q20" s="216">
        <v>23.6</v>
      </c>
      <c r="R20" s="216">
        <v>2.9</v>
      </c>
      <c r="S20" s="216">
        <v>3.3</v>
      </c>
      <c r="T20" s="216">
        <v>2.9</v>
      </c>
      <c r="U20" s="216" t="s">
        <v>1702</v>
      </c>
      <c r="V20" s="216" t="s">
        <v>1677</v>
      </c>
      <c r="W20" s="216" t="s">
        <v>1702</v>
      </c>
      <c r="X20" s="216">
        <v>55.9</v>
      </c>
      <c r="Y20" s="216" t="s">
        <v>1676</v>
      </c>
      <c r="Z20" s="216">
        <v>57.3</v>
      </c>
      <c r="AA20" s="216">
        <v>55.9</v>
      </c>
      <c r="AB20" s="216">
        <v>0.5</v>
      </c>
      <c r="AC20" s="18" t="s">
        <v>1678</v>
      </c>
      <c r="AD20" s="210"/>
    </row>
    <row r="21" spans="1:30" ht="14.25" customHeight="1" x14ac:dyDescent="0.15">
      <c r="A21" s="217" t="s">
        <v>92</v>
      </c>
      <c r="B21" s="217" t="s">
        <v>1704</v>
      </c>
      <c r="C21" s="214" t="s">
        <v>1706</v>
      </c>
      <c r="D21" s="208"/>
      <c r="E21" s="206">
        <v>11841</v>
      </c>
      <c r="F21" s="210" t="s">
        <v>94</v>
      </c>
      <c r="G21" s="214" t="s">
        <v>95</v>
      </c>
      <c r="H21" s="18">
        <v>570</v>
      </c>
      <c r="I21" s="207" t="s">
        <v>17</v>
      </c>
      <c r="J21" s="214" t="s">
        <v>55</v>
      </c>
      <c r="K21" s="215">
        <v>200</v>
      </c>
      <c r="L21" s="18">
        <v>2.85</v>
      </c>
      <c r="M21" s="215">
        <v>0</v>
      </c>
      <c r="N21" s="215">
        <v>351</v>
      </c>
      <c r="O21" s="216">
        <v>23.6</v>
      </c>
      <c r="P21" s="216">
        <v>25.6</v>
      </c>
      <c r="Q21" s="216">
        <v>23.6</v>
      </c>
      <c r="R21" s="216">
        <v>2.9</v>
      </c>
      <c r="S21" s="216">
        <v>3.3</v>
      </c>
      <c r="T21" s="216">
        <v>2.9</v>
      </c>
      <c r="U21" s="216" t="s">
        <v>1702</v>
      </c>
      <c r="V21" s="216" t="s">
        <v>1677</v>
      </c>
      <c r="W21" s="216" t="s">
        <v>1702</v>
      </c>
      <c r="X21" s="216">
        <v>55.9</v>
      </c>
      <c r="Y21" s="216" t="s">
        <v>1676</v>
      </c>
      <c r="Z21" s="216">
        <v>57.3</v>
      </c>
      <c r="AA21" s="216">
        <v>55.9</v>
      </c>
      <c r="AB21" s="216">
        <v>0.5</v>
      </c>
      <c r="AC21" s="18" t="s">
        <v>1678</v>
      </c>
      <c r="AD21" s="210"/>
    </row>
    <row r="22" spans="1:30" ht="14.25" customHeight="1" x14ac:dyDescent="0.15">
      <c r="A22" s="207" t="s">
        <v>96</v>
      </c>
      <c r="B22" s="207" t="s">
        <v>96</v>
      </c>
      <c r="C22" s="214" t="s">
        <v>1707</v>
      </c>
      <c r="D22" s="208"/>
      <c r="E22" s="206">
        <v>9661</v>
      </c>
      <c r="F22" s="210" t="s">
        <v>98</v>
      </c>
      <c r="G22" s="214" t="s">
        <v>99</v>
      </c>
      <c r="H22" s="18">
        <v>122</v>
      </c>
      <c r="I22" s="207" t="s">
        <v>17</v>
      </c>
      <c r="J22" s="214" t="s">
        <v>100</v>
      </c>
      <c r="K22" s="215">
        <v>115</v>
      </c>
      <c r="L22" s="18">
        <v>1.0608695652173914</v>
      </c>
      <c r="M22" s="215">
        <v>0</v>
      </c>
      <c r="N22" s="215">
        <v>275</v>
      </c>
      <c r="O22" s="216">
        <v>8.4</v>
      </c>
      <c r="P22" s="216">
        <v>9.3000000000000007</v>
      </c>
      <c r="Q22" s="216">
        <v>8.4</v>
      </c>
      <c r="R22" s="216">
        <v>1.2</v>
      </c>
      <c r="S22" s="216">
        <v>1.4</v>
      </c>
      <c r="T22" s="216">
        <v>1.2</v>
      </c>
      <c r="U22" s="216">
        <v>60.4</v>
      </c>
      <c r="V22" s="216" t="s">
        <v>1676</v>
      </c>
      <c r="W22" s="216">
        <v>54.9</v>
      </c>
      <c r="X22" s="216">
        <v>55.9</v>
      </c>
      <c r="Y22" s="216" t="s">
        <v>1677</v>
      </c>
      <c r="Z22" s="216">
        <v>57</v>
      </c>
      <c r="AA22" s="216">
        <v>54.9</v>
      </c>
      <c r="AB22" s="216">
        <v>0</v>
      </c>
      <c r="AC22" s="18" t="s">
        <v>1678</v>
      </c>
      <c r="AD22" s="210"/>
    </row>
    <row r="23" spans="1:30" ht="14.25" customHeight="1" x14ac:dyDescent="0.15">
      <c r="A23" s="207" t="s">
        <v>101</v>
      </c>
      <c r="B23" s="207" t="s">
        <v>101</v>
      </c>
      <c r="C23" s="214" t="s">
        <v>1708</v>
      </c>
      <c r="D23" s="208"/>
      <c r="E23" s="206">
        <v>3421</v>
      </c>
      <c r="F23" s="210" t="s">
        <v>103</v>
      </c>
      <c r="G23" s="214" t="s">
        <v>104</v>
      </c>
      <c r="H23" s="18">
        <v>584</v>
      </c>
      <c r="I23" s="207" t="s">
        <v>17</v>
      </c>
      <c r="J23" s="214" t="s">
        <v>23</v>
      </c>
      <c r="K23" s="215">
        <v>1000</v>
      </c>
      <c r="L23" s="18">
        <v>0.58399999999999996</v>
      </c>
      <c r="M23" s="215">
        <v>0</v>
      </c>
      <c r="N23" s="215">
        <v>277</v>
      </c>
      <c r="O23" s="216">
        <v>9.1</v>
      </c>
      <c r="P23" s="216">
        <v>11</v>
      </c>
      <c r="Q23" s="216">
        <v>9.1</v>
      </c>
      <c r="R23" s="216">
        <v>4.5999999999999996</v>
      </c>
      <c r="S23" s="216">
        <v>5.0999999999999996</v>
      </c>
      <c r="T23" s="216">
        <v>4.5999999999999996</v>
      </c>
      <c r="U23" s="216">
        <v>51.5</v>
      </c>
      <c r="V23" s="216" t="s">
        <v>1676</v>
      </c>
      <c r="W23" s="216">
        <v>47.2</v>
      </c>
      <c r="X23" s="216">
        <v>47</v>
      </c>
      <c r="Y23" s="216" t="s">
        <v>1677</v>
      </c>
      <c r="Z23" s="216">
        <v>47.6</v>
      </c>
      <c r="AA23" s="216">
        <v>47.2</v>
      </c>
      <c r="AB23" s="216">
        <v>0.9</v>
      </c>
      <c r="AC23" s="18" t="s">
        <v>1678</v>
      </c>
      <c r="AD23" s="210"/>
    </row>
    <row r="24" spans="1:30" ht="14.25" customHeight="1" x14ac:dyDescent="0.15">
      <c r="A24" s="207" t="s">
        <v>105</v>
      </c>
      <c r="B24" s="207" t="s">
        <v>105</v>
      </c>
      <c r="C24" s="214" t="s">
        <v>1709</v>
      </c>
      <c r="D24" s="208"/>
      <c r="E24" s="206">
        <v>32</v>
      </c>
      <c r="F24" s="210" t="s">
        <v>107</v>
      </c>
      <c r="G24" s="214" t="s">
        <v>104</v>
      </c>
      <c r="H24" s="18">
        <v>545</v>
      </c>
      <c r="I24" s="207" t="s">
        <v>17</v>
      </c>
      <c r="J24" s="214" t="s">
        <v>23</v>
      </c>
      <c r="K24" s="215">
        <v>1000</v>
      </c>
      <c r="L24" s="18">
        <v>0.54500000000000004</v>
      </c>
      <c r="M24" s="215">
        <v>0</v>
      </c>
      <c r="N24" s="215">
        <v>349</v>
      </c>
      <c r="O24" s="216">
        <v>12.4</v>
      </c>
      <c r="P24" s="216">
        <v>14.9</v>
      </c>
      <c r="Q24" s="216">
        <v>12.4</v>
      </c>
      <c r="R24" s="216">
        <v>3.7</v>
      </c>
      <c r="S24" s="216">
        <v>4.0999999999999996</v>
      </c>
      <c r="T24" s="216">
        <v>3.7</v>
      </c>
      <c r="U24" s="216">
        <v>68.599999999999994</v>
      </c>
      <c r="V24" s="216" t="s">
        <v>1676</v>
      </c>
      <c r="W24" s="216">
        <v>62.5</v>
      </c>
      <c r="X24" s="216">
        <v>63.8</v>
      </c>
      <c r="Y24" s="216" t="s">
        <v>1677</v>
      </c>
      <c r="Z24" s="216">
        <v>67.400000000000006</v>
      </c>
      <c r="AA24" s="216">
        <v>62.5</v>
      </c>
      <c r="AB24" s="216">
        <v>1.4</v>
      </c>
      <c r="AC24" s="18" t="s">
        <v>1678</v>
      </c>
      <c r="AD24" s="210"/>
    </row>
    <row r="25" spans="1:30" ht="14.25" customHeight="1" x14ac:dyDescent="0.15">
      <c r="A25" s="207" t="s">
        <v>108</v>
      </c>
      <c r="B25" s="207" t="s">
        <v>108</v>
      </c>
      <c r="C25" s="214" t="s">
        <v>1710</v>
      </c>
      <c r="D25" s="208"/>
      <c r="E25" s="206"/>
      <c r="F25" s="210" t="s">
        <v>1711</v>
      </c>
      <c r="G25" s="214"/>
      <c r="H25" s="18">
        <v>539</v>
      </c>
      <c r="I25" s="207" t="s">
        <v>67</v>
      </c>
      <c r="J25" s="214"/>
      <c r="K25" s="215">
        <v>1000</v>
      </c>
      <c r="L25" s="18">
        <v>0.53900000000000003</v>
      </c>
      <c r="M25" s="215">
        <v>0</v>
      </c>
      <c r="N25" s="215">
        <v>342</v>
      </c>
      <c r="O25" s="216">
        <v>5.3</v>
      </c>
      <c r="P25" s="216">
        <v>6.1</v>
      </c>
      <c r="Q25" s="216">
        <v>5.3</v>
      </c>
      <c r="R25" s="216">
        <v>0.8</v>
      </c>
      <c r="S25" s="216">
        <v>0.9</v>
      </c>
      <c r="T25" s="216">
        <v>0.8</v>
      </c>
      <c r="U25" s="216">
        <v>83.1</v>
      </c>
      <c r="V25" s="216" t="s">
        <v>1676</v>
      </c>
      <c r="W25" s="216">
        <v>75.599999999999994</v>
      </c>
      <c r="X25" s="216">
        <v>78.099999999999994</v>
      </c>
      <c r="Y25" s="216" t="s">
        <v>1677</v>
      </c>
      <c r="Z25" s="216">
        <v>77.599999999999994</v>
      </c>
      <c r="AA25" s="216">
        <v>75.599999999999994</v>
      </c>
      <c r="AB25" s="216">
        <v>0</v>
      </c>
      <c r="AC25" s="18" t="s">
        <v>1678</v>
      </c>
      <c r="AD25" s="210"/>
    </row>
    <row r="26" spans="1:30" ht="14.25" customHeight="1" x14ac:dyDescent="0.15">
      <c r="A26" s="207" t="s">
        <v>111</v>
      </c>
      <c r="B26" s="207" t="s">
        <v>111</v>
      </c>
      <c r="C26" s="214" t="s">
        <v>1712</v>
      </c>
      <c r="D26" s="208"/>
      <c r="E26" s="206">
        <v>11</v>
      </c>
      <c r="F26" s="210" t="s">
        <v>113</v>
      </c>
      <c r="G26" s="214"/>
      <c r="H26" s="18">
        <v>550</v>
      </c>
      <c r="I26" s="207" t="s">
        <v>67</v>
      </c>
      <c r="J26" s="214"/>
      <c r="K26" s="215">
        <v>1000</v>
      </c>
      <c r="L26" s="18">
        <v>0.55000000000000004</v>
      </c>
      <c r="M26" s="215">
        <v>0</v>
      </c>
      <c r="N26" s="215">
        <v>331</v>
      </c>
      <c r="O26" s="216">
        <v>7.8</v>
      </c>
      <c r="P26" s="216">
        <v>9.3000000000000007</v>
      </c>
      <c r="Q26" s="216">
        <v>7.8</v>
      </c>
      <c r="R26" s="216">
        <v>0.8</v>
      </c>
      <c r="S26" s="216">
        <v>0.9</v>
      </c>
      <c r="T26" s="216">
        <v>0.8</v>
      </c>
      <c r="U26" s="216">
        <v>77.599999999999994</v>
      </c>
      <c r="V26" s="216" t="s">
        <v>1676</v>
      </c>
      <c r="W26" s="216">
        <v>70.5</v>
      </c>
      <c r="X26" s="216">
        <v>75.599999999999994</v>
      </c>
      <c r="Y26" s="216" t="s">
        <v>1677</v>
      </c>
      <c r="Z26" s="216">
        <v>74.5</v>
      </c>
      <c r="AA26" s="216">
        <v>70.5</v>
      </c>
      <c r="AB26" s="216">
        <v>0</v>
      </c>
      <c r="AC26" s="18" t="s">
        <v>1678</v>
      </c>
      <c r="AD26" s="210"/>
    </row>
    <row r="27" spans="1:30" ht="14.25" customHeight="1" x14ac:dyDescent="0.15">
      <c r="A27" s="207" t="s">
        <v>114</v>
      </c>
      <c r="B27" s="207" t="s">
        <v>114</v>
      </c>
      <c r="C27" s="214" t="s">
        <v>1713</v>
      </c>
      <c r="D27" s="208"/>
      <c r="E27" s="206">
        <v>11483</v>
      </c>
      <c r="F27" s="210" t="s">
        <v>116</v>
      </c>
      <c r="G27" s="214" t="s">
        <v>117</v>
      </c>
      <c r="H27" s="18">
        <v>228</v>
      </c>
      <c r="I27" s="207" t="s">
        <v>17</v>
      </c>
      <c r="J27" s="214" t="s">
        <v>118</v>
      </c>
      <c r="K27" s="215">
        <v>180</v>
      </c>
      <c r="L27" s="18">
        <v>1.2666666666666666</v>
      </c>
      <c r="M27" s="215">
        <v>0</v>
      </c>
      <c r="N27" s="215">
        <v>343</v>
      </c>
      <c r="O27" s="216">
        <v>5.4</v>
      </c>
      <c r="P27" s="216">
        <v>6.2</v>
      </c>
      <c r="Q27" s="216">
        <v>5.4</v>
      </c>
      <c r="R27" s="216">
        <v>0.8</v>
      </c>
      <c r="S27" s="216">
        <v>0.9</v>
      </c>
      <c r="T27" s="216">
        <v>0.8</v>
      </c>
      <c r="U27" s="216">
        <v>83.5</v>
      </c>
      <c r="V27" s="216" t="s">
        <v>1676</v>
      </c>
      <c r="W27" s="216">
        <v>75.900000000000006</v>
      </c>
      <c r="X27" s="216">
        <v>78.8</v>
      </c>
      <c r="Y27" s="216" t="s">
        <v>1677</v>
      </c>
      <c r="Z27" s="216">
        <v>78.5</v>
      </c>
      <c r="AA27" s="216">
        <v>75.900000000000006</v>
      </c>
      <c r="AB27" s="216">
        <v>0</v>
      </c>
      <c r="AC27" s="18" t="s">
        <v>1678</v>
      </c>
      <c r="AD27" s="210"/>
    </row>
    <row r="28" spans="1:30" ht="14.25" customHeight="1" x14ac:dyDescent="0.15">
      <c r="A28" s="207" t="s">
        <v>119</v>
      </c>
      <c r="B28" s="207" t="s">
        <v>119</v>
      </c>
      <c r="C28" s="214" t="s">
        <v>120</v>
      </c>
      <c r="D28" s="208"/>
      <c r="E28" s="206">
        <v>11657</v>
      </c>
      <c r="F28" s="210" t="s">
        <v>121</v>
      </c>
      <c r="G28" s="214" t="s">
        <v>122</v>
      </c>
      <c r="H28" s="18">
        <v>278</v>
      </c>
      <c r="I28" s="207" t="s">
        <v>17</v>
      </c>
      <c r="J28" s="214" t="s">
        <v>87</v>
      </c>
      <c r="K28" s="215">
        <v>300</v>
      </c>
      <c r="L28" s="18">
        <v>0.92666666666666664</v>
      </c>
      <c r="M28" s="215">
        <v>0</v>
      </c>
      <c r="N28" s="215">
        <v>360</v>
      </c>
      <c r="O28" s="216">
        <v>5.8</v>
      </c>
      <c r="P28" s="216">
        <v>7</v>
      </c>
      <c r="Q28" s="216">
        <v>5.8</v>
      </c>
      <c r="R28" s="216">
        <v>1.5</v>
      </c>
      <c r="S28" s="216">
        <v>1.6</v>
      </c>
      <c r="T28" s="216">
        <v>1.5</v>
      </c>
      <c r="U28" s="216">
        <v>79.900000000000006</v>
      </c>
      <c r="V28" s="216" t="s">
        <v>1677</v>
      </c>
      <c r="W28" s="216">
        <v>72.7</v>
      </c>
      <c r="X28" s="216">
        <v>80.3</v>
      </c>
      <c r="Y28" s="216" t="s">
        <v>1676</v>
      </c>
      <c r="Z28" s="216">
        <v>79.900000000000006</v>
      </c>
      <c r="AA28" s="216">
        <v>80.3</v>
      </c>
      <c r="AB28" s="216">
        <v>0</v>
      </c>
      <c r="AC28" s="18" t="s">
        <v>1678</v>
      </c>
      <c r="AD28" s="210"/>
    </row>
    <row r="29" spans="1:30" ht="14.25" customHeight="1" x14ac:dyDescent="0.15">
      <c r="A29" s="207" t="s">
        <v>123</v>
      </c>
      <c r="B29" s="207" t="s">
        <v>123</v>
      </c>
      <c r="C29" s="214" t="s">
        <v>124</v>
      </c>
      <c r="D29" s="208"/>
      <c r="E29" s="206">
        <v>3034</v>
      </c>
      <c r="F29" s="210" t="s">
        <v>125</v>
      </c>
      <c r="G29" s="214" t="s">
        <v>126</v>
      </c>
      <c r="H29" s="18">
        <v>443</v>
      </c>
      <c r="I29" s="207" t="s">
        <v>17</v>
      </c>
      <c r="J29" s="214" t="s">
        <v>127</v>
      </c>
      <c r="K29" s="215">
        <v>1000</v>
      </c>
      <c r="L29" s="18">
        <v>0.443</v>
      </c>
      <c r="M29" s="215">
        <v>0</v>
      </c>
      <c r="N29" s="215">
        <v>223</v>
      </c>
      <c r="O29" s="216">
        <v>3.6</v>
      </c>
      <c r="P29" s="216">
        <v>4</v>
      </c>
      <c r="Q29" s="216">
        <v>3.6</v>
      </c>
      <c r="R29" s="216">
        <v>0.5</v>
      </c>
      <c r="S29" s="216">
        <v>0.6</v>
      </c>
      <c r="T29" s="216">
        <v>0.5</v>
      </c>
      <c r="U29" s="216">
        <v>50</v>
      </c>
      <c r="V29" s="216" t="s">
        <v>1677</v>
      </c>
      <c r="W29" s="216">
        <v>45.5</v>
      </c>
      <c r="X29" s="216">
        <v>50.8</v>
      </c>
      <c r="Y29" s="216" t="s">
        <v>1676</v>
      </c>
      <c r="Z29" s="216">
        <v>50.8</v>
      </c>
      <c r="AA29" s="216">
        <v>50.8</v>
      </c>
      <c r="AB29" s="216">
        <v>0</v>
      </c>
      <c r="AC29" s="18" t="s">
        <v>1678</v>
      </c>
      <c r="AD29" s="210"/>
    </row>
    <row r="30" spans="1:30" ht="14.25" customHeight="1" x14ac:dyDescent="0.15">
      <c r="A30" s="207" t="s">
        <v>128</v>
      </c>
      <c r="B30" s="207" t="s">
        <v>128</v>
      </c>
      <c r="C30" s="214" t="s">
        <v>1714</v>
      </c>
      <c r="D30" s="208"/>
      <c r="E30" s="206">
        <v>11847</v>
      </c>
      <c r="F30" s="210" t="s">
        <v>130</v>
      </c>
      <c r="G30" s="214" t="s">
        <v>131</v>
      </c>
      <c r="H30" s="18">
        <v>323</v>
      </c>
      <c r="I30" s="207" t="s">
        <v>17</v>
      </c>
      <c r="J30" s="214" t="s">
        <v>55</v>
      </c>
      <c r="K30" s="215">
        <v>200</v>
      </c>
      <c r="L30" s="18">
        <v>1.615</v>
      </c>
      <c r="M30" s="215">
        <v>0</v>
      </c>
      <c r="N30" s="215">
        <v>347</v>
      </c>
      <c r="O30" s="216">
        <v>5.5</v>
      </c>
      <c r="P30" s="216">
        <v>6.3</v>
      </c>
      <c r="Q30" s="216">
        <v>5.5</v>
      </c>
      <c r="R30" s="216">
        <v>0.8</v>
      </c>
      <c r="S30" s="216">
        <v>1</v>
      </c>
      <c r="T30" s="216">
        <v>0.8</v>
      </c>
      <c r="U30" s="216">
        <v>84.2</v>
      </c>
      <c r="V30" s="216" t="s">
        <v>1676</v>
      </c>
      <c r="W30" s="216">
        <v>76.5</v>
      </c>
      <c r="X30" s="216">
        <v>80.400000000000006</v>
      </c>
      <c r="Y30" s="216" t="s">
        <v>1677</v>
      </c>
      <c r="Z30" s="216">
        <v>80</v>
      </c>
      <c r="AA30" s="216">
        <v>76.5</v>
      </c>
      <c r="AB30" s="216">
        <v>0</v>
      </c>
      <c r="AC30" s="18" t="s">
        <v>1678</v>
      </c>
      <c r="AD30" s="210"/>
    </row>
    <row r="31" spans="1:30" ht="14.25" customHeight="1" x14ac:dyDescent="0.15">
      <c r="A31" s="207" t="s">
        <v>132</v>
      </c>
      <c r="B31" s="207" t="s">
        <v>132</v>
      </c>
      <c r="C31" s="214" t="s">
        <v>1715</v>
      </c>
      <c r="D31" s="208"/>
      <c r="E31" s="206">
        <v>12308</v>
      </c>
      <c r="F31" s="210" t="s">
        <v>134</v>
      </c>
      <c r="G31" s="214" t="s">
        <v>135</v>
      </c>
      <c r="H31" s="18">
        <v>130</v>
      </c>
      <c r="I31" s="207" t="s">
        <v>17</v>
      </c>
      <c r="J31" s="214" t="s">
        <v>55</v>
      </c>
      <c r="K31" s="215">
        <v>200</v>
      </c>
      <c r="L31" s="18">
        <v>0.65</v>
      </c>
      <c r="M31" s="215">
        <v>0</v>
      </c>
      <c r="N31" s="215">
        <v>344</v>
      </c>
      <c r="O31" s="216">
        <v>11.7</v>
      </c>
      <c r="P31" s="216">
        <v>14</v>
      </c>
      <c r="Q31" s="216">
        <v>11.7</v>
      </c>
      <c r="R31" s="216">
        <v>2.1</v>
      </c>
      <c r="S31" s="216">
        <v>2.2999999999999998</v>
      </c>
      <c r="T31" s="216">
        <v>2.1</v>
      </c>
      <c r="U31" s="216">
        <v>72.400000000000006</v>
      </c>
      <c r="V31" s="216" t="s">
        <v>1676</v>
      </c>
      <c r="W31" s="216">
        <v>65.900000000000006</v>
      </c>
      <c r="X31" s="216">
        <v>65.599999999999994</v>
      </c>
      <c r="Y31" s="216" t="s">
        <v>1677</v>
      </c>
      <c r="Z31" s="216">
        <v>66.7</v>
      </c>
      <c r="AA31" s="216">
        <v>65.900000000000006</v>
      </c>
      <c r="AB31" s="216">
        <v>2.2000000000000002</v>
      </c>
      <c r="AC31" s="18" t="s">
        <v>1678</v>
      </c>
      <c r="AD31" s="210"/>
    </row>
    <row r="32" spans="1:30" ht="14.25" customHeight="1" x14ac:dyDescent="0.15">
      <c r="A32" s="206" t="s">
        <v>136</v>
      </c>
      <c r="B32" s="206" t="s">
        <v>136</v>
      </c>
      <c r="C32" s="214" t="s">
        <v>137</v>
      </c>
      <c r="E32" s="18">
        <v>61674</v>
      </c>
      <c r="F32" s="210" t="s">
        <v>138</v>
      </c>
      <c r="G32" s="214" t="s">
        <v>53</v>
      </c>
      <c r="H32" s="18">
        <v>80</v>
      </c>
      <c r="I32" s="207" t="s">
        <v>54</v>
      </c>
      <c r="J32" s="18" t="s">
        <v>139</v>
      </c>
      <c r="K32" s="215">
        <v>150</v>
      </c>
      <c r="L32" s="18">
        <v>0.53333333333333333</v>
      </c>
      <c r="M32" s="215">
        <v>0</v>
      </c>
      <c r="N32" s="215">
        <v>130</v>
      </c>
      <c r="O32" s="216">
        <v>3.9</v>
      </c>
      <c r="P32" s="216">
        <v>4.8</v>
      </c>
      <c r="Q32" s="216">
        <v>3.9</v>
      </c>
      <c r="R32" s="216">
        <v>0.9</v>
      </c>
      <c r="S32" s="216">
        <v>1</v>
      </c>
      <c r="T32" s="216">
        <v>0.9</v>
      </c>
      <c r="U32" s="216">
        <v>27</v>
      </c>
      <c r="V32" s="216" t="s">
        <v>1676</v>
      </c>
      <c r="W32" s="216">
        <v>24.5</v>
      </c>
      <c r="X32" s="216">
        <v>24.1</v>
      </c>
      <c r="Y32" s="216" t="s">
        <v>1677</v>
      </c>
      <c r="Z32" s="216">
        <v>26</v>
      </c>
      <c r="AA32" s="216">
        <v>24.5</v>
      </c>
      <c r="AB32" s="216">
        <v>0</v>
      </c>
      <c r="AC32" s="18" t="s">
        <v>1678</v>
      </c>
      <c r="AD32" s="210"/>
    </row>
    <row r="33" spans="1:30" ht="14.25" customHeight="1" x14ac:dyDescent="0.15">
      <c r="A33" s="217" t="s">
        <v>141</v>
      </c>
      <c r="B33" s="217" t="s">
        <v>1716</v>
      </c>
      <c r="C33" s="214" t="s">
        <v>142</v>
      </c>
      <c r="D33" s="208"/>
      <c r="E33" s="206">
        <v>411</v>
      </c>
      <c r="F33" s="210" t="s">
        <v>143</v>
      </c>
      <c r="G33" s="214" t="s">
        <v>144</v>
      </c>
      <c r="H33" s="18">
        <v>90</v>
      </c>
      <c r="I33" s="207" t="s">
        <v>81</v>
      </c>
      <c r="J33" s="214" t="s">
        <v>145</v>
      </c>
      <c r="K33" s="215">
        <v>250</v>
      </c>
      <c r="L33" s="18">
        <v>0.36</v>
      </c>
      <c r="M33" s="215">
        <v>0</v>
      </c>
      <c r="N33" s="215">
        <v>5</v>
      </c>
      <c r="O33" s="216" t="s">
        <v>1702</v>
      </c>
      <c r="P33" s="216">
        <v>0.1</v>
      </c>
      <c r="Q33" s="216">
        <v>0.1</v>
      </c>
      <c r="R33" s="216" t="s">
        <v>1702</v>
      </c>
      <c r="S33" s="216">
        <v>0</v>
      </c>
      <c r="T33" s="216">
        <v>0</v>
      </c>
      <c r="U33" s="216" t="s">
        <v>1702</v>
      </c>
      <c r="V33" s="216" t="s">
        <v>1677</v>
      </c>
      <c r="W33" s="216" t="s">
        <v>1702</v>
      </c>
      <c r="X33" s="216">
        <v>0.1</v>
      </c>
      <c r="Y33" s="216" t="s">
        <v>1676</v>
      </c>
      <c r="Z33" s="216">
        <v>2.2999999999999998</v>
      </c>
      <c r="AA33" s="216">
        <v>0.1</v>
      </c>
      <c r="AB33" s="216">
        <v>0</v>
      </c>
      <c r="AC33" s="18" t="s">
        <v>1678</v>
      </c>
      <c r="AD33" s="210"/>
    </row>
    <row r="34" spans="1:30" ht="14.25" customHeight="1" x14ac:dyDescent="0.15">
      <c r="A34" s="217" t="s">
        <v>146</v>
      </c>
      <c r="B34" s="217" t="s">
        <v>146</v>
      </c>
      <c r="C34" s="214" t="s">
        <v>147</v>
      </c>
      <c r="D34" s="208"/>
      <c r="E34" s="206">
        <v>413</v>
      </c>
      <c r="F34" s="210" t="s">
        <v>148</v>
      </c>
      <c r="G34" s="214" t="s">
        <v>144</v>
      </c>
      <c r="H34" s="18">
        <v>500</v>
      </c>
      <c r="I34" s="207" t="s">
        <v>67</v>
      </c>
      <c r="J34" s="214"/>
      <c r="K34" s="215">
        <v>1000</v>
      </c>
      <c r="L34" s="18">
        <v>0.5</v>
      </c>
      <c r="M34" s="215">
        <v>0</v>
      </c>
      <c r="N34" s="215">
        <v>7</v>
      </c>
      <c r="O34" s="216" t="s">
        <v>1702</v>
      </c>
      <c r="P34" s="216">
        <v>0.2</v>
      </c>
      <c r="Q34" s="216">
        <v>0.2</v>
      </c>
      <c r="R34" s="216" t="s">
        <v>1702</v>
      </c>
      <c r="S34" s="216">
        <v>0</v>
      </c>
      <c r="T34" s="216">
        <v>0</v>
      </c>
      <c r="U34" s="216" t="s">
        <v>1702</v>
      </c>
      <c r="V34" s="216" t="s">
        <v>1677</v>
      </c>
      <c r="W34" s="216" t="s">
        <v>1702</v>
      </c>
      <c r="X34" s="216">
        <v>0.1</v>
      </c>
      <c r="Y34" s="216" t="s">
        <v>1676</v>
      </c>
      <c r="Z34" s="216">
        <v>3</v>
      </c>
      <c r="AA34" s="216">
        <v>0.1</v>
      </c>
      <c r="AB34" s="216">
        <v>0</v>
      </c>
      <c r="AC34" s="18" t="s">
        <v>1678</v>
      </c>
      <c r="AD34" s="210"/>
    </row>
    <row r="35" spans="1:30" ht="14.25" customHeight="1" x14ac:dyDescent="0.15">
      <c r="A35" s="207" t="s">
        <v>149</v>
      </c>
      <c r="B35" s="207" t="s">
        <v>149</v>
      </c>
      <c r="C35" s="214" t="s">
        <v>1717</v>
      </c>
      <c r="D35" s="208"/>
      <c r="E35" s="206">
        <v>450</v>
      </c>
      <c r="F35" s="210" t="s">
        <v>151</v>
      </c>
      <c r="G35" s="214"/>
      <c r="H35" s="18">
        <v>850</v>
      </c>
      <c r="I35" s="207" t="s">
        <v>67</v>
      </c>
      <c r="J35" s="214" t="s">
        <v>67</v>
      </c>
      <c r="K35" s="215">
        <v>1000</v>
      </c>
      <c r="L35" s="18">
        <v>0.85</v>
      </c>
      <c r="M35" s="215">
        <v>9</v>
      </c>
      <c r="N35" s="215">
        <v>126</v>
      </c>
      <c r="O35" s="216">
        <v>1</v>
      </c>
      <c r="P35" s="216">
        <v>1.2</v>
      </c>
      <c r="Q35" s="216">
        <v>1</v>
      </c>
      <c r="R35" s="216">
        <v>0.1</v>
      </c>
      <c r="S35" s="216">
        <v>0.2</v>
      </c>
      <c r="T35" s="216">
        <v>0.1</v>
      </c>
      <c r="U35" s="216">
        <v>30.9</v>
      </c>
      <c r="V35" s="216" t="s">
        <v>1676</v>
      </c>
      <c r="W35" s="216">
        <v>28.3</v>
      </c>
      <c r="X35" s="216">
        <v>29.7</v>
      </c>
      <c r="Y35" s="216" t="s">
        <v>1677</v>
      </c>
      <c r="Z35" s="216">
        <v>31.9</v>
      </c>
      <c r="AA35" s="216">
        <v>28.3</v>
      </c>
      <c r="AB35" s="216">
        <v>0</v>
      </c>
      <c r="AC35" s="18" t="s">
        <v>1678</v>
      </c>
      <c r="AD35" s="210"/>
    </row>
    <row r="36" spans="1:30" ht="14.25" customHeight="1" x14ac:dyDescent="0.15">
      <c r="A36" s="207" t="s">
        <v>152</v>
      </c>
      <c r="B36" s="206" t="s">
        <v>152</v>
      </c>
      <c r="C36" s="214" t="s">
        <v>1718</v>
      </c>
      <c r="D36" s="208"/>
      <c r="E36" s="206">
        <v>452</v>
      </c>
      <c r="F36" s="210" t="s">
        <v>154</v>
      </c>
      <c r="G36" s="214"/>
      <c r="H36" s="18">
        <v>498</v>
      </c>
      <c r="I36" s="207" t="s">
        <v>67</v>
      </c>
      <c r="J36" s="214" t="s">
        <v>155</v>
      </c>
      <c r="K36" s="215">
        <v>1000</v>
      </c>
      <c r="L36" s="18">
        <v>0.498</v>
      </c>
      <c r="M36" s="215">
        <v>10</v>
      </c>
      <c r="N36" s="215">
        <v>59</v>
      </c>
      <c r="O36" s="216">
        <v>1.3</v>
      </c>
      <c r="P36" s="216">
        <v>1.8</v>
      </c>
      <c r="Q36" s="216">
        <v>1.3</v>
      </c>
      <c r="R36" s="216">
        <v>0</v>
      </c>
      <c r="S36" s="216">
        <v>0.1</v>
      </c>
      <c r="T36" s="216">
        <v>0</v>
      </c>
      <c r="U36" s="216">
        <v>17</v>
      </c>
      <c r="V36" s="216" t="s">
        <v>1677</v>
      </c>
      <c r="W36" s="216">
        <v>15.5</v>
      </c>
      <c r="X36" s="216">
        <v>8.5</v>
      </c>
      <c r="Y36" s="216" t="s">
        <v>1676</v>
      </c>
      <c r="Z36" s="216">
        <v>17.3</v>
      </c>
      <c r="AA36" s="216">
        <v>8.5</v>
      </c>
      <c r="AB36" s="216">
        <v>0</v>
      </c>
      <c r="AC36" s="18" t="s">
        <v>1678</v>
      </c>
      <c r="AD36" s="210"/>
    </row>
    <row r="37" spans="1:30" ht="14.25" customHeight="1" x14ac:dyDescent="0.15">
      <c r="A37" s="217" t="s">
        <v>156</v>
      </c>
      <c r="B37" s="206" t="s">
        <v>156</v>
      </c>
      <c r="C37" s="214" t="s">
        <v>157</v>
      </c>
      <c r="D37" s="208"/>
      <c r="E37" s="206">
        <v>4139</v>
      </c>
      <c r="F37" s="210" t="s">
        <v>158</v>
      </c>
      <c r="G37" s="214" t="s">
        <v>159</v>
      </c>
      <c r="H37" s="18">
        <v>548</v>
      </c>
      <c r="I37" s="207" t="s">
        <v>17</v>
      </c>
      <c r="J37" s="219" t="s">
        <v>23</v>
      </c>
      <c r="K37" s="215">
        <v>1000</v>
      </c>
      <c r="L37" s="18">
        <v>0.54800000000000004</v>
      </c>
      <c r="M37" s="215">
        <v>0</v>
      </c>
      <c r="N37" s="215">
        <v>229</v>
      </c>
      <c r="O37" s="216">
        <v>2.2999999999999998</v>
      </c>
      <c r="P37" s="216">
        <v>2.9</v>
      </c>
      <c r="Q37" s="216">
        <v>2.2999999999999998</v>
      </c>
      <c r="R37" s="216">
        <v>10.3</v>
      </c>
      <c r="S37" s="216">
        <v>10.6</v>
      </c>
      <c r="T37" s="216">
        <v>10.3</v>
      </c>
      <c r="U37" s="216">
        <v>27.5</v>
      </c>
      <c r="V37" s="216" t="s">
        <v>1677</v>
      </c>
      <c r="W37" s="216">
        <v>25</v>
      </c>
      <c r="X37" s="216">
        <v>30.2</v>
      </c>
      <c r="Y37" s="216" t="s">
        <v>1676</v>
      </c>
      <c r="Z37" s="216">
        <v>32.4</v>
      </c>
      <c r="AA37" s="216">
        <v>30.2</v>
      </c>
      <c r="AB37" s="216">
        <v>0</v>
      </c>
      <c r="AC37" s="18" t="s">
        <v>1678</v>
      </c>
      <c r="AD37" s="210"/>
    </row>
    <row r="38" spans="1:30" ht="14.25" customHeight="1" x14ac:dyDescent="0.15">
      <c r="A38" s="217" t="s">
        <v>160</v>
      </c>
      <c r="B38" s="217" t="s">
        <v>160</v>
      </c>
      <c r="C38" s="214" t="s">
        <v>1719</v>
      </c>
      <c r="D38" s="208"/>
      <c r="E38" s="206">
        <v>11950</v>
      </c>
      <c r="F38" s="210" t="s">
        <v>162</v>
      </c>
      <c r="G38" s="214" t="s">
        <v>163</v>
      </c>
      <c r="H38" s="18">
        <v>325</v>
      </c>
      <c r="I38" s="207" t="s">
        <v>17</v>
      </c>
      <c r="J38" s="219" t="s">
        <v>139</v>
      </c>
      <c r="K38" s="215">
        <v>150</v>
      </c>
      <c r="L38" s="18">
        <v>2.1666666666666665</v>
      </c>
      <c r="M38" s="215">
        <v>0</v>
      </c>
      <c r="N38" s="215">
        <v>347</v>
      </c>
      <c r="O38" s="216">
        <v>5.3</v>
      </c>
      <c r="P38" s="216">
        <v>6.6</v>
      </c>
      <c r="Q38" s="216">
        <v>5.3</v>
      </c>
      <c r="R38" s="216">
        <v>0.5</v>
      </c>
      <c r="S38" s="216">
        <v>0.6</v>
      </c>
      <c r="T38" s="216">
        <v>0.5</v>
      </c>
      <c r="U38" s="216">
        <v>73.5</v>
      </c>
      <c r="V38" s="216" t="s">
        <v>1677</v>
      </c>
      <c r="W38" s="216">
        <v>67.099999999999994</v>
      </c>
      <c r="X38" s="216">
        <v>76.099999999999994</v>
      </c>
      <c r="Y38" s="216" t="s">
        <v>1676</v>
      </c>
      <c r="Z38" s="216">
        <v>82.8</v>
      </c>
      <c r="AA38" s="216">
        <v>76.099999999999994</v>
      </c>
      <c r="AB38" s="216">
        <v>0.2</v>
      </c>
      <c r="AC38" s="18" t="s">
        <v>1678</v>
      </c>
      <c r="AD38" s="210"/>
    </row>
    <row r="39" spans="1:30" ht="14.25" customHeight="1" x14ac:dyDescent="0.15">
      <c r="A39" s="207" t="s">
        <v>164</v>
      </c>
      <c r="B39" s="207" t="s">
        <v>164</v>
      </c>
      <c r="C39" s="214" t="s">
        <v>1720</v>
      </c>
      <c r="D39" s="208"/>
      <c r="E39" s="206">
        <v>456</v>
      </c>
      <c r="F39" s="210" t="s">
        <v>166</v>
      </c>
      <c r="G39" s="214"/>
      <c r="H39" s="18">
        <v>880</v>
      </c>
      <c r="I39" s="207" t="s">
        <v>67</v>
      </c>
      <c r="J39" s="214" t="s">
        <v>67</v>
      </c>
      <c r="K39" s="215">
        <v>1000</v>
      </c>
      <c r="L39" s="18">
        <v>0.88</v>
      </c>
      <c r="M39" s="215">
        <v>10</v>
      </c>
      <c r="N39" s="215">
        <v>64</v>
      </c>
      <c r="O39" s="216">
        <v>1.5</v>
      </c>
      <c r="P39" s="216">
        <v>2.2000000000000002</v>
      </c>
      <c r="Q39" s="216">
        <v>1.5</v>
      </c>
      <c r="R39" s="216">
        <v>0.1</v>
      </c>
      <c r="S39" s="216">
        <v>0.3</v>
      </c>
      <c r="T39" s="216">
        <v>0.1</v>
      </c>
      <c r="U39" s="216">
        <v>14.1</v>
      </c>
      <c r="V39" s="216" t="s">
        <v>1677</v>
      </c>
      <c r="W39" s="216">
        <v>12.9</v>
      </c>
      <c r="X39" s="216">
        <v>13.8</v>
      </c>
      <c r="Y39" s="216" t="s">
        <v>1676</v>
      </c>
      <c r="Z39" s="216">
        <v>13.9</v>
      </c>
      <c r="AA39" s="216">
        <v>13.8</v>
      </c>
      <c r="AB39" s="216">
        <v>0</v>
      </c>
      <c r="AC39" s="18" t="s">
        <v>1678</v>
      </c>
      <c r="AD39" s="210"/>
    </row>
    <row r="40" spans="1:30" ht="14.25" customHeight="1" x14ac:dyDescent="0.25">
      <c r="A40" s="220" t="s">
        <v>167</v>
      </c>
      <c r="B40" s="220" t="s">
        <v>167</v>
      </c>
      <c r="C40" s="18" t="s">
        <v>1721</v>
      </c>
      <c r="E40" s="207">
        <v>11845</v>
      </c>
      <c r="F40" s="1" t="s">
        <v>169</v>
      </c>
      <c r="G40" s="214" t="s">
        <v>131</v>
      </c>
      <c r="H40" s="18">
        <v>286</v>
      </c>
      <c r="I40" s="207" t="s">
        <v>17</v>
      </c>
      <c r="J40" s="18" t="s">
        <v>55</v>
      </c>
      <c r="K40" s="215">
        <v>200</v>
      </c>
      <c r="L40" s="18">
        <v>1.43</v>
      </c>
      <c r="M40" s="215">
        <v>0</v>
      </c>
      <c r="N40" s="215">
        <v>356</v>
      </c>
      <c r="O40" s="216" t="s">
        <v>1702</v>
      </c>
      <c r="P40" s="216">
        <v>0.2</v>
      </c>
      <c r="Q40" s="216">
        <v>0.2</v>
      </c>
      <c r="R40" s="216" t="s">
        <v>1702</v>
      </c>
      <c r="S40" s="216">
        <v>0.2</v>
      </c>
      <c r="T40" s="216">
        <v>0.2</v>
      </c>
      <c r="U40" s="216">
        <v>94.2</v>
      </c>
      <c r="V40" s="216" t="s">
        <v>1676</v>
      </c>
      <c r="W40" s="216">
        <v>85.6</v>
      </c>
      <c r="X40" s="216">
        <v>85.6</v>
      </c>
      <c r="Y40" s="216" t="s">
        <v>1677</v>
      </c>
      <c r="Z40" s="216">
        <v>85.6</v>
      </c>
      <c r="AA40" s="216">
        <v>85.6</v>
      </c>
      <c r="AB40" s="216">
        <v>0</v>
      </c>
      <c r="AC40" s="18" t="s">
        <v>1678</v>
      </c>
      <c r="AD40" s="1"/>
    </row>
    <row r="41" spans="1:30" ht="14.25" customHeight="1" x14ac:dyDescent="0.15">
      <c r="A41" s="207" t="s">
        <v>170</v>
      </c>
      <c r="B41" s="207" t="s">
        <v>170</v>
      </c>
      <c r="C41" s="214" t="s">
        <v>1722</v>
      </c>
      <c r="D41" s="208"/>
      <c r="E41" s="206">
        <v>30</v>
      </c>
      <c r="F41" s="210" t="s">
        <v>172</v>
      </c>
      <c r="G41" s="214" t="s">
        <v>173</v>
      </c>
      <c r="H41" s="18">
        <v>443</v>
      </c>
      <c r="I41" s="207" t="s">
        <v>67</v>
      </c>
      <c r="J41" s="214" t="s">
        <v>23</v>
      </c>
      <c r="K41" s="215">
        <v>1000</v>
      </c>
      <c r="L41" s="18">
        <v>0.443</v>
      </c>
      <c r="M41" s="215">
        <v>0</v>
      </c>
      <c r="N41" s="215">
        <v>338</v>
      </c>
      <c r="O41" s="216" t="s">
        <v>1702</v>
      </c>
      <c r="P41" s="216">
        <v>0.1</v>
      </c>
      <c r="Q41" s="216">
        <v>0.1</v>
      </c>
      <c r="R41" s="216" t="s">
        <v>1702</v>
      </c>
      <c r="S41" s="216">
        <v>0.1</v>
      </c>
      <c r="T41" s="216">
        <v>0.1</v>
      </c>
      <c r="U41" s="216">
        <v>89.8</v>
      </c>
      <c r="V41" s="216" t="s">
        <v>1676</v>
      </c>
      <c r="W41" s="216">
        <v>81.599999999999994</v>
      </c>
      <c r="X41" s="216">
        <v>81.599999999999994</v>
      </c>
      <c r="Y41" s="216" t="s">
        <v>1677</v>
      </c>
      <c r="Z41" s="216">
        <v>81.599999999999994</v>
      </c>
      <c r="AA41" s="216">
        <v>81.599999999999994</v>
      </c>
      <c r="AB41" s="216">
        <v>0</v>
      </c>
      <c r="AC41" s="18" t="s">
        <v>1678</v>
      </c>
      <c r="AD41" s="210"/>
    </row>
    <row r="42" spans="1:30" ht="14.25" customHeight="1" x14ac:dyDescent="0.15">
      <c r="A42" s="207" t="s">
        <v>174</v>
      </c>
      <c r="B42" s="207" t="s">
        <v>1723</v>
      </c>
      <c r="C42" s="214" t="s">
        <v>1724</v>
      </c>
      <c r="D42" s="208"/>
      <c r="E42" s="206">
        <v>11678</v>
      </c>
      <c r="F42" s="210" t="s">
        <v>176</v>
      </c>
      <c r="G42" s="214" t="s">
        <v>177</v>
      </c>
      <c r="H42" s="18">
        <v>548</v>
      </c>
      <c r="I42" s="207" t="s">
        <v>17</v>
      </c>
      <c r="J42" s="214" t="s">
        <v>91</v>
      </c>
      <c r="K42" s="215">
        <v>500</v>
      </c>
      <c r="L42" s="18">
        <v>1.0960000000000001</v>
      </c>
      <c r="M42" s="215">
        <v>0</v>
      </c>
      <c r="N42" s="215">
        <v>344</v>
      </c>
      <c r="O42" s="216" t="s">
        <v>1702</v>
      </c>
      <c r="P42" s="216">
        <v>0.2</v>
      </c>
      <c r="Q42" s="216">
        <v>0.2</v>
      </c>
      <c r="R42" s="216" t="s">
        <v>1702</v>
      </c>
      <c r="S42" s="216">
        <v>0.4</v>
      </c>
      <c r="T42" s="216">
        <v>0.4</v>
      </c>
      <c r="U42" s="216">
        <v>88.5</v>
      </c>
      <c r="V42" s="216" t="s">
        <v>1676</v>
      </c>
      <c r="W42" s="216">
        <v>80.400000000000006</v>
      </c>
      <c r="X42" s="216">
        <v>83.4</v>
      </c>
      <c r="Y42" s="216" t="s">
        <v>1677</v>
      </c>
      <c r="Z42" s="216">
        <v>87.5</v>
      </c>
      <c r="AA42" s="216">
        <v>80.400000000000006</v>
      </c>
      <c r="AB42" s="216">
        <v>0</v>
      </c>
      <c r="AC42" s="18" t="s">
        <v>1678</v>
      </c>
      <c r="AD42" s="210"/>
    </row>
    <row r="43" spans="1:30" ht="14.25" customHeight="1" x14ac:dyDescent="0.15">
      <c r="A43" s="207" t="s">
        <v>178</v>
      </c>
      <c r="B43" s="207" t="s">
        <v>1723</v>
      </c>
      <c r="C43" s="214" t="s">
        <v>1724</v>
      </c>
      <c r="D43" s="208"/>
      <c r="E43" s="206">
        <v>12252</v>
      </c>
      <c r="F43" s="210" t="s">
        <v>179</v>
      </c>
      <c r="G43" s="214" t="s">
        <v>180</v>
      </c>
      <c r="H43" s="18">
        <v>202</v>
      </c>
      <c r="I43" s="207" t="s">
        <v>17</v>
      </c>
      <c r="J43" s="214" t="s">
        <v>181</v>
      </c>
      <c r="K43" s="215">
        <v>100</v>
      </c>
      <c r="L43" s="18">
        <v>2.02</v>
      </c>
      <c r="M43" s="215">
        <v>0</v>
      </c>
      <c r="N43" s="215">
        <v>344</v>
      </c>
      <c r="O43" s="216" t="s">
        <v>1702</v>
      </c>
      <c r="P43" s="216">
        <v>0.2</v>
      </c>
      <c r="Q43" s="216">
        <v>0.2</v>
      </c>
      <c r="R43" s="216" t="s">
        <v>1702</v>
      </c>
      <c r="S43" s="216">
        <v>0.4</v>
      </c>
      <c r="T43" s="216">
        <v>0.4</v>
      </c>
      <c r="U43" s="216">
        <v>88.5</v>
      </c>
      <c r="V43" s="216" t="s">
        <v>1676</v>
      </c>
      <c r="W43" s="216">
        <v>80.400000000000006</v>
      </c>
      <c r="X43" s="216">
        <v>83.4</v>
      </c>
      <c r="Y43" s="216" t="s">
        <v>1677</v>
      </c>
      <c r="Z43" s="216">
        <v>87.5</v>
      </c>
      <c r="AA43" s="216">
        <v>80.400000000000006</v>
      </c>
      <c r="AB43" s="216">
        <v>0</v>
      </c>
      <c r="AC43" s="18" t="s">
        <v>1678</v>
      </c>
      <c r="AD43" s="210"/>
    </row>
    <row r="44" spans="1:30" ht="14.25" customHeight="1" x14ac:dyDescent="0.15">
      <c r="A44" s="207" t="s">
        <v>183</v>
      </c>
      <c r="B44" s="217" t="s">
        <v>183</v>
      </c>
      <c r="C44" s="214" t="s">
        <v>1725</v>
      </c>
      <c r="D44" s="208"/>
      <c r="E44" s="206">
        <v>10607</v>
      </c>
      <c r="F44" s="210" t="s">
        <v>185</v>
      </c>
      <c r="G44" s="214" t="s">
        <v>186</v>
      </c>
      <c r="H44" s="18">
        <v>384</v>
      </c>
      <c r="I44" s="207" t="s">
        <v>17</v>
      </c>
      <c r="J44" s="214" t="s">
        <v>87</v>
      </c>
      <c r="K44" s="215">
        <v>300</v>
      </c>
      <c r="L44" s="18">
        <v>1.28</v>
      </c>
      <c r="M44" s="215">
        <v>0</v>
      </c>
      <c r="N44" s="215">
        <v>352</v>
      </c>
      <c r="O44" s="216">
        <v>0.7</v>
      </c>
      <c r="P44" s="216">
        <v>1.7</v>
      </c>
      <c r="Q44" s="216">
        <v>0.7</v>
      </c>
      <c r="R44" s="216" t="s">
        <v>1702</v>
      </c>
      <c r="S44" s="216">
        <v>0</v>
      </c>
      <c r="T44" s="216">
        <v>0</v>
      </c>
      <c r="U44" s="216">
        <v>93.2</v>
      </c>
      <c r="V44" s="216" t="s">
        <v>1676</v>
      </c>
      <c r="W44" s="216">
        <v>88.9</v>
      </c>
      <c r="X44" s="216">
        <v>91.3</v>
      </c>
      <c r="Y44" s="216" t="s">
        <v>1677</v>
      </c>
      <c r="Z44" s="216">
        <v>90.3</v>
      </c>
      <c r="AA44" s="216">
        <v>88.9</v>
      </c>
      <c r="AB44" s="216">
        <v>0.1</v>
      </c>
      <c r="AC44" s="18" t="s">
        <v>1678</v>
      </c>
      <c r="AD44" s="210"/>
    </row>
    <row r="45" spans="1:30" ht="14.25" customHeight="1" x14ac:dyDescent="0.15">
      <c r="A45" s="207" t="s">
        <v>187</v>
      </c>
      <c r="B45" s="217" t="s">
        <v>187</v>
      </c>
      <c r="C45" s="214" t="s">
        <v>1726</v>
      </c>
      <c r="D45" s="208"/>
      <c r="E45" s="206">
        <v>24</v>
      </c>
      <c r="F45" s="210" t="s">
        <v>189</v>
      </c>
      <c r="G45" s="214" t="s">
        <v>190</v>
      </c>
      <c r="H45" s="18">
        <v>307</v>
      </c>
      <c r="I45" s="207" t="s">
        <v>17</v>
      </c>
      <c r="J45" s="214" t="s">
        <v>23</v>
      </c>
      <c r="K45" s="215">
        <v>1000</v>
      </c>
      <c r="L45" s="18">
        <v>0.307</v>
      </c>
      <c r="M45" s="215">
        <v>0</v>
      </c>
      <c r="N45" s="215">
        <v>391</v>
      </c>
      <c r="O45" s="216" t="s">
        <v>1702</v>
      </c>
      <c r="P45" s="216">
        <v>0</v>
      </c>
      <c r="Q45" s="216">
        <v>0</v>
      </c>
      <c r="R45" s="216" t="s">
        <v>1702</v>
      </c>
      <c r="S45" s="216">
        <v>0</v>
      </c>
      <c r="T45" s="216">
        <v>0</v>
      </c>
      <c r="U45" s="216">
        <v>104.2</v>
      </c>
      <c r="V45" s="216" t="s">
        <v>1676</v>
      </c>
      <c r="W45" s="216">
        <v>99.3</v>
      </c>
      <c r="X45" s="216">
        <v>99.3</v>
      </c>
      <c r="Y45" s="216" t="s">
        <v>1677</v>
      </c>
      <c r="Z45" s="216">
        <v>99.3</v>
      </c>
      <c r="AA45" s="216">
        <v>99.3</v>
      </c>
      <c r="AB45" s="216">
        <v>0</v>
      </c>
      <c r="AC45" s="18" t="s">
        <v>1678</v>
      </c>
      <c r="AD45" s="210"/>
    </row>
    <row r="46" spans="1:30" ht="14.25" customHeight="1" x14ac:dyDescent="0.15">
      <c r="A46" s="217" t="s">
        <v>191</v>
      </c>
      <c r="B46" s="217" t="s">
        <v>191</v>
      </c>
      <c r="C46" s="214" t="s">
        <v>1727</v>
      </c>
      <c r="D46" s="208"/>
      <c r="E46" s="206">
        <v>7751</v>
      </c>
      <c r="F46" s="210" t="s">
        <v>193</v>
      </c>
      <c r="G46" s="214" t="s">
        <v>190</v>
      </c>
      <c r="H46" s="18">
        <v>323</v>
      </c>
      <c r="I46" s="207" t="s">
        <v>17</v>
      </c>
      <c r="J46" s="214" t="s">
        <v>23</v>
      </c>
      <c r="K46" s="215">
        <v>1000</v>
      </c>
      <c r="L46" s="18">
        <v>0.32300000000000001</v>
      </c>
      <c r="M46" s="215">
        <v>0</v>
      </c>
      <c r="N46" s="215">
        <v>390</v>
      </c>
      <c r="O46" s="216" t="s">
        <v>1702</v>
      </c>
      <c r="P46" s="216">
        <v>0</v>
      </c>
      <c r="Q46" s="216">
        <v>0</v>
      </c>
      <c r="R46" s="216" t="s">
        <v>1702</v>
      </c>
      <c r="S46" s="216">
        <v>0</v>
      </c>
      <c r="T46" s="216">
        <v>0</v>
      </c>
      <c r="U46" s="216">
        <v>103.9</v>
      </c>
      <c r="V46" s="216" t="s">
        <v>1676</v>
      </c>
      <c r="W46" s="216">
        <v>99</v>
      </c>
      <c r="X46" s="216">
        <v>99</v>
      </c>
      <c r="Y46" s="216" t="s">
        <v>1677</v>
      </c>
      <c r="Z46" s="216">
        <v>99</v>
      </c>
      <c r="AA46" s="216">
        <v>99</v>
      </c>
      <c r="AB46" s="216">
        <v>0</v>
      </c>
      <c r="AC46" s="18" t="s">
        <v>1678</v>
      </c>
      <c r="AD46" s="210"/>
    </row>
    <row r="47" spans="1:30" ht="14.25" customHeight="1" x14ac:dyDescent="0.15">
      <c r="A47" s="217" t="s">
        <v>194</v>
      </c>
      <c r="B47" s="217" t="s">
        <v>194</v>
      </c>
      <c r="C47" s="214" t="s">
        <v>1728</v>
      </c>
      <c r="D47" s="208"/>
      <c r="E47" s="206">
        <v>26</v>
      </c>
      <c r="F47" s="210" t="s">
        <v>196</v>
      </c>
      <c r="G47" s="214" t="s">
        <v>190</v>
      </c>
      <c r="H47" s="18">
        <v>316</v>
      </c>
      <c r="I47" s="207" t="s">
        <v>17</v>
      </c>
      <c r="J47" s="214" t="s">
        <v>23</v>
      </c>
      <c r="K47" s="215">
        <v>1000</v>
      </c>
      <c r="L47" s="18">
        <v>0.316</v>
      </c>
      <c r="M47" s="215">
        <v>0</v>
      </c>
      <c r="N47" s="215">
        <v>394</v>
      </c>
      <c r="O47" s="216" t="s">
        <v>1702</v>
      </c>
      <c r="P47" s="216">
        <v>0</v>
      </c>
      <c r="Q47" s="216">
        <v>0</v>
      </c>
      <c r="R47" s="216" t="s">
        <v>1702</v>
      </c>
      <c r="S47" s="216">
        <v>0</v>
      </c>
      <c r="T47" s="216">
        <v>0</v>
      </c>
      <c r="U47" s="216">
        <v>104.9</v>
      </c>
      <c r="V47" s="216" t="s">
        <v>1676</v>
      </c>
      <c r="W47" s="216">
        <v>99.9</v>
      </c>
      <c r="X47" s="216">
        <v>100</v>
      </c>
      <c r="Y47" s="216" t="s">
        <v>1677</v>
      </c>
      <c r="Z47" s="216">
        <v>100</v>
      </c>
      <c r="AA47" s="216">
        <v>99.9</v>
      </c>
      <c r="AB47" s="216">
        <v>0</v>
      </c>
      <c r="AC47" s="18" t="s">
        <v>1678</v>
      </c>
      <c r="AD47" s="210"/>
    </row>
    <row r="48" spans="1:30" ht="14.25" customHeight="1" x14ac:dyDescent="0.15">
      <c r="A48" s="206" t="s">
        <v>197</v>
      </c>
      <c r="B48" s="206" t="s">
        <v>197</v>
      </c>
      <c r="C48" s="214" t="s">
        <v>1729</v>
      </c>
      <c r="D48" s="208"/>
      <c r="E48" s="206">
        <v>25</v>
      </c>
      <c r="F48" s="210" t="s">
        <v>199</v>
      </c>
      <c r="G48" s="214" t="s">
        <v>200</v>
      </c>
      <c r="H48" s="18">
        <v>375</v>
      </c>
      <c r="I48" s="207" t="s">
        <v>17</v>
      </c>
      <c r="J48" s="214" t="s">
        <v>23</v>
      </c>
      <c r="K48" s="215">
        <v>1000</v>
      </c>
      <c r="L48" s="18">
        <v>0.375</v>
      </c>
      <c r="M48" s="215">
        <v>0</v>
      </c>
      <c r="N48" s="215">
        <v>393</v>
      </c>
      <c r="O48" s="216" t="s">
        <v>1702</v>
      </c>
      <c r="P48" s="216">
        <v>0</v>
      </c>
      <c r="Q48" s="216">
        <v>0</v>
      </c>
      <c r="R48" s="216" t="s">
        <v>1702</v>
      </c>
      <c r="S48" s="216">
        <v>0</v>
      </c>
      <c r="T48" s="216">
        <v>0</v>
      </c>
      <c r="U48" s="216">
        <v>104.8</v>
      </c>
      <c r="V48" s="216" t="s">
        <v>1676</v>
      </c>
      <c r="W48" s="216">
        <v>99.9</v>
      </c>
      <c r="X48" s="216">
        <v>100</v>
      </c>
      <c r="Y48" s="216" t="s">
        <v>1677</v>
      </c>
      <c r="Z48" s="216">
        <v>100</v>
      </c>
      <c r="AA48" s="216">
        <v>99.9</v>
      </c>
      <c r="AB48" s="216">
        <v>0</v>
      </c>
      <c r="AC48" s="18" t="s">
        <v>1678</v>
      </c>
      <c r="AD48" s="210"/>
    </row>
    <row r="49" spans="1:30" ht="14.25" customHeight="1" x14ac:dyDescent="0.15">
      <c r="A49" s="206" t="s">
        <v>201</v>
      </c>
      <c r="B49" s="206" t="s">
        <v>201</v>
      </c>
      <c r="C49" s="214" t="s">
        <v>1730</v>
      </c>
      <c r="D49" s="208"/>
      <c r="E49" s="206">
        <v>12091</v>
      </c>
      <c r="F49" s="210" t="s">
        <v>203</v>
      </c>
      <c r="G49" s="214" t="s">
        <v>204</v>
      </c>
      <c r="H49" s="18">
        <v>243</v>
      </c>
      <c r="I49" s="207" t="s">
        <v>17</v>
      </c>
      <c r="J49" s="214" t="s">
        <v>118</v>
      </c>
      <c r="K49" s="215">
        <v>180</v>
      </c>
      <c r="L49" s="18">
        <v>1.35</v>
      </c>
      <c r="M49" s="215">
        <v>0</v>
      </c>
      <c r="N49" s="215">
        <v>393</v>
      </c>
      <c r="O49" s="216" t="s">
        <v>1702</v>
      </c>
      <c r="P49" s="216">
        <v>0</v>
      </c>
      <c r="Q49" s="216">
        <v>0</v>
      </c>
      <c r="R49" s="216" t="s">
        <v>1702</v>
      </c>
      <c r="S49" s="216">
        <v>0</v>
      </c>
      <c r="T49" s="216">
        <v>0</v>
      </c>
      <c r="U49" s="216">
        <v>104.7</v>
      </c>
      <c r="V49" s="216" t="s">
        <v>1676</v>
      </c>
      <c r="W49" s="216">
        <v>99.7</v>
      </c>
      <c r="X49" s="216">
        <v>99.7</v>
      </c>
      <c r="Y49" s="216" t="s">
        <v>1677</v>
      </c>
      <c r="Z49" s="216">
        <v>99.7</v>
      </c>
      <c r="AA49" s="216">
        <v>99.7</v>
      </c>
      <c r="AB49" s="216">
        <v>0</v>
      </c>
      <c r="AC49" s="18" t="s">
        <v>1678</v>
      </c>
      <c r="AD49" s="210"/>
    </row>
    <row r="50" spans="1:30" ht="14.25" customHeight="1" x14ac:dyDescent="0.15">
      <c r="A50" s="206" t="s">
        <v>205</v>
      </c>
      <c r="B50" s="206" t="s">
        <v>205</v>
      </c>
      <c r="C50" s="214" t="s">
        <v>206</v>
      </c>
      <c r="D50" s="208"/>
      <c r="E50" s="206">
        <v>3119</v>
      </c>
      <c r="F50" s="210" t="s">
        <v>207</v>
      </c>
      <c r="G50" s="214" t="s">
        <v>208</v>
      </c>
      <c r="H50" s="18">
        <v>960</v>
      </c>
      <c r="I50" s="207" t="s">
        <v>209</v>
      </c>
      <c r="J50" s="214" t="s">
        <v>91</v>
      </c>
      <c r="K50" s="215">
        <v>500</v>
      </c>
      <c r="L50" s="18">
        <v>1.92</v>
      </c>
      <c r="M50" s="215">
        <v>0</v>
      </c>
      <c r="N50" s="215">
        <v>329</v>
      </c>
      <c r="O50" s="216">
        <v>0.2</v>
      </c>
      <c r="P50" s="216">
        <v>0.3</v>
      </c>
      <c r="Q50" s="216">
        <v>0.2</v>
      </c>
      <c r="R50" s="216" t="s">
        <v>1702</v>
      </c>
      <c r="S50" s="216">
        <v>0</v>
      </c>
      <c r="T50" s="216">
        <v>0</v>
      </c>
      <c r="U50" s="216">
        <v>75.3</v>
      </c>
      <c r="V50" s="216" t="s">
        <v>1677</v>
      </c>
      <c r="W50" s="216">
        <v>75.2</v>
      </c>
      <c r="X50" s="216">
        <v>81.7</v>
      </c>
      <c r="Y50" s="216" t="s">
        <v>1676</v>
      </c>
      <c r="Z50" s="216">
        <v>81.900000000000006</v>
      </c>
      <c r="AA50" s="216">
        <v>81.7</v>
      </c>
      <c r="AB50" s="216">
        <v>0</v>
      </c>
      <c r="AC50" s="18" t="s">
        <v>1678</v>
      </c>
      <c r="AD50" s="210"/>
    </row>
    <row r="51" spans="1:30" ht="14.25" customHeight="1" x14ac:dyDescent="0.15">
      <c r="A51" s="206" t="s">
        <v>211</v>
      </c>
      <c r="B51" s="206" t="s">
        <v>211</v>
      </c>
      <c r="C51" s="214" t="s">
        <v>1731</v>
      </c>
      <c r="D51" s="208"/>
      <c r="E51" s="206">
        <v>11872</v>
      </c>
      <c r="F51" s="210" t="s">
        <v>213</v>
      </c>
      <c r="G51" s="214" t="s">
        <v>214</v>
      </c>
      <c r="H51" s="18">
        <v>295</v>
      </c>
      <c r="I51" s="207" t="s">
        <v>17</v>
      </c>
      <c r="J51" s="214" t="s">
        <v>145</v>
      </c>
      <c r="K51" s="215">
        <v>250</v>
      </c>
      <c r="L51" s="18">
        <v>1.18</v>
      </c>
      <c r="M51" s="215">
        <v>0</v>
      </c>
      <c r="N51" s="215">
        <v>304</v>
      </c>
      <c r="O51" s="216">
        <v>17.8</v>
      </c>
      <c r="P51" s="216">
        <v>20.8</v>
      </c>
      <c r="Q51" s="216">
        <v>17.8</v>
      </c>
      <c r="R51" s="216">
        <v>0.8</v>
      </c>
      <c r="S51" s="216">
        <v>2</v>
      </c>
      <c r="T51" s="216">
        <v>0.8</v>
      </c>
      <c r="U51" s="216">
        <v>46.5</v>
      </c>
      <c r="V51" s="216" t="s">
        <v>1676</v>
      </c>
      <c r="W51" s="216">
        <v>42.3</v>
      </c>
      <c r="X51" s="216">
        <v>37.700000000000003</v>
      </c>
      <c r="Y51" s="216" t="s">
        <v>1677</v>
      </c>
      <c r="Z51" s="216">
        <v>59.6</v>
      </c>
      <c r="AA51" s="216">
        <v>42.3</v>
      </c>
      <c r="AB51" s="216">
        <v>0</v>
      </c>
      <c r="AC51" s="18" t="s">
        <v>1678</v>
      </c>
      <c r="AD51" s="210"/>
    </row>
    <row r="52" spans="1:30" ht="14.25" customHeight="1" x14ac:dyDescent="0.15">
      <c r="A52" s="206" t="s">
        <v>215</v>
      </c>
      <c r="B52" s="206" t="s">
        <v>215</v>
      </c>
      <c r="C52" s="214" t="s">
        <v>1732</v>
      </c>
      <c r="D52" s="208"/>
      <c r="E52" s="206">
        <v>11774</v>
      </c>
      <c r="F52" s="210" t="s">
        <v>217</v>
      </c>
      <c r="G52" s="214" t="s">
        <v>218</v>
      </c>
      <c r="H52" s="18">
        <v>412</v>
      </c>
      <c r="I52" s="207" t="s">
        <v>17</v>
      </c>
      <c r="J52" s="214" t="s">
        <v>219</v>
      </c>
      <c r="K52" s="215">
        <v>400</v>
      </c>
      <c r="L52" s="18">
        <v>1.03</v>
      </c>
      <c r="M52" s="215">
        <v>0</v>
      </c>
      <c r="N52" s="215">
        <v>202</v>
      </c>
      <c r="O52" s="216">
        <v>3.6</v>
      </c>
      <c r="P52" s="216">
        <v>4.4000000000000004</v>
      </c>
      <c r="Q52" s="216">
        <v>3.6</v>
      </c>
      <c r="R52" s="216">
        <v>0.2</v>
      </c>
      <c r="S52" s="216">
        <v>0.4</v>
      </c>
      <c r="T52" s="216">
        <v>0.2</v>
      </c>
      <c r="U52" s="216">
        <v>47.7</v>
      </c>
      <c r="V52" s="216" t="s">
        <v>1676</v>
      </c>
      <c r="W52" s="216">
        <v>44.9</v>
      </c>
      <c r="X52" s="216">
        <v>46.8</v>
      </c>
      <c r="Y52" s="216" t="s">
        <v>1677</v>
      </c>
      <c r="Z52" s="216">
        <v>49.2</v>
      </c>
      <c r="AA52" s="216">
        <v>44.9</v>
      </c>
      <c r="AB52" s="216">
        <v>0.2</v>
      </c>
      <c r="AC52" s="18" t="s">
        <v>1678</v>
      </c>
      <c r="AD52" s="210"/>
    </row>
    <row r="53" spans="1:30" ht="14.25" customHeight="1" x14ac:dyDescent="0.15">
      <c r="A53" s="206" t="s">
        <v>220</v>
      </c>
      <c r="B53" s="206" t="s">
        <v>220</v>
      </c>
      <c r="C53" s="214" t="s">
        <v>221</v>
      </c>
      <c r="D53" s="208"/>
      <c r="E53" s="206">
        <v>12075</v>
      </c>
      <c r="F53" s="210" t="s">
        <v>222</v>
      </c>
      <c r="G53" s="214" t="s">
        <v>223</v>
      </c>
      <c r="H53" s="18">
        <v>541</v>
      </c>
      <c r="I53" s="207" t="s">
        <v>17</v>
      </c>
      <c r="J53" s="214" t="s">
        <v>18</v>
      </c>
      <c r="K53" s="215">
        <v>800</v>
      </c>
      <c r="L53" s="18">
        <v>0.67625000000000002</v>
      </c>
      <c r="M53" s="215">
        <v>0</v>
      </c>
      <c r="N53" s="215">
        <v>147</v>
      </c>
      <c r="O53" s="216">
        <v>8.5</v>
      </c>
      <c r="P53" s="216">
        <v>9.8000000000000007</v>
      </c>
      <c r="Q53" s="216">
        <v>8.5</v>
      </c>
      <c r="R53" s="216">
        <v>0.3</v>
      </c>
      <c r="S53" s="216">
        <v>0.6</v>
      </c>
      <c r="T53" s="216">
        <v>0.3</v>
      </c>
      <c r="U53" s="216">
        <v>26</v>
      </c>
      <c r="V53" s="216" t="s">
        <v>1676</v>
      </c>
      <c r="W53" s="216">
        <v>23.6</v>
      </c>
      <c r="X53" s="216">
        <v>22</v>
      </c>
      <c r="Y53" s="216" t="s">
        <v>1677</v>
      </c>
      <c r="Z53" s="216">
        <v>27.1</v>
      </c>
      <c r="AA53" s="216">
        <v>23.6</v>
      </c>
      <c r="AB53" s="216">
        <v>0</v>
      </c>
      <c r="AC53" s="18" t="s">
        <v>1678</v>
      </c>
      <c r="AD53" s="210"/>
    </row>
    <row r="54" spans="1:30" ht="14.25" customHeight="1" x14ac:dyDescent="0.15">
      <c r="A54" s="206" t="s">
        <v>224</v>
      </c>
      <c r="B54" s="206" t="s">
        <v>224</v>
      </c>
      <c r="C54" s="214" t="s">
        <v>1733</v>
      </c>
      <c r="D54" s="208"/>
      <c r="E54" s="206">
        <v>1024</v>
      </c>
      <c r="F54" s="210" t="s">
        <v>226</v>
      </c>
      <c r="G54" s="214" t="s">
        <v>227</v>
      </c>
      <c r="H54" s="18">
        <v>670</v>
      </c>
      <c r="I54" s="207" t="s">
        <v>17</v>
      </c>
      <c r="J54" s="214" t="s">
        <v>23</v>
      </c>
      <c r="K54" s="215">
        <v>1000</v>
      </c>
      <c r="L54" s="18">
        <v>0.67</v>
      </c>
      <c r="M54" s="215">
        <v>0</v>
      </c>
      <c r="N54" s="215">
        <v>214</v>
      </c>
      <c r="O54" s="216">
        <v>6.1</v>
      </c>
      <c r="P54" s="216">
        <v>6.7</v>
      </c>
      <c r="Q54" s="216">
        <v>6.1</v>
      </c>
      <c r="R54" s="216">
        <v>0.6</v>
      </c>
      <c r="S54" s="216">
        <v>1.3</v>
      </c>
      <c r="T54" s="216">
        <v>0.6</v>
      </c>
      <c r="U54" s="216">
        <v>45.9</v>
      </c>
      <c r="V54" s="216" t="s">
        <v>1676</v>
      </c>
      <c r="W54" s="216">
        <v>43.2</v>
      </c>
      <c r="X54" s="216">
        <v>45</v>
      </c>
      <c r="Y54" s="216" t="s">
        <v>1677</v>
      </c>
      <c r="Z54" s="216">
        <v>49.6</v>
      </c>
      <c r="AA54" s="216">
        <v>43.2</v>
      </c>
      <c r="AB54" s="216">
        <v>0.3</v>
      </c>
      <c r="AC54" s="18" t="s">
        <v>1678</v>
      </c>
      <c r="AD54" s="210"/>
    </row>
    <row r="55" spans="1:30" ht="14.25" customHeight="1" x14ac:dyDescent="0.15">
      <c r="A55" s="206" t="s">
        <v>228</v>
      </c>
      <c r="B55" s="206" t="s">
        <v>228</v>
      </c>
      <c r="C55" s="214" t="s">
        <v>1734</v>
      </c>
      <c r="D55" s="208"/>
      <c r="E55" s="206">
        <v>1025</v>
      </c>
      <c r="F55" s="210" t="s">
        <v>230</v>
      </c>
      <c r="G55" s="214" t="s">
        <v>227</v>
      </c>
      <c r="H55" s="18">
        <v>629</v>
      </c>
      <c r="I55" s="207" t="s">
        <v>17</v>
      </c>
      <c r="J55" s="214" t="s">
        <v>23</v>
      </c>
      <c r="K55" s="215">
        <v>1000</v>
      </c>
      <c r="L55" s="18">
        <v>0.629</v>
      </c>
      <c r="M55" s="215">
        <v>0</v>
      </c>
      <c r="N55" s="215">
        <v>228</v>
      </c>
      <c r="O55" s="216">
        <v>4.5</v>
      </c>
      <c r="P55" s="216">
        <v>5.6</v>
      </c>
      <c r="Q55" s="216">
        <v>4.5</v>
      </c>
      <c r="R55" s="216">
        <v>0.3</v>
      </c>
      <c r="S55" s="216">
        <v>0.7</v>
      </c>
      <c r="T55" s="216">
        <v>0.3</v>
      </c>
      <c r="U55" s="216" t="s">
        <v>1702</v>
      </c>
      <c r="V55" s="216" t="s">
        <v>1677</v>
      </c>
      <c r="W55" s="216" t="s">
        <v>1702</v>
      </c>
      <c r="X55" s="216">
        <v>49.1</v>
      </c>
      <c r="Y55" s="216" t="s">
        <v>1676</v>
      </c>
      <c r="Z55" s="216">
        <v>52.9</v>
      </c>
      <c r="AA55" s="216">
        <v>49.1</v>
      </c>
      <c r="AB55" s="216">
        <v>0.4</v>
      </c>
      <c r="AC55" s="18" t="s">
        <v>1678</v>
      </c>
      <c r="AD55" s="210"/>
    </row>
    <row r="56" spans="1:30" ht="14.25" customHeight="1" x14ac:dyDescent="0.15">
      <c r="A56" s="206" t="s">
        <v>231</v>
      </c>
      <c r="B56" s="206" t="s">
        <v>231</v>
      </c>
      <c r="C56" s="214" t="s">
        <v>1735</v>
      </c>
      <c r="D56" s="208"/>
      <c r="E56" s="206">
        <v>4629</v>
      </c>
      <c r="F56" s="210" t="s">
        <v>233</v>
      </c>
      <c r="G56" s="214" t="s">
        <v>234</v>
      </c>
      <c r="H56" s="18">
        <v>115</v>
      </c>
      <c r="I56" s="207" t="s">
        <v>17</v>
      </c>
      <c r="J56" s="214" t="s">
        <v>55</v>
      </c>
      <c r="K56" s="215">
        <v>200</v>
      </c>
      <c r="L56" s="18">
        <v>0.57499999999999996</v>
      </c>
      <c r="M56" s="215">
        <v>0</v>
      </c>
      <c r="N56" s="215">
        <v>124</v>
      </c>
      <c r="O56" s="216">
        <v>12.5</v>
      </c>
      <c r="P56" s="216">
        <v>12.9</v>
      </c>
      <c r="Q56" s="216">
        <v>12.5</v>
      </c>
      <c r="R56" s="216">
        <v>6.3</v>
      </c>
      <c r="S56" s="216">
        <v>6.7</v>
      </c>
      <c r="T56" s="216">
        <v>6.3</v>
      </c>
      <c r="U56" s="216">
        <v>0.9</v>
      </c>
      <c r="V56" s="216" t="s">
        <v>1676</v>
      </c>
      <c r="W56" s="216">
        <v>0.8</v>
      </c>
      <c r="X56" s="216">
        <v>1.7</v>
      </c>
      <c r="Y56" s="216" t="s">
        <v>1677</v>
      </c>
      <c r="Z56" s="216">
        <v>7.7</v>
      </c>
      <c r="AA56" s="216">
        <v>0.8</v>
      </c>
      <c r="AB56" s="216">
        <v>0.5</v>
      </c>
      <c r="AC56" s="18" t="s">
        <v>1678</v>
      </c>
      <c r="AD56" s="210"/>
    </row>
    <row r="57" spans="1:30" ht="14.25" customHeight="1" x14ac:dyDescent="0.15">
      <c r="A57" s="206" t="s">
        <v>235</v>
      </c>
      <c r="B57" s="206" t="s">
        <v>235</v>
      </c>
      <c r="C57" s="214" t="s">
        <v>1736</v>
      </c>
      <c r="D57" s="208"/>
      <c r="E57" s="206">
        <v>11844</v>
      </c>
      <c r="F57" s="210" t="s">
        <v>237</v>
      </c>
      <c r="G57" s="214" t="s">
        <v>131</v>
      </c>
      <c r="H57" s="18">
        <v>135</v>
      </c>
      <c r="I57" s="207" t="s">
        <v>17</v>
      </c>
      <c r="J57" s="214" t="s">
        <v>139</v>
      </c>
      <c r="K57" s="215">
        <v>150</v>
      </c>
      <c r="L57" s="18">
        <v>0.9</v>
      </c>
      <c r="M57" s="215">
        <v>0</v>
      </c>
      <c r="N57" s="215">
        <v>456</v>
      </c>
      <c r="O57" s="216">
        <v>34.6</v>
      </c>
      <c r="P57" s="216">
        <v>37.5</v>
      </c>
      <c r="Q57" s="216">
        <v>34.6</v>
      </c>
      <c r="R57" s="216">
        <v>23.7</v>
      </c>
      <c r="S57" s="216">
        <v>25.1</v>
      </c>
      <c r="T57" s="216">
        <v>23.7</v>
      </c>
      <c r="U57" s="216">
        <v>6.8</v>
      </c>
      <c r="V57" s="216" t="s">
        <v>1677</v>
      </c>
      <c r="W57" s="216">
        <v>6.5</v>
      </c>
      <c r="X57" s="216">
        <v>18.399999999999999</v>
      </c>
      <c r="Y57" s="216" t="s">
        <v>1676</v>
      </c>
      <c r="Z57" s="216">
        <v>29.5</v>
      </c>
      <c r="AA57" s="216">
        <v>18.399999999999999</v>
      </c>
      <c r="AB57" s="216">
        <v>0</v>
      </c>
      <c r="AC57" s="18" t="s">
        <v>1678</v>
      </c>
      <c r="AD57" s="210"/>
    </row>
    <row r="58" spans="1:30" ht="14.25" customHeight="1" x14ac:dyDescent="0.15">
      <c r="A58" s="206" t="s">
        <v>238</v>
      </c>
      <c r="B58" s="206" t="s">
        <v>238</v>
      </c>
      <c r="C58" s="214" t="s">
        <v>1737</v>
      </c>
      <c r="D58" s="208"/>
      <c r="E58" s="206">
        <v>416</v>
      </c>
      <c r="F58" s="210" t="s">
        <v>240</v>
      </c>
      <c r="G58" s="214" t="s">
        <v>241</v>
      </c>
      <c r="H58" s="18">
        <v>104</v>
      </c>
      <c r="I58" s="207" t="s">
        <v>81</v>
      </c>
      <c r="J58" s="214" t="s">
        <v>242</v>
      </c>
      <c r="K58" s="215">
        <v>450</v>
      </c>
      <c r="L58" s="18">
        <v>0.2311111111111111</v>
      </c>
      <c r="M58" s="215">
        <v>0</v>
      </c>
      <c r="N58" s="215">
        <v>73</v>
      </c>
      <c r="O58" s="216">
        <v>6.7</v>
      </c>
      <c r="P58" s="216">
        <v>7</v>
      </c>
      <c r="Q58" s="216">
        <v>6.7</v>
      </c>
      <c r="R58" s="216">
        <v>4.5</v>
      </c>
      <c r="S58" s="216">
        <v>4.9000000000000004</v>
      </c>
      <c r="T58" s="216">
        <v>4.5</v>
      </c>
      <c r="U58" s="216">
        <v>0.8</v>
      </c>
      <c r="V58" s="216" t="s">
        <v>1676</v>
      </c>
      <c r="W58" s="216">
        <v>0.8</v>
      </c>
      <c r="X58" s="216">
        <v>0.9</v>
      </c>
      <c r="Y58" s="216" t="s">
        <v>1677</v>
      </c>
      <c r="Z58" s="216">
        <v>1.5</v>
      </c>
      <c r="AA58" s="216">
        <v>0.8</v>
      </c>
      <c r="AB58" s="216">
        <v>0</v>
      </c>
      <c r="AC58" s="18" t="s">
        <v>1678</v>
      </c>
      <c r="AD58" s="210"/>
    </row>
    <row r="59" spans="1:30" ht="14.25" customHeight="1" x14ac:dyDescent="0.15">
      <c r="A59" s="206" t="s">
        <v>243</v>
      </c>
      <c r="B59" s="206" t="s">
        <v>243</v>
      </c>
      <c r="C59" s="214" t="s">
        <v>1738</v>
      </c>
      <c r="D59" s="208"/>
      <c r="E59" s="206">
        <v>29014</v>
      </c>
      <c r="F59" s="210" t="s">
        <v>245</v>
      </c>
      <c r="G59" s="214" t="s">
        <v>241</v>
      </c>
      <c r="H59" s="18">
        <v>104</v>
      </c>
      <c r="I59" s="207" t="s">
        <v>81</v>
      </c>
      <c r="J59" s="214" t="s">
        <v>242</v>
      </c>
      <c r="K59" s="215">
        <v>450</v>
      </c>
      <c r="L59" s="18">
        <v>0.2311111111111111</v>
      </c>
      <c r="M59" s="215">
        <v>0</v>
      </c>
      <c r="N59" s="215">
        <v>56</v>
      </c>
      <c r="O59" s="216">
        <v>5.3</v>
      </c>
      <c r="P59" s="216">
        <v>5.3</v>
      </c>
      <c r="Q59" s="216">
        <v>5.3</v>
      </c>
      <c r="R59" s="216">
        <v>3.2</v>
      </c>
      <c r="S59" s="216">
        <v>3.5</v>
      </c>
      <c r="T59" s="216">
        <v>3.2</v>
      </c>
      <c r="U59" s="216">
        <v>1</v>
      </c>
      <c r="V59" s="216" t="s">
        <v>1676</v>
      </c>
      <c r="W59" s="216">
        <v>0.9</v>
      </c>
      <c r="X59" s="216">
        <v>1.1000000000000001</v>
      </c>
      <c r="Y59" s="216" t="s">
        <v>1677</v>
      </c>
      <c r="Z59" s="216">
        <v>2</v>
      </c>
      <c r="AA59" s="216">
        <v>0.9</v>
      </c>
      <c r="AB59" s="216">
        <v>0</v>
      </c>
      <c r="AC59" s="18" t="s">
        <v>1678</v>
      </c>
      <c r="AD59" s="210"/>
    </row>
    <row r="60" spans="1:30" ht="14.25" customHeight="1" x14ac:dyDescent="0.15">
      <c r="A60" s="206" t="s">
        <v>246</v>
      </c>
      <c r="B60" s="206" t="s">
        <v>246</v>
      </c>
      <c r="C60" s="214" t="s">
        <v>1739</v>
      </c>
      <c r="D60" s="208"/>
      <c r="E60" s="206">
        <v>29017</v>
      </c>
      <c r="F60" s="210" t="s">
        <v>248</v>
      </c>
      <c r="G60" s="214" t="s">
        <v>249</v>
      </c>
      <c r="H60" s="18">
        <v>107</v>
      </c>
      <c r="I60" s="207" t="s">
        <v>81</v>
      </c>
      <c r="J60" s="214" t="s">
        <v>139</v>
      </c>
      <c r="K60" s="215">
        <v>150</v>
      </c>
      <c r="L60" s="18">
        <v>0.71333333333333337</v>
      </c>
      <c r="M60" s="215">
        <v>0</v>
      </c>
      <c r="N60" s="215">
        <v>82</v>
      </c>
      <c r="O60" s="216">
        <v>7.8</v>
      </c>
      <c r="P60" s="216">
        <v>7.8</v>
      </c>
      <c r="Q60" s="216">
        <v>7.8</v>
      </c>
      <c r="R60" s="216">
        <v>5.2</v>
      </c>
      <c r="S60" s="216">
        <v>5.7</v>
      </c>
      <c r="T60" s="216">
        <v>5.2</v>
      </c>
      <c r="U60" s="216">
        <v>0.7</v>
      </c>
      <c r="V60" s="216" t="s">
        <v>1676</v>
      </c>
      <c r="W60" s="216">
        <v>0.6</v>
      </c>
      <c r="X60" s="216">
        <v>1</v>
      </c>
      <c r="Y60" s="216" t="s">
        <v>1677</v>
      </c>
      <c r="Z60" s="216">
        <v>1</v>
      </c>
      <c r="AA60" s="216">
        <v>0.6</v>
      </c>
      <c r="AB60" s="216">
        <v>0</v>
      </c>
      <c r="AC60" s="18" t="s">
        <v>1678</v>
      </c>
      <c r="AD60" s="210"/>
    </row>
    <row r="61" spans="1:30" ht="14.25" customHeight="1" x14ac:dyDescent="0.15">
      <c r="A61" s="206" t="s">
        <v>250</v>
      </c>
      <c r="B61" s="206" t="s">
        <v>250</v>
      </c>
      <c r="C61" s="214" t="s">
        <v>1740</v>
      </c>
      <c r="D61" s="208"/>
      <c r="E61" s="221">
        <v>35104</v>
      </c>
      <c r="F61" s="210" t="s">
        <v>252</v>
      </c>
      <c r="G61" s="214" t="s">
        <v>241</v>
      </c>
      <c r="H61" s="18">
        <v>109</v>
      </c>
      <c r="I61" s="207" t="s">
        <v>17</v>
      </c>
      <c r="J61" s="214" t="s">
        <v>253</v>
      </c>
      <c r="K61" s="215">
        <v>270</v>
      </c>
      <c r="L61" s="18">
        <v>0.40370370370370373</v>
      </c>
      <c r="M61" s="215">
        <v>0</v>
      </c>
      <c r="N61" s="215">
        <v>143</v>
      </c>
      <c r="O61" s="216">
        <v>10.3</v>
      </c>
      <c r="P61" s="216">
        <v>10.7</v>
      </c>
      <c r="Q61" s="216">
        <v>10.3</v>
      </c>
      <c r="R61" s="216">
        <v>10.7</v>
      </c>
      <c r="S61" s="216">
        <v>11.3</v>
      </c>
      <c r="T61" s="216">
        <v>10.7</v>
      </c>
      <c r="U61" s="216">
        <v>1.2</v>
      </c>
      <c r="V61" s="216" t="s">
        <v>1676</v>
      </c>
      <c r="W61" s="216">
        <v>1.1000000000000001</v>
      </c>
      <c r="X61" s="216">
        <v>1.1000000000000001</v>
      </c>
      <c r="Y61" s="216" t="s">
        <v>1677</v>
      </c>
      <c r="Z61" s="216">
        <v>0.9</v>
      </c>
      <c r="AA61" s="216">
        <v>1.1000000000000001</v>
      </c>
      <c r="AB61" s="216">
        <v>0</v>
      </c>
      <c r="AC61" s="18" t="s">
        <v>1678</v>
      </c>
      <c r="AD61" s="210"/>
    </row>
    <row r="62" spans="1:30" ht="14.25" customHeight="1" x14ac:dyDescent="0.15">
      <c r="A62" s="206" t="s">
        <v>254</v>
      </c>
      <c r="B62" s="206" t="s">
        <v>1741</v>
      </c>
      <c r="C62" s="214" t="s">
        <v>1742</v>
      </c>
      <c r="D62" s="208"/>
      <c r="E62" s="206">
        <v>35103</v>
      </c>
      <c r="F62" s="210" t="s">
        <v>256</v>
      </c>
      <c r="G62" s="214" t="s">
        <v>241</v>
      </c>
      <c r="H62" s="18">
        <v>99</v>
      </c>
      <c r="I62" s="207" t="s">
        <v>17</v>
      </c>
      <c r="J62" s="214" t="s">
        <v>257</v>
      </c>
      <c r="K62" s="215">
        <v>80</v>
      </c>
      <c r="L62" s="18">
        <v>1.2375</v>
      </c>
      <c r="M62" s="215">
        <v>0</v>
      </c>
      <c r="N62" s="215">
        <v>377</v>
      </c>
      <c r="O62" s="216">
        <v>23</v>
      </c>
      <c r="P62" s="216">
        <v>23.4</v>
      </c>
      <c r="Q62" s="216">
        <v>23</v>
      </c>
      <c r="R62" s="216">
        <v>31.2</v>
      </c>
      <c r="S62" s="216">
        <v>34.4</v>
      </c>
      <c r="T62" s="216">
        <v>31.2</v>
      </c>
      <c r="U62" s="216">
        <v>0.5</v>
      </c>
      <c r="V62" s="216" t="s">
        <v>1676</v>
      </c>
      <c r="W62" s="216">
        <v>0.5</v>
      </c>
      <c r="X62" s="216">
        <v>2.8</v>
      </c>
      <c r="Y62" s="216" t="s">
        <v>1677</v>
      </c>
      <c r="Z62" s="216">
        <v>0.4</v>
      </c>
      <c r="AA62" s="216">
        <v>0.5</v>
      </c>
      <c r="AB62" s="216">
        <v>0</v>
      </c>
      <c r="AC62" s="18" t="s">
        <v>1678</v>
      </c>
      <c r="AD62" s="210"/>
    </row>
    <row r="63" spans="1:30" ht="14.25" customHeight="1" x14ac:dyDescent="0.15">
      <c r="A63" s="206" t="s">
        <v>258</v>
      </c>
      <c r="B63" s="206" t="s">
        <v>258</v>
      </c>
      <c r="C63" s="214" t="s">
        <v>259</v>
      </c>
      <c r="D63" s="208"/>
      <c r="E63" s="206">
        <v>41739</v>
      </c>
      <c r="F63" s="210" t="s">
        <v>260</v>
      </c>
      <c r="G63" s="214" t="s">
        <v>261</v>
      </c>
      <c r="H63" s="18">
        <v>1578</v>
      </c>
      <c r="I63" s="207" t="s">
        <v>17</v>
      </c>
      <c r="J63" s="214" t="s">
        <v>262</v>
      </c>
      <c r="K63" s="215">
        <v>1250</v>
      </c>
      <c r="L63" s="18">
        <v>1.2624</v>
      </c>
      <c r="M63" s="215">
        <v>0</v>
      </c>
      <c r="N63" s="215">
        <v>223</v>
      </c>
      <c r="O63" s="216">
        <v>15.2</v>
      </c>
      <c r="P63" s="216">
        <v>15.3</v>
      </c>
      <c r="Q63" s="216">
        <v>15.2</v>
      </c>
      <c r="R63" s="216">
        <v>16.8</v>
      </c>
      <c r="S63" s="216">
        <v>17.8</v>
      </c>
      <c r="T63" s="216">
        <v>16.8</v>
      </c>
      <c r="U63" s="216">
        <v>2.2000000000000002</v>
      </c>
      <c r="V63" s="216" t="s">
        <v>1676</v>
      </c>
      <c r="W63" s="216">
        <v>2</v>
      </c>
      <c r="X63" s="216">
        <v>1.3</v>
      </c>
      <c r="Y63" s="216" t="s">
        <v>1677</v>
      </c>
      <c r="Z63" s="216">
        <v>1.6</v>
      </c>
      <c r="AA63" s="216">
        <v>2</v>
      </c>
      <c r="AB63" s="216">
        <v>0.5</v>
      </c>
      <c r="AC63" s="18" t="s">
        <v>1678</v>
      </c>
      <c r="AD63" s="210"/>
    </row>
    <row r="64" spans="1:30" ht="14.25" customHeight="1" x14ac:dyDescent="0.15">
      <c r="A64" s="206" t="s">
        <v>263</v>
      </c>
      <c r="B64" s="206" t="s">
        <v>263</v>
      </c>
      <c r="C64" s="214" t="s">
        <v>1743</v>
      </c>
      <c r="D64" s="208"/>
      <c r="E64" s="206">
        <v>11849</v>
      </c>
      <c r="F64" s="210" t="s">
        <v>265</v>
      </c>
      <c r="G64" s="214" t="s">
        <v>266</v>
      </c>
      <c r="H64" s="18">
        <v>388</v>
      </c>
      <c r="I64" s="207" t="s">
        <v>17</v>
      </c>
      <c r="J64" s="214" t="s">
        <v>267</v>
      </c>
      <c r="K64" s="215">
        <v>160</v>
      </c>
      <c r="L64" s="18">
        <v>2.4249999999999998</v>
      </c>
      <c r="M64" s="215">
        <v>0</v>
      </c>
      <c r="N64" s="215">
        <v>496</v>
      </c>
      <c r="O64" s="216">
        <v>49.7</v>
      </c>
      <c r="P64" s="216">
        <v>50.5</v>
      </c>
      <c r="Q64" s="216">
        <v>49.7</v>
      </c>
      <c r="R64" s="216">
        <v>32.299999999999997</v>
      </c>
      <c r="S64" s="216">
        <v>34.1</v>
      </c>
      <c r="T64" s="216">
        <v>32.299999999999997</v>
      </c>
      <c r="U64" s="216">
        <v>0.2</v>
      </c>
      <c r="V64" s="216" t="s">
        <v>1676</v>
      </c>
      <c r="W64" s="216">
        <v>0.2</v>
      </c>
      <c r="X64" s="216">
        <v>4.3</v>
      </c>
      <c r="Y64" s="216" t="s">
        <v>1677</v>
      </c>
      <c r="Z64" s="216">
        <v>4.2</v>
      </c>
      <c r="AA64" s="216">
        <v>0.2</v>
      </c>
      <c r="AB64" s="216">
        <v>1.1000000000000001</v>
      </c>
      <c r="AC64" s="18" t="s">
        <v>1678</v>
      </c>
      <c r="AD64" s="210"/>
    </row>
    <row r="65" spans="1:30" ht="14.25" customHeight="1" x14ac:dyDescent="0.15">
      <c r="A65" s="206" t="s">
        <v>268</v>
      </c>
      <c r="B65" s="221" t="s">
        <v>268</v>
      </c>
      <c r="C65" s="214" t="s">
        <v>1744</v>
      </c>
      <c r="D65" s="208"/>
      <c r="E65" s="206">
        <v>40996</v>
      </c>
      <c r="F65" s="210" t="s">
        <v>270</v>
      </c>
      <c r="G65" s="214" t="s">
        <v>271</v>
      </c>
      <c r="H65" s="18">
        <v>285</v>
      </c>
      <c r="I65" s="207" t="s">
        <v>17</v>
      </c>
      <c r="J65" s="214" t="s">
        <v>272</v>
      </c>
      <c r="K65" s="215">
        <v>250</v>
      </c>
      <c r="L65" s="18">
        <v>1.1399999999999999</v>
      </c>
      <c r="M65" s="215">
        <v>0</v>
      </c>
      <c r="N65" s="215">
        <v>184</v>
      </c>
      <c r="O65" s="216">
        <v>14.5</v>
      </c>
      <c r="P65" s="216">
        <v>16.5</v>
      </c>
      <c r="Q65" s="216">
        <v>14.5</v>
      </c>
      <c r="R65" s="216">
        <v>9.6999999999999993</v>
      </c>
      <c r="S65" s="216">
        <v>10</v>
      </c>
      <c r="T65" s="216">
        <v>9.6999999999999993</v>
      </c>
      <c r="U65" s="216">
        <v>0.3</v>
      </c>
      <c r="V65" s="216" t="s">
        <v>1677</v>
      </c>
      <c r="W65" s="216">
        <v>0.3</v>
      </c>
      <c r="X65" s="216">
        <v>4.8</v>
      </c>
      <c r="Y65" s="216" t="s">
        <v>1676</v>
      </c>
      <c r="Z65" s="216">
        <v>12.1</v>
      </c>
      <c r="AA65" s="216">
        <v>4.8</v>
      </c>
      <c r="AB65" s="216">
        <v>0</v>
      </c>
      <c r="AC65" s="18" t="s">
        <v>1678</v>
      </c>
      <c r="AD65" s="210"/>
    </row>
    <row r="66" spans="1:30" ht="14.25" customHeight="1" x14ac:dyDescent="0.15">
      <c r="A66" s="206" t="s">
        <v>273</v>
      </c>
      <c r="B66" s="221" t="s">
        <v>273</v>
      </c>
      <c r="C66" s="214" t="s">
        <v>274</v>
      </c>
      <c r="D66" s="208"/>
      <c r="E66" s="206">
        <v>41123</v>
      </c>
      <c r="F66" s="210" t="s">
        <v>275</v>
      </c>
      <c r="G66" s="214" t="s">
        <v>276</v>
      </c>
      <c r="H66" s="18">
        <v>283</v>
      </c>
      <c r="I66" s="207" t="s">
        <v>17</v>
      </c>
      <c r="J66" s="214" t="s">
        <v>87</v>
      </c>
      <c r="K66" s="215">
        <v>300</v>
      </c>
      <c r="L66" s="18">
        <v>0.94333333333333336</v>
      </c>
      <c r="M66" s="215">
        <v>0</v>
      </c>
      <c r="N66" s="215">
        <v>185</v>
      </c>
      <c r="O66" s="216">
        <v>15.1</v>
      </c>
      <c r="P66" s="216">
        <v>16.600000000000001</v>
      </c>
      <c r="Q66" s="216">
        <v>15.1</v>
      </c>
      <c r="R66" s="216">
        <v>9.6999999999999993</v>
      </c>
      <c r="S66" s="216">
        <v>10</v>
      </c>
      <c r="T66" s="216">
        <v>9.6999999999999993</v>
      </c>
      <c r="U66" s="216">
        <v>0.2</v>
      </c>
      <c r="V66" s="216" t="s">
        <v>1677</v>
      </c>
      <c r="W66" s="216">
        <v>0.2</v>
      </c>
      <c r="X66" s="216">
        <v>6.4</v>
      </c>
      <c r="Y66" s="216" t="s">
        <v>1676</v>
      </c>
      <c r="Z66" s="216">
        <v>10.5</v>
      </c>
      <c r="AA66" s="216">
        <v>6.4</v>
      </c>
      <c r="AB66" s="216">
        <v>0</v>
      </c>
      <c r="AC66" s="18" t="s">
        <v>1678</v>
      </c>
      <c r="AD66" s="210"/>
    </row>
    <row r="67" spans="1:30" ht="14.25" customHeight="1" x14ac:dyDescent="0.15">
      <c r="A67" s="206" t="s">
        <v>277</v>
      </c>
      <c r="B67" s="206" t="s">
        <v>277</v>
      </c>
      <c r="C67" s="214" t="s">
        <v>1745</v>
      </c>
      <c r="D67" s="208"/>
      <c r="E67" s="206">
        <v>60407</v>
      </c>
      <c r="F67" s="210" t="s">
        <v>279</v>
      </c>
      <c r="G67" s="214" t="s">
        <v>280</v>
      </c>
      <c r="H67" s="18">
        <v>317</v>
      </c>
      <c r="I67" s="207" t="s">
        <v>209</v>
      </c>
      <c r="J67" s="214" t="s">
        <v>281</v>
      </c>
      <c r="K67" s="215">
        <v>1000</v>
      </c>
      <c r="L67" s="18">
        <v>0.317</v>
      </c>
      <c r="M67" s="215">
        <v>0</v>
      </c>
      <c r="N67" s="215">
        <v>43</v>
      </c>
      <c r="O67" s="216">
        <v>3.4</v>
      </c>
      <c r="P67" s="216">
        <v>3.6</v>
      </c>
      <c r="Q67" s="216">
        <v>3.4</v>
      </c>
      <c r="R67" s="216">
        <v>2.6</v>
      </c>
      <c r="S67" s="216">
        <v>2.8</v>
      </c>
      <c r="T67" s="216">
        <v>2.6</v>
      </c>
      <c r="U67" s="216">
        <v>1</v>
      </c>
      <c r="V67" s="216" t="s">
        <v>1676</v>
      </c>
      <c r="W67" s="216">
        <v>0.9</v>
      </c>
      <c r="X67" s="216">
        <v>1.6</v>
      </c>
      <c r="Y67" s="216" t="s">
        <v>1677</v>
      </c>
      <c r="Z67" s="216">
        <v>2.2999999999999998</v>
      </c>
      <c r="AA67" s="216">
        <v>0.9</v>
      </c>
      <c r="AB67" s="216">
        <v>0</v>
      </c>
      <c r="AC67" s="18" t="s">
        <v>1678</v>
      </c>
      <c r="AD67" s="210"/>
    </row>
    <row r="68" spans="1:30" ht="14.25" customHeight="1" x14ac:dyDescent="0.15">
      <c r="A68" s="206" t="s">
        <v>283</v>
      </c>
      <c r="B68" s="206" t="s">
        <v>283</v>
      </c>
      <c r="C68" s="214" t="s">
        <v>284</v>
      </c>
      <c r="D68" s="208"/>
      <c r="E68" s="206">
        <v>12212</v>
      </c>
      <c r="F68" s="210" t="s">
        <v>285</v>
      </c>
      <c r="G68" s="214" t="s">
        <v>286</v>
      </c>
      <c r="H68" s="18">
        <v>674</v>
      </c>
      <c r="I68" s="207" t="s">
        <v>17</v>
      </c>
      <c r="J68" s="214" t="s">
        <v>55</v>
      </c>
      <c r="K68" s="215">
        <v>200</v>
      </c>
      <c r="L68" s="18">
        <v>3.37</v>
      </c>
      <c r="M68" s="215">
        <v>0</v>
      </c>
      <c r="N68" s="215">
        <v>608</v>
      </c>
      <c r="O68" s="216">
        <v>19</v>
      </c>
      <c r="P68" s="216">
        <v>20.3</v>
      </c>
      <c r="Q68" s="216">
        <v>19</v>
      </c>
      <c r="R68" s="216">
        <v>54.2</v>
      </c>
      <c r="S68" s="216">
        <v>54.1</v>
      </c>
      <c r="T68" s="216">
        <v>54.2</v>
      </c>
      <c r="U68" s="216">
        <v>5.9</v>
      </c>
      <c r="V68" s="216" t="s">
        <v>1676</v>
      </c>
      <c r="W68" s="216">
        <v>5.6</v>
      </c>
      <c r="X68" s="216">
        <v>10.9</v>
      </c>
      <c r="Y68" s="216" t="s">
        <v>1677</v>
      </c>
      <c r="Z68" s="216">
        <v>20.7</v>
      </c>
      <c r="AA68" s="216">
        <v>5.6</v>
      </c>
      <c r="AB68" s="216">
        <v>0</v>
      </c>
      <c r="AC68" s="18" t="s">
        <v>1678</v>
      </c>
      <c r="AD68" s="210"/>
    </row>
    <row r="69" spans="1:30" ht="14.25" customHeight="1" x14ac:dyDescent="0.15">
      <c r="A69" s="206" t="s">
        <v>287</v>
      </c>
      <c r="B69" s="206" t="s">
        <v>287</v>
      </c>
      <c r="C69" s="214" t="s">
        <v>288</v>
      </c>
      <c r="D69" s="208"/>
      <c r="E69" s="206">
        <v>4620</v>
      </c>
      <c r="F69" s="210" t="s">
        <v>289</v>
      </c>
      <c r="G69" s="214" t="s">
        <v>286</v>
      </c>
      <c r="H69" s="18">
        <v>945</v>
      </c>
      <c r="I69" s="207" t="s">
        <v>17</v>
      </c>
      <c r="J69" s="214" t="s">
        <v>87</v>
      </c>
      <c r="K69" s="215">
        <v>300</v>
      </c>
      <c r="L69" s="18">
        <v>3.15</v>
      </c>
      <c r="M69" s="215">
        <v>0</v>
      </c>
      <c r="N69" s="215">
        <v>591</v>
      </c>
      <c r="O69" s="216">
        <v>19.3</v>
      </c>
      <c r="P69" s="216">
        <v>19.8</v>
      </c>
      <c r="Q69" s="216">
        <v>19.3</v>
      </c>
      <c r="R69" s="216">
        <v>47.9</v>
      </c>
      <c r="S69" s="216">
        <v>47.6</v>
      </c>
      <c r="T69" s="216">
        <v>47.9</v>
      </c>
      <c r="U69" s="216">
        <v>18.600000000000001</v>
      </c>
      <c r="V69" s="216" t="s">
        <v>1676</v>
      </c>
      <c r="W69" s="216">
        <v>17.2</v>
      </c>
      <c r="X69" s="216">
        <v>20.2</v>
      </c>
      <c r="Y69" s="216" t="s">
        <v>1677</v>
      </c>
      <c r="Z69" s="216">
        <v>26.7</v>
      </c>
      <c r="AA69" s="216">
        <v>17.2</v>
      </c>
      <c r="AB69" s="216">
        <v>0.6</v>
      </c>
      <c r="AC69" s="18" t="s">
        <v>1678</v>
      </c>
      <c r="AD69" s="210"/>
    </row>
    <row r="70" spans="1:30" ht="14.25" customHeight="1" x14ac:dyDescent="0.15">
      <c r="A70" s="206" t="s">
        <v>290</v>
      </c>
      <c r="B70" s="206" t="s">
        <v>290</v>
      </c>
      <c r="C70" s="214" t="s">
        <v>291</v>
      </c>
      <c r="D70" s="208"/>
      <c r="E70" s="206">
        <v>69371</v>
      </c>
      <c r="F70" s="210" t="s">
        <v>292</v>
      </c>
      <c r="G70" s="214" t="s">
        <v>286</v>
      </c>
      <c r="H70" s="18">
        <v>354</v>
      </c>
      <c r="I70" s="207" t="s">
        <v>17</v>
      </c>
      <c r="J70" s="214" t="s">
        <v>181</v>
      </c>
      <c r="K70" s="215">
        <v>100</v>
      </c>
      <c r="L70" s="18">
        <v>3.54</v>
      </c>
      <c r="M70" s="215">
        <v>0</v>
      </c>
      <c r="N70" s="215">
        <v>713</v>
      </c>
      <c r="O70" s="216">
        <v>13.4</v>
      </c>
      <c r="P70" s="216">
        <v>14.6</v>
      </c>
      <c r="Q70" s="216">
        <v>13.4</v>
      </c>
      <c r="R70" s="216">
        <v>70.5</v>
      </c>
      <c r="S70" s="216">
        <v>68.8</v>
      </c>
      <c r="T70" s="216">
        <v>70.5</v>
      </c>
      <c r="U70" s="216">
        <v>2.8</v>
      </c>
      <c r="V70" s="216" t="s">
        <v>1676</v>
      </c>
      <c r="W70" s="216">
        <v>2.6</v>
      </c>
      <c r="X70" s="216">
        <v>3.7</v>
      </c>
      <c r="Y70" s="216" t="s">
        <v>1677</v>
      </c>
      <c r="Z70" s="216">
        <v>11.7</v>
      </c>
      <c r="AA70" s="216">
        <v>2.6</v>
      </c>
      <c r="AB70" s="216">
        <v>0</v>
      </c>
      <c r="AC70" s="18" t="s">
        <v>1678</v>
      </c>
      <c r="AD70" s="210"/>
    </row>
    <row r="71" spans="1:30" ht="14.25" customHeight="1" x14ac:dyDescent="0.15">
      <c r="A71" s="220" t="s">
        <v>293</v>
      </c>
      <c r="B71" s="220" t="s">
        <v>293</v>
      </c>
      <c r="C71" s="18" t="s">
        <v>294</v>
      </c>
      <c r="E71" s="18">
        <v>12247</v>
      </c>
      <c r="F71" s="210" t="s">
        <v>295</v>
      </c>
      <c r="G71" s="214" t="s">
        <v>296</v>
      </c>
      <c r="H71" s="18">
        <v>265</v>
      </c>
      <c r="I71" s="207" t="s">
        <v>297</v>
      </c>
      <c r="J71" s="18" t="s">
        <v>298</v>
      </c>
      <c r="K71" s="215">
        <v>180</v>
      </c>
      <c r="L71" s="18">
        <v>1.4722222222222223</v>
      </c>
      <c r="M71" s="215">
        <v>0</v>
      </c>
      <c r="N71" s="215">
        <v>169</v>
      </c>
      <c r="O71" s="216">
        <v>4</v>
      </c>
      <c r="P71" s="216">
        <v>4.5999999999999996</v>
      </c>
      <c r="Q71" s="216">
        <v>4</v>
      </c>
      <c r="R71" s="216">
        <v>1.2</v>
      </c>
      <c r="S71" s="216">
        <v>1.5</v>
      </c>
      <c r="T71" s="216">
        <v>1.2</v>
      </c>
      <c r="U71" s="216">
        <v>33.6</v>
      </c>
      <c r="V71" s="216" t="s">
        <v>1677</v>
      </c>
      <c r="W71" s="216">
        <v>30.6</v>
      </c>
      <c r="X71" s="216">
        <v>34.299999999999997</v>
      </c>
      <c r="Y71" s="216" t="s">
        <v>1676</v>
      </c>
      <c r="Z71" s="216">
        <v>35.799999999999997</v>
      </c>
      <c r="AA71" s="216">
        <v>34.299999999999997</v>
      </c>
      <c r="AB71" s="216">
        <v>0</v>
      </c>
      <c r="AC71" s="18" t="s">
        <v>1678</v>
      </c>
      <c r="AD71" s="210"/>
    </row>
    <row r="72" spans="1:30" ht="14.25" customHeight="1" x14ac:dyDescent="0.15">
      <c r="A72" s="206" t="s">
        <v>299</v>
      </c>
      <c r="B72" s="206" t="s">
        <v>299</v>
      </c>
      <c r="C72" s="214" t="s">
        <v>1746</v>
      </c>
      <c r="D72" s="208"/>
      <c r="E72" s="206">
        <v>40982</v>
      </c>
      <c r="F72" s="210" t="s">
        <v>301</v>
      </c>
      <c r="G72" s="214" t="s">
        <v>302</v>
      </c>
      <c r="H72" s="18">
        <v>1205</v>
      </c>
      <c r="I72" s="207" t="s">
        <v>17</v>
      </c>
      <c r="J72" s="214" t="s">
        <v>91</v>
      </c>
      <c r="K72" s="215">
        <v>500</v>
      </c>
      <c r="L72" s="18">
        <v>2.41</v>
      </c>
      <c r="M72" s="215">
        <v>0</v>
      </c>
      <c r="N72" s="215">
        <v>152</v>
      </c>
      <c r="O72" s="216">
        <v>2.9</v>
      </c>
      <c r="P72" s="216">
        <v>3.5</v>
      </c>
      <c r="Q72" s="216">
        <v>2.9</v>
      </c>
      <c r="R72" s="216">
        <v>0.5</v>
      </c>
      <c r="S72" s="216">
        <v>0.6</v>
      </c>
      <c r="T72" s="216">
        <v>0.5</v>
      </c>
      <c r="U72" s="216">
        <v>32.799999999999997</v>
      </c>
      <c r="V72" s="216" t="s">
        <v>1676</v>
      </c>
      <c r="W72" s="216">
        <v>30</v>
      </c>
      <c r="X72" s="216">
        <v>30.8</v>
      </c>
      <c r="Y72" s="216" t="s">
        <v>1677</v>
      </c>
      <c r="Z72" s="216">
        <v>36.700000000000003</v>
      </c>
      <c r="AA72" s="216">
        <v>30</v>
      </c>
      <c r="AB72" s="216">
        <v>0</v>
      </c>
      <c r="AC72" s="18" t="s">
        <v>1747</v>
      </c>
      <c r="AD72" s="210"/>
    </row>
    <row r="73" spans="1:30" ht="14.25" customHeight="1" x14ac:dyDescent="0.15">
      <c r="A73" s="220" t="s">
        <v>303</v>
      </c>
      <c r="B73" s="220" t="s">
        <v>303</v>
      </c>
      <c r="C73" s="214" t="s">
        <v>1748</v>
      </c>
      <c r="E73" s="18">
        <v>3013</v>
      </c>
      <c r="F73" s="18" t="s">
        <v>305</v>
      </c>
      <c r="G73" s="18" t="s">
        <v>306</v>
      </c>
      <c r="H73" s="18">
        <v>1800</v>
      </c>
      <c r="I73" s="207" t="s">
        <v>209</v>
      </c>
      <c r="J73" s="18" t="s">
        <v>307</v>
      </c>
      <c r="K73" s="18">
        <v>650</v>
      </c>
      <c r="L73" s="18">
        <v>2.7692307692307692</v>
      </c>
      <c r="M73" s="215">
        <v>0</v>
      </c>
      <c r="N73" s="215">
        <v>232</v>
      </c>
      <c r="O73" s="216">
        <v>1.5</v>
      </c>
      <c r="P73" s="216">
        <v>1.8</v>
      </c>
      <c r="Q73" s="216">
        <v>1.5</v>
      </c>
      <c r="R73" s="216">
        <v>0.3</v>
      </c>
      <c r="S73" s="216">
        <v>0.4</v>
      </c>
      <c r="T73" s="216">
        <v>0.3</v>
      </c>
      <c r="U73" s="216" t="s">
        <v>1702</v>
      </c>
      <c r="V73" s="216" t="s">
        <v>1677</v>
      </c>
      <c r="W73" s="216" t="s">
        <v>1702</v>
      </c>
      <c r="X73" s="216">
        <v>54.4</v>
      </c>
      <c r="Y73" s="216" t="s">
        <v>1676</v>
      </c>
      <c r="Z73" s="216">
        <v>56.8</v>
      </c>
      <c r="AA73" s="216">
        <v>54.4</v>
      </c>
      <c r="AB73" s="216">
        <v>0</v>
      </c>
      <c r="AC73" s="18" t="s">
        <v>1678</v>
      </c>
    </row>
    <row r="74" spans="1:30" ht="14.25" customHeight="1" x14ac:dyDescent="0.15">
      <c r="A74" s="220" t="s">
        <v>308</v>
      </c>
      <c r="B74" s="220" t="s">
        <v>1749</v>
      </c>
      <c r="C74" s="214" t="s">
        <v>309</v>
      </c>
      <c r="E74" s="18">
        <v>6231</v>
      </c>
      <c r="F74" s="18" t="s">
        <v>310</v>
      </c>
      <c r="G74" s="18" t="s">
        <v>311</v>
      </c>
      <c r="H74" s="18">
        <v>130</v>
      </c>
      <c r="I74" s="207" t="s">
        <v>17</v>
      </c>
      <c r="J74" s="18" t="s">
        <v>312</v>
      </c>
      <c r="K74" s="18">
        <v>50</v>
      </c>
      <c r="L74" s="18">
        <v>2.6</v>
      </c>
      <c r="M74" s="215">
        <v>0</v>
      </c>
      <c r="N74" s="215">
        <v>605</v>
      </c>
      <c r="O74" s="216">
        <v>19.600000000000001</v>
      </c>
      <c r="P74" s="216">
        <v>20.3</v>
      </c>
      <c r="Q74" s="216">
        <v>19.600000000000001</v>
      </c>
      <c r="R74" s="216">
        <v>51.6</v>
      </c>
      <c r="S74" s="216">
        <v>54.2</v>
      </c>
      <c r="T74" s="216">
        <v>51.6</v>
      </c>
      <c r="U74" s="216">
        <v>0.8</v>
      </c>
      <c r="V74" s="216" t="s">
        <v>1677</v>
      </c>
      <c r="W74" s="216">
        <v>0.7</v>
      </c>
      <c r="X74" s="216">
        <v>9.3000000000000007</v>
      </c>
      <c r="Y74" s="216" t="s">
        <v>1676</v>
      </c>
      <c r="Z74" s="216">
        <v>18.5</v>
      </c>
      <c r="AA74" s="216">
        <v>9.3000000000000007</v>
      </c>
      <c r="AB74" s="216">
        <v>0</v>
      </c>
      <c r="AC74" s="18" t="s">
        <v>1678</v>
      </c>
    </row>
    <row r="75" spans="1:30" ht="14.25" customHeight="1" x14ac:dyDescent="0.15">
      <c r="A75" s="220" t="s">
        <v>313</v>
      </c>
      <c r="B75" s="220" t="s">
        <v>1749</v>
      </c>
      <c r="C75" s="214" t="s">
        <v>309</v>
      </c>
      <c r="E75" s="18">
        <v>1544</v>
      </c>
      <c r="F75" s="18" t="s">
        <v>314</v>
      </c>
      <c r="G75" s="18" t="s">
        <v>311</v>
      </c>
      <c r="H75" s="18">
        <v>109</v>
      </c>
      <c r="I75" s="207" t="s">
        <v>17</v>
      </c>
      <c r="J75" s="18" t="s">
        <v>312</v>
      </c>
      <c r="K75" s="18">
        <v>50</v>
      </c>
      <c r="L75" s="18">
        <v>2.1800000000000002</v>
      </c>
      <c r="M75" s="215">
        <v>0</v>
      </c>
      <c r="N75" s="215">
        <v>605</v>
      </c>
      <c r="O75" s="216">
        <v>19.600000000000001</v>
      </c>
      <c r="P75" s="216">
        <v>20.3</v>
      </c>
      <c r="Q75" s="216">
        <v>19.600000000000001</v>
      </c>
      <c r="R75" s="216">
        <v>51.6</v>
      </c>
      <c r="S75" s="216">
        <v>54.2</v>
      </c>
      <c r="T75" s="216">
        <v>51.6</v>
      </c>
      <c r="U75" s="216">
        <v>0.8</v>
      </c>
      <c r="V75" s="216" t="s">
        <v>1677</v>
      </c>
      <c r="W75" s="216">
        <v>0.7</v>
      </c>
      <c r="X75" s="216">
        <v>9.3000000000000007</v>
      </c>
      <c r="Y75" s="216" t="s">
        <v>1676</v>
      </c>
      <c r="Z75" s="216">
        <v>18.5</v>
      </c>
      <c r="AA75" s="216">
        <v>9.3000000000000007</v>
      </c>
      <c r="AB75" s="216">
        <v>0</v>
      </c>
      <c r="AC75" s="18" t="s">
        <v>1678</v>
      </c>
    </row>
    <row r="76" spans="1:30" ht="14.25" customHeight="1" x14ac:dyDescent="0.15">
      <c r="A76" s="220" t="s">
        <v>315</v>
      </c>
      <c r="B76" s="220" t="s">
        <v>1749</v>
      </c>
      <c r="C76" s="18" t="s">
        <v>316</v>
      </c>
      <c r="E76" s="18">
        <v>9437</v>
      </c>
      <c r="F76" s="210" t="s">
        <v>317</v>
      </c>
      <c r="G76" s="214" t="s">
        <v>1750</v>
      </c>
      <c r="H76" s="18">
        <v>200</v>
      </c>
      <c r="I76" s="207" t="s">
        <v>1751</v>
      </c>
      <c r="J76" s="18" t="s">
        <v>1752</v>
      </c>
      <c r="K76" s="215">
        <v>100</v>
      </c>
      <c r="L76" s="18">
        <v>2</v>
      </c>
      <c r="M76" s="215">
        <v>0</v>
      </c>
      <c r="N76" s="215">
        <v>605</v>
      </c>
      <c r="O76" s="216">
        <v>19.600000000000001</v>
      </c>
      <c r="P76" s="216">
        <v>20.3</v>
      </c>
      <c r="Q76" s="216">
        <v>19.600000000000001</v>
      </c>
      <c r="R76" s="216">
        <v>51.6</v>
      </c>
      <c r="S76" s="216">
        <v>54.2</v>
      </c>
      <c r="T76" s="216">
        <v>51.6</v>
      </c>
      <c r="U76" s="216">
        <v>0.8</v>
      </c>
      <c r="V76" s="216" t="s">
        <v>1677</v>
      </c>
      <c r="W76" s="216">
        <v>0.7</v>
      </c>
      <c r="X76" s="216">
        <v>9.3000000000000007</v>
      </c>
      <c r="Y76" s="216" t="s">
        <v>1676</v>
      </c>
      <c r="Z76" s="216">
        <v>18.5</v>
      </c>
      <c r="AA76" s="216">
        <v>9.3000000000000007</v>
      </c>
      <c r="AB76" s="216">
        <v>0</v>
      </c>
      <c r="AC76" s="18" t="s">
        <v>1678</v>
      </c>
      <c r="AD76" s="210"/>
    </row>
    <row r="77" spans="1:30" ht="14.25" customHeight="1" x14ac:dyDescent="0.15">
      <c r="A77" s="206" t="s">
        <v>321</v>
      </c>
      <c r="B77" s="206" t="s">
        <v>1749</v>
      </c>
      <c r="C77" s="214" t="s">
        <v>316</v>
      </c>
      <c r="D77" s="208"/>
      <c r="E77" s="206">
        <v>10850</v>
      </c>
      <c r="F77" s="210" t="s">
        <v>322</v>
      </c>
      <c r="G77" s="214" t="s">
        <v>311</v>
      </c>
      <c r="H77" s="18">
        <v>114</v>
      </c>
      <c r="I77" s="207" t="s">
        <v>17</v>
      </c>
      <c r="J77" s="214" t="s">
        <v>323</v>
      </c>
      <c r="K77" s="215">
        <v>45</v>
      </c>
      <c r="L77" s="18">
        <v>2.5333333333333332</v>
      </c>
      <c r="M77" s="215">
        <v>0</v>
      </c>
      <c r="N77" s="215">
        <v>605</v>
      </c>
      <c r="O77" s="216">
        <v>19.600000000000001</v>
      </c>
      <c r="P77" s="216">
        <v>20.3</v>
      </c>
      <c r="Q77" s="216">
        <v>19.600000000000001</v>
      </c>
      <c r="R77" s="216">
        <v>51.6</v>
      </c>
      <c r="S77" s="216">
        <v>54.2</v>
      </c>
      <c r="T77" s="216">
        <v>51.6</v>
      </c>
      <c r="U77" s="216">
        <v>0.8</v>
      </c>
      <c r="V77" s="216" t="s">
        <v>1677</v>
      </c>
      <c r="W77" s="216">
        <v>0.7</v>
      </c>
      <c r="X77" s="216">
        <v>9.3000000000000007</v>
      </c>
      <c r="Y77" s="216" t="s">
        <v>1676</v>
      </c>
      <c r="Z77" s="216">
        <v>18.5</v>
      </c>
      <c r="AA77" s="216">
        <v>9.3000000000000007</v>
      </c>
      <c r="AB77" s="216">
        <v>0</v>
      </c>
      <c r="AC77" s="18" t="s">
        <v>1678</v>
      </c>
      <c r="AD77" s="210"/>
    </row>
    <row r="78" spans="1:30" ht="14.25" customHeight="1" x14ac:dyDescent="0.15">
      <c r="A78" s="206" t="s">
        <v>324</v>
      </c>
      <c r="B78" s="206" t="s">
        <v>324</v>
      </c>
      <c r="C78" s="214" t="s">
        <v>325</v>
      </c>
      <c r="D78" s="208"/>
      <c r="E78" s="206">
        <v>61030</v>
      </c>
      <c r="F78" s="210" t="s">
        <v>326</v>
      </c>
      <c r="G78" s="214" t="s">
        <v>311</v>
      </c>
      <c r="H78" s="18">
        <v>1250</v>
      </c>
      <c r="I78" s="207" t="s">
        <v>209</v>
      </c>
      <c r="J78" s="214" t="s">
        <v>87</v>
      </c>
      <c r="K78" s="215">
        <v>300</v>
      </c>
      <c r="L78" s="18">
        <v>4.166666666666667</v>
      </c>
      <c r="M78" s="215">
        <v>0</v>
      </c>
      <c r="N78" s="215">
        <v>646</v>
      </c>
      <c r="O78" s="216">
        <v>18.3</v>
      </c>
      <c r="P78" s="216">
        <v>19</v>
      </c>
      <c r="Q78" s="216">
        <v>18.3</v>
      </c>
      <c r="R78" s="216">
        <v>57.1</v>
      </c>
      <c r="S78" s="216">
        <v>61</v>
      </c>
      <c r="T78" s="216">
        <v>57.1</v>
      </c>
      <c r="U78" s="216">
        <v>0.8</v>
      </c>
      <c r="V78" s="216" t="s">
        <v>1677</v>
      </c>
      <c r="W78" s="216">
        <v>0.8</v>
      </c>
      <c r="X78" s="216">
        <v>9</v>
      </c>
      <c r="Y78" s="216" t="s">
        <v>1676</v>
      </c>
      <c r="Z78" s="216">
        <v>15.6</v>
      </c>
      <c r="AA78" s="216">
        <v>9</v>
      </c>
      <c r="AB78" s="216">
        <v>0</v>
      </c>
      <c r="AC78" s="18" t="s">
        <v>1678</v>
      </c>
      <c r="AD78" s="210"/>
    </row>
    <row r="79" spans="1:30" ht="14.25" customHeight="1" x14ac:dyDescent="0.15">
      <c r="A79" s="221" t="s">
        <v>328</v>
      </c>
      <c r="B79" s="206" t="s">
        <v>328</v>
      </c>
      <c r="C79" s="214" t="s">
        <v>1753</v>
      </c>
      <c r="D79" s="208"/>
      <c r="E79" s="206">
        <v>6032</v>
      </c>
      <c r="F79" s="210" t="s">
        <v>330</v>
      </c>
      <c r="G79" s="214"/>
      <c r="H79" s="18">
        <v>498</v>
      </c>
      <c r="I79" s="207" t="s">
        <v>331</v>
      </c>
      <c r="J79" s="214" t="s">
        <v>332</v>
      </c>
      <c r="K79" s="215">
        <v>100</v>
      </c>
      <c r="L79" s="18">
        <v>4.9800000000000004</v>
      </c>
      <c r="M79" s="215">
        <v>20</v>
      </c>
      <c r="N79" s="215">
        <v>21</v>
      </c>
      <c r="O79" s="216">
        <v>1.8</v>
      </c>
      <c r="P79" s="216">
        <v>2.6</v>
      </c>
      <c r="Q79" s="216">
        <v>1.8</v>
      </c>
      <c r="R79" s="216">
        <v>0.2</v>
      </c>
      <c r="S79" s="216">
        <v>0.2</v>
      </c>
      <c r="T79" s="216">
        <v>0.2</v>
      </c>
      <c r="U79" s="216">
        <v>2.1</v>
      </c>
      <c r="V79" s="216" t="s">
        <v>1676</v>
      </c>
      <c r="W79" s="216">
        <v>2.1</v>
      </c>
      <c r="X79" s="216">
        <v>2.7</v>
      </c>
      <c r="Y79" s="216" t="s">
        <v>1677</v>
      </c>
      <c r="Z79" s="216">
        <v>3.9</v>
      </c>
      <c r="AA79" s="216">
        <v>2.1</v>
      </c>
      <c r="AB79" s="216">
        <v>0</v>
      </c>
      <c r="AC79" s="18" t="s">
        <v>1678</v>
      </c>
      <c r="AD79" s="210"/>
    </row>
    <row r="80" spans="1:30" ht="14.25" customHeight="1" x14ac:dyDescent="0.15">
      <c r="A80" s="221" t="s">
        <v>333</v>
      </c>
      <c r="B80" s="206" t="s">
        <v>333</v>
      </c>
      <c r="C80" s="214" t="s">
        <v>1754</v>
      </c>
      <c r="D80" s="208"/>
      <c r="E80" s="206">
        <v>233</v>
      </c>
      <c r="F80" s="210" t="s">
        <v>335</v>
      </c>
      <c r="G80" s="214" t="s">
        <v>336</v>
      </c>
      <c r="H80" s="18">
        <v>895</v>
      </c>
      <c r="I80" s="207" t="s">
        <v>297</v>
      </c>
      <c r="J80" s="214" t="s">
        <v>337</v>
      </c>
      <c r="K80" s="215">
        <v>425</v>
      </c>
      <c r="L80" s="18">
        <v>2.1058823529411765</v>
      </c>
      <c r="M80" s="215">
        <v>0</v>
      </c>
      <c r="N80" s="215">
        <v>24</v>
      </c>
      <c r="O80" s="216">
        <v>1.6</v>
      </c>
      <c r="P80" s="216">
        <v>2.4</v>
      </c>
      <c r="Q80" s="216">
        <v>1.6</v>
      </c>
      <c r="R80" s="216">
        <v>0.1</v>
      </c>
      <c r="S80" s="216">
        <v>0.1</v>
      </c>
      <c r="T80" s="216">
        <v>0.1</v>
      </c>
      <c r="U80" s="216">
        <v>2.2999999999999998</v>
      </c>
      <c r="V80" s="216" t="s">
        <v>1677</v>
      </c>
      <c r="W80" s="216">
        <v>2.2999999999999998</v>
      </c>
      <c r="X80" s="216">
        <v>3.4</v>
      </c>
      <c r="Y80" s="216" t="s">
        <v>1676</v>
      </c>
      <c r="Z80" s="216">
        <v>4.3</v>
      </c>
      <c r="AA80" s="216">
        <v>3.4</v>
      </c>
      <c r="AB80" s="216">
        <v>0.9</v>
      </c>
      <c r="AC80" s="18" t="s">
        <v>1678</v>
      </c>
      <c r="AD80" s="210"/>
    </row>
    <row r="81" spans="1:30" ht="14.25" customHeight="1" x14ac:dyDescent="0.15">
      <c r="A81" s="221" t="s">
        <v>338</v>
      </c>
      <c r="B81" s="206" t="s">
        <v>338</v>
      </c>
      <c r="C81" s="214" t="s">
        <v>1755</v>
      </c>
      <c r="D81" s="208"/>
      <c r="E81" s="206">
        <v>521</v>
      </c>
      <c r="F81" s="210" t="s">
        <v>340</v>
      </c>
      <c r="G81" s="214"/>
      <c r="H81" s="18">
        <v>1800</v>
      </c>
      <c r="I81" s="207" t="s">
        <v>67</v>
      </c>
      <c r="J81" s="214"/>
      <c r="K81" s="215">
        <v>1000</v>
      </c>
      <c r="L81" s="18">
        <v>1.8</v>
      </c>
      <c r="M81" s="215">
        <v>3</v>
      </c>
      <c r="N81" s="215">
        <v>23</v>
      </c>
      <c r="O81" s="216">
        <v>1.3</v>
      </c>
      <c r="P81" s="216">
        <v>1.8</v>
      </c>
      <c r="Q81" s="216">
        <v>1.3</v>
      </c>
      <c r="R81" s="216">
        <v>0.1</v>
      </c>
      <c r="S81" s="216">
        <v>0.1</v>
      </c>
      <c r="T81" s="216">
        <v>0.1</v>
      </c>
      <c r="U81" s="216">
        <v>2.2000000000000002</v>
      </c>
      <c r="V81" s="216" t="s">
        <v>1677</v>
      </c>
      <c r="W81" s="216">
        <v>2.2000000000000002</v>
      </c>
      <c r="X81" s="216">
        <v>3</v>
      </c>
      <c r="Y81" s="216" t="s">
        <v>1676</v>
      </c>
      <c r="Z81" s="216">
        <v>5.0999999999999996</v>
      </c>
      <c r="AA81" s="216">
        <v>3</v>
      </c>
      <c r="AB81" s="216">
        <v>0</v>
      </c>
      <c r="AC81" s="18" t="s">
        <v>1678</v>
      </c>
      <c r="AD81" s="210"/>
    </row>
    <row r="82" spans="1:30" ht="14.25" customHeight="1" x14ac:dyDescent="0.15">
      <c r="A82" s="221" t="s">
        <v>341</v>
      </c>
      <c r="B82" s="221" t="s">
        <v>341</v>
      </c>
      <c r="C82" s="214" t="s">
        <v>1756</v>
      </c>
      <c r="D82" s="208"/>
      <c r="E82" s="206">
        <v>41423</v>
      </c>
      <c r="F82" s="210" t="s">
        <v>343</v>
      </c>
      <c r="G82" s="214" t="s">
        <v>344</v>
      </c>
      <c r="H82" s="18">
        <v>281</v>
      </c>
      <c r="I82" s="207" t="s">
        <v>17</v>
      </c>
      <c r="J82" s="214" t="s">
        <v>91</v>
      </c>
      <c r="K82" s="215">
        <v>500</v>
      </c>
      <c r="L82" s="18">
        <v>0.56200000000000006</v>
      </c>
      <c r="M82" s="215">
        <v>0</v>
      </c>
      <c r="N82" s="215">
        <v>24</v>
      </c>
      <c r="O82" s="216">
        <v>1.2</v>
      </c>
      <c r="P82" s="216">
        <v>1.8</v>
      </c>
      <c r="Q82" s="216">
        <v>1.2</v>
      </c>
      <c r="R82" s="216">
        <v>0.2</v>
      </c>
      <c r="S82" s="216">
        <v>0.2</v>
      </c>
      <c r="T82" s="216">
        <v>0.2</v>
      </c>
      <c r="U82" s="216">
        <v>2.4</v>
      </c>
      <c r="V82" s="216" t="s">
        <v>1676</v>
      </c>
      <c r="W82" s="216">
        <v>2.2999999999999998</v>
      </c>
      <c r="X82" s="216">
        <v>2</v>
      </c>
      <c r="Y82" s="216" t="s">
        <v>1677</v>
      </c>
      <c r="Z82" s="216">
        <v>5.5</v>
      </c>
      <c r="AA82" s="216">
        <v>2.2999999999999998</v>
      </c>
      <c r="AB82" s="216">
        <v>0</v>
      </c>
      <c r="AC82" s="18" t="s">
        <v>1678</v>
      </c>
      <c r="AD82" s="210"/>
    </row>
    <row r="83" spans="1:30" ht="14.25" customHeight="1" x14ac:dyDescent="0.15">
      <c r="A83" s="221" t="s">
        <v>345</v>
      </c>
      <c r="B83" s="221" t="s">
        <v>345</v>
      </c>
      <c r="C83" s="214" t="s">
        <v>1757</v>
      </c>
      <c r="D83" s="208"/>
      <c r="E83" s="206">
        <v>41475</v>
      </c>
      <c r="F83" s="210" t="s">
        <v>347</v>
      </c>
      <c r="G83" s="214" t="s">
        <v>348</v>
      </c>
      <c r="H83" s="18">
        <v>297</v>
      </c>
      <c r="I83" s="207" t="s">
        <v>17</v>
      </c>
      <c r="J83" s="214" t="s">
        <v>91</v>
      </c>
      <c r="K83" s="215">
        <v>500</v>
      </c>
      <c r="L83" s="18">
        <v>0.59399999999999997</v>
      </c>
      <c r="M83" s="215">
        <v>50</v>
      </c>
      <c r="N83" s="215">
        <v>143</v>
      </c>
      <c r="O83" s="216">
        <v>11.1</v>
      </c>
      <c r="P83" s="216">
        <v>13</v>
      </c>
      <c r="Q83" s="216">
        <v>11.1</v>
      </c>
      <c r="R83" s="216">
        <v>7.2</v>
      </c>
      <c r="S83" s="216">
        <v>7.6</v>
      </c>
      <c r="T83" s="216">
        <v>7.2</v>
      </c>
      <c r="U83" s="216">
        <v>5.3</v>
      </c>
      <c r="V83" s="216" t="s">
        <v>1676</v>
      </c>
      <c r="W83" s="216">
        <v>4.9000000000000004</v>
      </c>
      <c r="X83" s="216">
        <v>5.6</v>
      </c>
      <c r="Y83" s="216" t="s">
        <v>1677</v>
      </c>
      <c r="Z83" s="216">
        <v>10.6</v>
      </c>
      <c r="AA83" s="216">
        <v>4.9000000000000004</v>
      </c>
      <c r="AB83" s="216">
        <v>0</v>
      </c>
      <c r="AC83" s="18" t="s">
        <v>1678</v>
      </c>
      <c r="AD83" s="210"/>
    </row>
    <row r="84" spans="1:30" ht="14.25" customHeight="1" x14ac:dyDescent="0.15">
      <c r="A84" s="206" t="s">
        <v>349</v>
      </c>
      <c r="B84" s="206" t="s">
        <v>349</v>
      </c>
      <c r="C84" s="214" t="s">
        <v>1758</v>
      </c>
      <c r="D84" s="208"/>
      <c r="E84" s="206">
        <v>486</v>
      </c>
      <c r="F84" s="210" t="s">
        <v>351</v>
      </c>
      <c r="G84" s="214"/>
      <c r="H84" s="18">
        <v>3980</v>
      </c>
      <c r="I84" s="207" t="s">
        <v>67</v>
      </c>
      <c r="J84" s="214"/>
      <c r="K84" s="215">
        <v>1000</v>
      </c>
      <c r="L84" s="18">
        <v>3.98</v>
      </c>
      <c r="M84" s="215">
        <v>9</v>
      </c>
      <c r="N84" s="215">
        <v>38</v>
      </c>
      <c r="O84" s="216">
        <v>1.8</v>
      </c>
      <c r="P84" s="216">
        <v>3.1</v>
      </c>
      <c r="Q84" s="216">
        <v>1.8</v>
      </c>
      <c r="R84" s="216">
        <v>0.2</v>
      </c>
      <c r="S84" s="216">
        <v>0.2</v>
      </c>
      <c r="T84" s="216">
        <v>0.2</v>
      </c>
      <c r="U84" s="216">
        <v>4.2</v>
      </c>
      <c r="V84" s="216" t="s">
        <v>1677</v>
      </c>
      <c r="W84" s="216">
        <v>4.0999999999999996</v>
      </c>
      <c r="X84" s="216">
        <v>5.8</v>
      </c>
      <c r="Y84" s="216" t="s">
        <v>1676</v>
      </c>
      <c r="Z84" s="216">
        <v>7.5</v>
      </c>
      <c r="AA84" s="216">
        <v>5.8</v>
      </c>
      <c r="AB84" s="216">
        <v>0</v>
      </c>
      <c r="AC84" s="18" t="s">
        <v>1678</v>
      </c>
      <c r="AD84" s="210"/>
    </row>
    <row r="85" spans="1:30" ht="14.25" customHeight="1" x14ac:dyDescent="0.15">
      <c r="A85" s="206" t="s">
        <v>352</v>
      </c>
      <c r="B85" s="206" t="s">
        <v>352</v>
      </c>
      <c r="C85" s="214" t="s">
        <v>1759</v>
      </c>
      <c r="D85" s="208"/>
      <c r="E85" s="206">
        <v>41898</v>
      </c>
      <c r="F85" s="210" t="s">
        <v>354</v>
      </c>
      <c r="G85" s="214" t="s">
        <v>355</v>
      </c>
      <c r="H85" s="18">
        <v>458</v>
      </c>
      <c r="I85" s="207" t="s">
        <v>17</v>
      </c>
      <c r="J85" s="214" t="s">
        <v>91</v>
      </c>
      <c r="K85" s="215">
        <v>500</v>
      </c>
      <c r="L85" s="18">
        <v>0.91600000000000004</v>
      </c>
      <c r="M85" s="215">
        <v>0</v>
      </c>
      <c r="N85" s="215">
        <v>36</v>
      </c>
      <c r="O85" s="216">
        <v>1.8</v>
      </c>
      <c r="P85" s="216">
        <v>3.2</v>
      </c>
      <c r="Q85" s="216">
        <v>1.8</v>
      </c>
      <c r="R85" s="216">
        <v>0.2</v>
      </c>
      <c r="S85" s="216">
        <v>0.2</v>
      </c>
      <c r="T85" s="216">
        <v>0.2</v>
      </c>
      <c r="U85" s="216">
        <v>4</v>
      </c>
      <c r="V85" s="216" t="s">
        <v>1677</v>
      </c>
      <c r="W85" s="216">
        <v>3.9</v>
      </c>
      <c r="X85" s="216">
        <v>5.3</v>
      </c>
      <c r="Y85" s="216" t="s">
        <v>1676</v>
      </c>
      <c r="Z85" s="216">
        <v>7</v>
      </c>
      <c r="AA85" s="216">
        <v>5.3</v>
      </c>
      <c r="AB85" s="216">
        <v>0</v>
      </c>
      <c r="AC85" s="18" t="s">
        <v>1678</v>
      </c>
      <c r="AD85" s="210"/>
    </row>
    <row r="86" spans="1:30" ht="14.25" customHeight="1" x14ac:dyDescent="0.15">
      <c r="A86" s="206" t="s">
        <v>356</v>
      </c>
      <c r="B86" s="206" t="s">
        <v>356</v>
      </c>
      <c r="C86" s="214" t="s">
        <v>1760</v>
      </c>
      <c r="D86" s="208"/>
      <c r="E86" s="206">
        <v>41481</v>
      </c>
      <c r="F86" s="210" t="s">
        <v>358</v>
      </c>
      <c r="G86" s="214" t="s">
        <v>359</v>
      </c>
      <c r="H86" s="18">
        <v>282</v>
      </c>
      <c r="I86" s="207" t="s">
        <v>17</v>
      </c>
      <c r="J86" s="214" t="s">
        <v>91</v>
      </c>
      <c r="K86" s="215">
        <v>500</v>
      </c>
      <c r="L86" s="18">
        <v>0.56399999999999995</v>
      </c>
      <c r="M86" s="215">
        <v>0</v>
      </c>
      <c r="N86" s="215">
        <v>80</v>
      </c>
      <c r="O86" s="216">
        <v>4.5</v>
      </c>
      <c r="P86" s="216">
        <v>5.8</v>
      </c>
      <c r="Q86" s="216">
        <v>4.5</v>
      </c>
      <c r="R86" s="216">
        <v>0.5</v>
      </c>
      <c r="S86" s="216">
        <v>0.7</v>
      </c>
      <c r="T86" s="216">
        <v>0.5</v>
      </c>
      <c r="U86" s="216">
        <v>11.4</v>
      </c>
      <c r="V86" s="216" t="s">
        <v>1676</v>
      </c>
      <c r="W86" s="216">
        <v>10.5</v>
      </c>
      <c r="X86" s="216">
        <v>9</v>
      </c>
      <c r="Y86" s="216" t="s">
        <v>1677</v>
      </c>
      <c r="Z86" s="216">
        <v>17.100000000000001</v>
      </c>
      <c r="AA86" s="216">
        <v>10.5</v>
      </c>
      <c r="AB86" s="216">
        <v>0</v>
      </c>
      <c r="AC86" s="18" t="s">
        <v>1678</v>
      </c>
      <c r="AD86" s="210"/>
    </row>
    <row r="87" spans="1:30" ht="14.25" customHeight="1" x14ac:dyDescent="0.15">
      <c r="A87" s="206" t="s">
        <v>360</v>
      </c>
      <c r="B87" s="206" t="s">
        <v>360</v>
      </c>
      <c r="C87" s="214" t="s">
        <v>1761</v>
      </c>
      <c r="D87" s="208"/>
      <c r="E87" s="206">
        <v>5585</v>
      </c>
      <c r="F87" s="210" t="s">
        <v>362</v>
      </c>
      <c r="G87" s="214"/>
      <c r="H87" s="18">
        <v>30</v>
      </c>
      <c r="I87" s="207" t="s">
        <v>209</v>
      </c>
      <c r="J87" s="210" t="s">
        <v>363</v>
      </c>
      <c r="K87" s="215">
        <v>6</v>
      </c>
      <c r="L87" s="18">
        <v>5</v>
      </c>
      <c r="M87" s="215">
        <v>15</v>
      </c>
      <c r="N87" s="215">
        <v>26</v>
      </c>
      <c r="O87" s="216">
        <v>1.5</v>
      </c>
      <c r="P87" s="216">
        <v>2.1</v>
      </c>
      <c r="Q87" s="216">
        <v>1.5</v>
      </c>
      <c r="R87" s="216">
        <v>0.1</v>
      </c>
      <c r="S87" s="216">
        <v>0.2</v>
      </c>
      <c r="T87" s="216">
        <v>0.1</v>
      </c>
      <c r="U87" s="216">
        <v>1.9</v>
      </c>
      <c r="V87" s="216" t="s">
        <v>1677</v>
      </c>
      <c r="W87" s="216">
        <v>1.9</v>
      </c>
      <c r="X87" s="216">
        <v>2.2000000000000002</v>
      </c>
      <c r="Y87" s="216" t="s">
        <v>1676</v>
      </c>
      <c r="Z87" s="216">
        <v>6.6</v>
      </c>
      <c r="AA87" s="216">
        <v>2.2000000000000002</v>
      </c>
      <c r="AB87" s="216">
        <v>0</v>
      </c>
      <c r="AC87" s="18" t="s">
        <v>1678</v>
      </c>
      <c r="AD87" s="210"/>
    </row>
    <row r="88" spans="1:30" ht="14.25" customHeight="1" x14ac:dyDescent="0.15">
      <c r="A88" s="206" t="s">
        <v>364</v>
      </c>
      <c r="B88" s="206" t="s">
        <v>364</v>
      </c>
      <c r="C88" s="214" t="s">
        <v>365</v>
      </c>
      <c r="D88" s="208"/>
      <c r="E88" s="206">
        <v>35533</v>
      </c>
      <c r="F88" s="210" t="s">
        <v>366</v>
      </c>
      <c r="G88" s="214"/>
      <c r="H88" s="18">
        <v>450</v>
      </c>
      <c r="I88" s="207" t="s">
        <v>331</v>
      </c>
      <c r="J88" s="214" t="s">
        <v>367</v>
      </c>
      <c r="K88" s="215">
        <v>600</v>
      </c>
      <c r="L88" s="18">
        <v>0.75</v>
      </c>
      <c r="M88" s="215">
        <v>9</v>
      </c>
      <c r="N88" s="215">
        <v>18</v>
      </c>
      <c r="O88" s="216">
        <v>0.6</v>
      </c>
      <c r="P88" s="216">
        <v>0.7</v>
      </c>
      <c r="Q88" s="216">
        <v>0.6</v>
      </c>
      <c r="R88" s="216">
        <v>0.1</v>
      </c>
      <c r="S88" s="216">
        <v>0.1</v>
      </c>
      <c r="T88" s="216">
        <v>0.1</v>
      </c>
      <c r="U88" s="216">
        <v>3</v>
      </c>
      <c r="V88" s="216" t="s">
        <v>1676</v>
      </c>
      <c r="W88" s="216">
        <v>3</v>
      </c>
      <c r="X88" s="216">
        <v>3.1</v>
      </c>
      <c r="Y88" s="216" t="s">
        <v>1677</v>
      </c>
      <c r="Z88" s="216">
        <v>4.5999999999999996</v>
      </c>
      <c r="AA88" s="216">
        <v>3</v>
      </c>
      <c r="AB88" s="216">
        <v>0</v>
      </c>
      <c r="AC88" s="18" t="s">
        <v>1678</v>
      </c>
      <c r="AD88" s="210"/>
    </row>
    <row r="89" spans="1:30" ht="14.25" customHeight="1" x14ac:dyDescent="0.15">
      <c r="A89" s="206" t="s">
        <v>368</v>
      </c>
      <c r="B89" s="206" t="s">
        <v>368</v>
      </c>
      <c r="C89" s="214" t="s">
        <v>1762</v>
      </c>
      <c r="D89" s="208"/>
      <c r="E89" s="206">
        <v>457</v>
      </c>
      <c r="F89" s="210" t="s">
        <v>370</v>
      </c>
      <c r="G89" s="214"/>
      <c r="H89" s="18">
        <v>498</v>
      </c>
      <c r="I89" s="207" t="s">
        <v>67</v>
      </c>
      <c r="J89" s="214" t="s">
        <v>67</v>
      </c>
      <c r="K89" s="215">
        <v>1000</v>
      </c>
      <c r="L89" s="18">
        <v>0.498</v>
      </c>
      <c r="M89" s="215">
        <v>10</v>
      </c>
      <c r="N89" s="215">
        <v>78</v>
      </c>
      <c r="O89" s="216">
        <v>1.2</v>
      </c>
      <c r="P89" s="216">
        <v>1.9</v>
      </c>
      <c r="Q89" s="216">
        <v>1.2</v>
      </c>
      <c r="R89" s="216">
        <v>0.2</v>
      </c>
      <c r="S89" s="216">
        <v>0.3</v>
      </c>
      <c r="T89" s="216">
        <v>0.2</v>
      </c>
      <c r="U89" s="216">
        <v>17</v>
      </c>
      <c r="V89" s="216" t="s">
        <v>1676</v>
      </c>
      <c r="W89" s="216">
        <v>15.9</v>
      </c>
      <c r="X89" s="216">
        <v>17.600000000000001</v>
      </c>
      <c r="Y89" s="216" t="s">
        <v>1677</v>
      </c>
      <c r="Z89" s="216">
        <v>20.6</v>
      </c>
      <c r="AA89" s="216">
        <v>15.9</v>
      </c>
      <c r="AB89" s="216">
        <v>0</v>
      </c>
      <c r="AC89" s="18" t="s">
        <v>1678</v>
      </c>
      <c r="AD89" s="210"/>
    </row>
    <row r="90" spans="1:30" ht="14.25" customHeight="1" x14ac:dyDescent="0.15">
      <c r="A90" s="206" t="s">
        <v>371</v>
      </c>
      <c r="B90" s="206" t="s">
        <v>371</v>
      </c>
      <c r="C90" s="214" t="s">
        <v>1763</v>
      </c>
      <c r="D90" s="208"/>
      <c r="E90" s="206">
        <v>507</v>
      </c>
      <c r="F90" s="210" t="s">
        <v>373</v>
      </c>
      <c r="G90" s="214"/>
      <c r="H90" s="18">
        <v>1680</v>
      </c>
      <c r="I90" s="207" t="s">
        <v>67</v>
      </c>
      <c r="J90" s="210" t="s">
        <v>67</v>
      </c>
      <c r="K90" s="215">
        <v>1000</v>
      </c>
      <c r="L90" s="18">
        <v>1.68</v>
      </c>
      <c r="M90" s="215">
        <v>50</v>
      </c>
      <c r="N90" s="215">
        <v>28</v>
      </c>
      <c r="O90" s="216">
        <v>2.1</v>
      </c>
      <c r="P90" s="216">
        <v>3</v>
      </c>
      <c r="Q90" s="216">
        <v>2.1</v>
      </c>
      <c r="R90" s="216">
        <v>0.1</v>
      </c>
      <c r="S90" s="216">
        <v>0.1</v>
      </c>
      <c r="T90" s="216">
        <v>0.1</v>
      </c>
      <c r="U90" s="216">
        <v>3.2</v>
      </c>
      <c r="V90" s="216" t="s">
        <v>1676</v>
      </c>
      <c r="W90" s="216">
        <v>3.2</v>
      </c>
      <c r="X90" s="216">
        <v>2.9</v>
      </c>
      <c r="Y90" s="216" t="s">
        <v>1677</v>
      </c>
      <c r="Z90" s="216">
        <v>5.2</v>
      </c>
      <c r="AA90" s="216">
        <v>3.2</v>
      </c>
      <c r="AB90" s="216">
        <v>0</v>
      </c>
      <c r="AC90" s="18" t="s">
        <v>1678</v>
      </c>
      <c r="AD90" s="210"/>
    </row>
    <row r="91" spans="1:30" ht="14.25" customHeight="1" x14ac:dyDescent="0.15">
      <c r="A91" s="206" t="s">
        <v>374</v>
      </c>
      <c r="B91" s="206" t="s">
        <v>374</v>
      </c>
      <c r="C91" s="214" t="s">
        <v>1764</v>
      </c>
      <c r="D91" s="208"/>
      <c r="E91" s="206">
        <v>11869</v>
      </c>
      <c r="F91" s="210" t="s">
        <v>376</v>
      </c>
      <c r="G91" s="214" t="s">
        <v>377</v>
      </c>
      <c r="H91" s="18">
        <v>426</v>
      </c>
      <c r="I91" s="207" t="s">
        <v>17</v>
      </c>
      <c r="J91" s="214" t="s">
        <v>181</v>
      </c>
      <c r="K91" s="215">
        <v>100</v>
      </c>
      <c r="L91" s="18">
        <v>4.26</v>
      </c>
      <c r="M91" s="215">
        <v>0</v>
      </c>
      <c r="N91" s="215">
        <v>239</v>
      </c>
      <c r="O91" s="216">
        <v>4.4000000000000004</v>
      </c>
      <c r="P91" s="216">
        <v>6.3</v>
      </c>
      <c r="Q91" s="216">
        <v>4.4000000000000004</v>
      </c>
      <c r="R91" s="216" t="s">
        <v>1702</v>
      </c>
      <c r="S91" s="216">
        <v>0.2</v>
      </c>
      <c r="T91" s="216">
        <v>0.2</v>
      </c>
      <c r="U91" s="216">
        <v>33.299999999999997</v>
      </c>
      <c r="V91" s="216" t="s">
        <v>1677</v>
      </c>
      <c r="W91" s="216">
        <v>33.200000000000003</v>
      </c>
      <c r="X91" s="216">
        <v>40</v>
      </c>
      <c r="Y91" s="216" t="s">
        <v>1676</v>
      </c>
      <c r="Z91" s="216">
        <v>68.099999999999994</v>
      </c>
      <c r="AA91" s="216">
        <v>40</v>
      </c>
      <c r="AB91" s="216">
        <v>0</v>
      </c>
      <c r="AC91" s="18" t="s">
        <v>1678</v>
      </c>
      <c r="AD91" s="210"/>
    </row>
    <row r="92" spans="1:30" ht="14.25" customHeight="1" x14ac:dyDescent="0.15">
      <c r="A92" s="206" t="s">
        <v>378</v>
      </c>
      <c r="B92" s="206" t="s">
        <v>378</v>
      </c>
      <c r="C92" s="214" t="s">
        <v>379</v>
      </c>
      <c r="D92" s="208"/>
      <c r="E92" s="206">
        <v>8412</v>
      </c>
      <c r="F92" s="210" t="s">
        <v>380</v>
      </c>
      <c r="G92" s="214"/>
      <c r="H92" s="18">
        <v>880</v>
      </c>
      <c r="I92" s="207" t="s">
        <v>381</v>
      </c>
      <c r="J92" s="214" t="s">
        <v>332</v>
      </c>
      <c r="K92" s="215">
        <v>100</v>
      </c>
      <c r="L92" s="18">
        <v>8.8000000000000007</v>
      </c>
      <c r="M92" s="215">
        <v>0</v>
      </c>
      <c r="N92" s="215">
        <v>283</v>
      </c>
      <c r="O92" s="216">
        <v>9.5</v>
      </c>
      <c r="P92" s="216">
        <v>11.6</v>
      </c>
      <c r="Q92" s="216">
        <v>9.5</v>
      </c>
      <c r="R92" s="216" t="s">
        <v>1702</v>
      </c>
      <c r="S92" s="216">
        <v>0.2</v>
      </c>
      <c r="T92" s="216">
        <v>0.2</v>
      </c>
      <c r="U92" s="216" t="s">
        <v>1702</v>
      </c>
      <c r="V92" s="216" t="s">
        <v>1677</v>
      </c>
      <c r="W92" s="216" t="s">
        <v>1702</v>
      </c>
      <c r="X92" s="216">
        <v>46</v>
      </c>
      <c r="Y92" s="216" t="s">
        <v>1676</v>
      </c>
      <c r="Z92" s="216">
        <v>73.5</v>
      </c>
      <c r="AA92" s="216">
        <v>46</v>
      </c>
      <c r="AB92" s="216">
        <v>0</v>
      </c>
      <c r="AC92" s="18" t="s">
        <v>1678</v>
      </c>
      <c r="AD92" s="210"/>
    </row>
    <row r="93" spans="1:30" ht="14.25" customHeight="1" x14ac:dyDescent="0.15">
      <c r="A93" s="220" t="s">
        <v>382</v>
      </c>
      <c r="B93" s="220" t="s">
        <v>382</v>
      </c>
      <c r="C93" s="18" t="s">
        <v>1765</v>
      </c>
      <c r="E93" s="18">
        <v>478</v>
      </c>
      <c r="F93" s="210" t="s">
        <v>384</v>
      </c>
      <c r="G93" s="214"/>
      <c r="H93" s="18">
        <v>250</v>
      </c>
      <c r="I93" s="207" t="s">
        <v>67</v>
      </c>
      <c r="J93" s="18" t="s">
        <v>67</v>
      </c>
      <c r="K93" s="215">
        <v>1000</v>
      </c>
      <c r="L93" s="18">
        <v>0.25</v>
      </c>
      <c r="M93" s="215">
        <v>15</v>
      </c>
      <c r="N93" s="215">
        <v>23</v>
      </c>
      <c r="O93" s="216">
        <v>0.8</v>
      </c>
      <c r="P93" s="216">
        <v>1.2</v>
      </c>
      <c r="Q93" s="216">
        <v>0.8</v>
      </c>
      <c r="R93" s="216">
        <v>0</v>
      </c>
      <c r="S93" s="216">
        <v>0.1</v>
      </c>
      <c r="T93" s="216">
        <v>0</v>
      </c>
      <c r="U93" s="216">
        <v>3.9</v>
      </c>
      <c r="V93" s="216" t="s">
        <v>1676</v>
      </c>
      <c r="W93" s="216">
        <v>3.9</v>
      </c>
      <c r="X93" s="216">
        <v>3.7</v>
      </c>
      <c r="Y93" s="216" t="s">
        <v>1677</v>
      </c>
      <c r="Z93" s="216">
        <v>5.2</v>
      </c>
      <c r="AA93" s="216">
        <v>3.9</v>
      </c>
      <c r="AB93" s="216">
        <v>0</v>
      </c>
      <c r="AC93" s="18" t="s">
        <v>1678</v>
      </c>
      <c r="AD93" s="210"/>
    </row>
    <row r="94" spans="1:30" ht="14.25" customHeight="1" x14ac:dyDescent="0.15">
      <c r="A94" s="206" t="s">
        <v>385</v>
      </c>
      <c r="B94" s="206" t="s">
        <v>385</v>
      </c>
      <c r="C94" s="214" t="s">
        <v>1766</v>
      </c>
      <c r="D94" s="208"/>
      <c r="E94" s="206">
        <v>481</v>
      </c>
      <c r="F94" s="210" t="s">
        <v>387</v>
      </c>
      <c r="G94" s="214"/>
      <c r="H94" s="18">
        <v>950</v>
      </c>
      <c r="I94" s="207" t="s">
        <v>67</v>
      </c>
      <c r="J94" s="214"/>
      <c r="K94" s="215">
        <v>1000</v>
      </c>
      <c r="L94" s="18">
        <v>0.95</v>
      </c>
      <c r="M94" s="215">
        <v>10</v>
      </c>
      <c r="N94" s="215">
        <v>30</v>
      </c>
      <c r="O94" s="216">
        <v>1.3</v>
      </c>
      <c r="P94" s="216">
        <v>2</v>
      </c>
      <c r="Q94" s="216">
        <v>1.3</v>
      </c>
      <c r="R94" s="216">
        <v>0</v>
      </c>
      <c r="S94" s="216">
        <v>0.1</v>
      </c>
      <c r="T94" s="216">
        <v>0</v>
      </c>
      <c r="U94" s="216">
        <v>3.5</v>
      </c>
      <c r="V94" s="216" t="s">
        <v>1677</v>
      </c>
      <c r="W94" s="216">
        <v>3.5</v>
      </c>
      <c r="X94" s="216">
        <v>4.7</v>
      </c>
      <c r="Y94" s="216" t="s">
        <v>1676</v>
      </c>
      <c r="Z94" s="216">
        <v>6.7</v>
      </c>
      <c r="AA94" s="216">
        <v>4.7</v>
      </c>
      <c r="AB94" s="216">
        <v>0</v>
      </c>
      <c r="AC94" s="18" t="s">
        <v>1678</v>
      </c>
      <c r="AD94" s="210"/>
    </row>
    <row r="95" spans="1:30" ht="14.25" customHeight="1" x14ac:dyDescent="0.15">
      <c r="A95" s="206" t="s">
        <v>388</v>
      </c>
      <c r="B95" s="206" t="s">
        <v>388</v>
      </c>
      <c r="C95" s="214" t="s">
        <v>1767</v>
      </c>
      <c r="D95" s="208"/>
      <c r="E95" s="206">
        <v>483</v>
      </c>
      <c r="F95" s="210" t="s">
        <v>390</v>
      </c>
      <c r="G95" s="214"/>
      <c r="H95" s="18">
        <v>890</v>
      </c>
      <c r="I95" s="207" t="s">
        <v>67</v>
      </c>
      <c r="J95" s="214" t="s">
        <v>332</v>
      </c>
      <c r="K95" s="215">
        <v>1000</v>
      </c>
      <c r="L95" s="18">
        <v>0.89</v>
      </c>
      <c r="M95" s="215">
        <v>2</v>
      </c>
      <c r="N95" s="215">
        <v>13</v>
      </c>
      <c r="O95" s="216">
        <v>0.7</v>
      </c>
      <c r="P95" s="216">
        <v>1</v>
      </c>
      <c r="Q95" s="216">
        <v>0.7</v>
      </c>
      <c r="R95" s="216">
        <v>0</v>
      </c>
      <c r="S95" s="216">
        <v>0.1</v>
      </c>
      <c r="T95" s="216">
        <v>0</v>
      </c>
      <c r="U95" s="216">
        <v>2</v>
      </c>
      <c r="V95" s="216" t="s">
        <v>1676</v>
      </c>
      <c r="W95" s="216">
        <v>1.9</v>
      </c>
      <c r="X95" s="216">
        <v>2</v>
      </c>
      <c r="Y95" s="216" t="s">
        <v>1677</v>
      </c>
      <c r="Z95" s="216">
        <v>3</v>
      </c>
      <c r="AA95" s="216">
        <v>1.9</v>
      </c>
      <c r="AB95" s="216">
        <v>0</v>
      </c>
      <c r="AC95" s="18" t="s">
        <v>1678</v>
      </c>
      <c r="AD95" s="210"/>
    </row>
    <row r="96" spans="1:30" ht="14.25" customHeight="1" x14ac:dyDescent="0.15">
      <c r="A96" s="206" t="s">
        <v>391</v>
      </c>
      <c r="B96" s="206" t="s">
        <v>1768</v>
      </c>
      <c r="C96" s="214" t="s">
        <v>1769</v>
      </c>
      <c r="D96" s="208"/>
      <c r="E96" s="206">
        <v>1060</v>
      </c>
      <c r="F96" s="210" t="s">
        <v>393</v>
      </c>
      <c r="G96" s="214" t="s">
        <v>394</v>
      </c>
      <c r="H96" s="18">
        <v>345</v>
      </c>
      <c r="I96" s="207" t="s">
        <v>17</v>
      </c>
      <c r="J96" s="210" t="s">
        <v>23</v>
      </c>
      <c r="K96" s="215">
        <v>1000</v>
      </c>
      <c r="L96" s="18">
        <v>0.34499999999999997</v>
      </c>
      <c r="M96" s="215">
        <v>0</v>
      </c>
      <c r="N96" s="215">
        <v>51</v>
      </c>
      <c r="O96" s="216" t="s">
        <v>1702</v>
      </c>
      <c r="P96" s="216">
        <v>3.2</v>
      </c>
      <c r="Q96" s="216">
        <v>3.2</v>
      </c>
      <c r="R96" s="216">
        <v>0.1</v>
      </c>
      <c r="S96" s="216">
        <v>0.4</v>
      </c>
      <c r="T96" s="216">
        <v>0.1</v>
      </c>
      <c r="U96" s="216" t="s">
        <v>1702</v>
      </c>
      <c r="V96" s="216" t="s">
        <v>1677</v>
      </c>
      <c r="W96" s="216" t="s">
        <v>1702</v>
      </c>
      <c r="X96" s="216">
        <v>7.7</v>
      </c>
      <c r="Y96" s="216" t="s">
        <v>1676</v>
      </c>
      <c r="Z96" s="216">
        <v>10.8</v>
      </c>
      <c r="AA96" s="216">
        <v>7.7</v>
      </c>
      <c r="AB96" s="216">
        <v>4.0999999999999996</v>
      </c>
      <c r="AC96" s="18" t="s">
        <v>1678</v>
      </c>
      <c r="AD96" s="210"/>
    </row>
    <row r="97" spans="1:30" ht="14.25" customHeight="1" x14ac:dyDescent="0.15">
      <c r="A97" s="206" t="s">
        <v>395</v>
      </c>
      <c r="B97" s="206" t="s">
        <v>1768</v>
      </c>
      <c r="C97" s="214" t="s">
        <v>1769</v>
      </c>
      <c r="D97" s="208"/>
      <c r="E97" s="206">
        <v>1065</v>
      </c>
      <c r="F97" s="210" t="s">
        <v>396</v>
      </c>
      <c r="G97" s="214" t="s">
        <v>394</v>
      </c>
      <c r="H97" s="18">
        <v>345</v>
      </c>
      <c r="I97" s="207" t="s">
        <v>17</v>
      </c>
      <c r="J97" s="214" t="s">
        <v>23</v>
      </c>
      <c r="K97" s="215">
        <v>1000</v>
      </c>
      <c r="L97" s="18">
        <v>0.34499999999999997</v>
      </c>
      <c r="M97" s="215">
        <v>0</v>
      </c>
      <c r="N97" s="215">
        <v>51</v>
      </c>
      <c r="O97" s="216" t="s">
        <v>1702</v>
      </c>
      <c r="P97" s="216">
        <v>3.2</v>
      </c>
      <c r="Q97" s="216">
        <v>3.2</v>
      </c>
      <c r="R97" s="216">
        <v>0.1</v>
      </c>
      <c r="S97" s="216">
        <v>0.4</v>
      </c>
      <c r="T97" s="216">
        <v>0.1</v>
      </c>
      <c r="U97" s="216" t="s">
        <v>1702</v>
      </c>
      <c r="V97" s="216" t="s">
        <v>1677</v>
      </c>
      <c r="W97" s="216" t="s">
        <v>1702</v>
      </c>
      <c r="X97" s="216">
        <v>7.7</v>
      </c>
      <c r="Y97" s="216" t="s">
        <v>1676</v>
      </c>
      <c r="Z97" s="216">
        <v>10.8</v>
      </c>
      <c r="AA97" s="216">
        <v>7.7</v>
      </c>
      <c r="AB97" s="216">
        <v>4.0999999999999996</v>
      </c>
      <c r="AC97" s="18" t="s">
        <v>1678</v>
      </c>
      <c r="AD97" s="210"/>
    </row>
    <row r="98" spans="1:30" ht="14.25" customHeight="1" x14ac:dyDescent="0.15">
      <c r="A98" s="220" t="s">
        <v>397</v>
      </c>
      <c r="B98" s="220" t="s">
        <v>397</v>
      </c>
      <c r="C98" s="18" t="s">
        <v>1770</v>
      </c>
      <c r="E98" s="18">
        <v>5507</v>
      </c>
      <c r="F98" s="18" t="s">
        <v>399</v>
      </c>
      <c r="H98" s="18">
        <v>198</v>
      </c>
      <c r="I98" s="207" t="s">
        <v>331</v>
      </c>
      <c r="J98" s="18" t="s">
        <v>400</v>
      </c>
      <c r="K98" s="18">
        <v>200</v>
      </c>
      <c r="L98" s="18">
        <v>0.99</v>
      </c>
      <c r="M98" s="215">
        <v>15</v>
      </c>
      <c r="N98" s="215">
        <v>23</v>
      </c>
      <c r="O98" s="216">
        <v>1.9</v>
      </c>
      <c r="P98" s="216">
        <v>2.2000000000000002</v>
      </c>
      <c r="Q98" s="216">
        <v>1.9</v>
      </c>
      <c r="R98" s="216" t="s">
        <v>1702</v>
      </c>
      <c r="S98" s="216">
        <v>0.1</v>
      </c>
      <c r="T98" s="216">
        <v>0.1</v>
      </c>
      <c r="U98" s="216" t="s">
        <v>1702</v>
      </c>
      <c r="V98" s="216" t="s">
        <v>1677</v>
      </c>
      <c r="W98" s="216" t="s">
        <v>1702</v>
      </c>
      <c r="X98" s="216">
        <v>2.1</v>
      </c>
      <c r="Y98" s="216" t="s">
        <v>1676</v>
      </c>
      <c r="Z98" s="216">
        <v>4.8</v>
      </c>
      <c r="AA98" s="216">
        <v>2.1</v>
      </c>
      <c r="AB98" s="216">
        <v>0.1</v>
      </c>
      <c r="AC98" s="18" t="s">
        <v>1678</v>
      </c>
    </row>
    <row r="99" spans="1:30" ht="14.25" customHeight="1" x14ac:dyDescent="0.15">
      <c r="A99" s="206" t="s">
        <v>401</v>
      </c>
      <c r="B99" s="206" t="s">
        <v>401</v>
      </c>
      <c r="C99" s="214" t="s">
        <v>1771</v>
      </c>
      <c r="D99" s="208"/>
      <c r="E99" s="206">
        <v>5553</v>
      </c>
      <c r="F99" s="210" t="s">
        <v>403</v>
      </c>
      <c r="G99" s="214"/>
      <c r="H99" s="18">
        <v>198</v>
      </c>
      <c r="I99" s="207" t="s">
        <v>331</v>
      </c>
      <c r="J99" s="214" t="s">
        <v>404</v>
      </c>
      <c r="K99" s="215">
        <v>20</v>
      </c>
      <c r="L99" s="18">
        <v>9.9</v>
      </c>
      <c r="M99" s="215">
        <v>15</v>
      </c>
      <c r="N99" s="215">
        <v>13</v>
      </c>
      <c r="O99" s="216">
        <v>1.5</v>
      </c>
      <c r="P99" s="216">
        <v>2.1</v>
      </c>
      <c r="Q99" s="216">
        <v>1.5</v>
      </c>
      <c r="R99" s="216">
        <v>0.1</v>
      </c>
      <c r="S99" s="216">
        <v>0.1</v>
      </c>
      <c r="T99" s="216">
        <v>0.1</v>
      </c>
      <c r="U99" s="216">
        <v>0.5</v>
      </c>
      <c r="V99" s="216" t="s">
        <v>1676</v>
      </c>
      <c r="W99" s="216">
        <v>0.5</v>
      </c>
      <c r="X99" s="216">
        <v>0.7</v>
      </c>
      <c r="Y99" s="216" t="s">
        <v>1677</v>
      </c>
      <c r="Z99" s="216">
        <v>2.5</v>
      </c>
      <c r="AA99" s="216">
        <v>0.5</v>
      </c>
      <c r="AB99" s="216">
        <v>0.1</v>
      </c>
      <c r="AC99" s="18" t="s">
        <v>1678</v>
      </c>
      <c r="AD99" s="210"/>
    </row>
    <row r="100" spans="1:30" ht="14.25" customHeight="1" x14ac:dyDescent="0.15">
      <c r="A100" s="206" t="s">
        <v>405</v>
      </c>
      <c r="B100" s="206" t="s">
        <v>405</v>
      </c>
      <c r="C100" s="214" t="s">
        <v>1772</v>
      </c>
      <c r="D100" s="208"/>
      <c r="E100" s="206">
        <v>484</v>
      </c>
      <c r="F100" s="210" t="s">
        <v>407</v>
      </c>
      <c r="G100" s="214"/>
      <c r="H100" s="18">
        <v>2100</v>
      </c>
      <c r="I100" s="207" t="s">
        <v>67</v>
      </c>
      <c r="J100" s="214"/>
      <c r="K100" s="215">
        <v>1000</v>
      </c>
      <c r="L100" s="18">
        <v>2.1</v>
      </c>
      <c r="M100" s="215">
        <v>10</v>
      </c>
      <c r="N100" s="215">
        <v>58</v>
      </c>
      <c r="O100" s="216">
        <v>1.1000000000000001</v>
      </c>
      <c r="P100" s="216">
        <v>1.8</v>
      </c>
      <c r="Q100" s="216">
        <v>1.1000000000000001</v>
      </c>
      <c r="R100" s="216">
        <v>0.1</v>
      </c>
      <c r="S100" s="216">
        <v>0.1</v>
      </c>
      <c r="T100" s="216">
        <v>0.1</v>
      </c>
      <c r="U100" s="216">
        <v>1.1000000000000001</v>
      </c>
      <c r="V100" s="216" t="s">
        <v>1677</v>
      </c>
      <c r="W100" s="216">
        <v>1</v>
      </c>
      <c r="X100" s="216">
        <v>10.4</v>
      </c>
      <c r="Y100" s="216" t="s">
        <v>1676</v>
      </c>
      <c r="Z100" s="216">
        <v>15.4</v>
      </c>
      <c r="AA100" s="216">
        <v>10.4</v>
      </c>
      <c r="AB100" s="216">
        <v>0</v>
      </c>
      <c r="AC100" s="18" t="s">
        <v>1678</v>
      </c>
      <c r="AD100" s="210"/>
    </row>
    <row r="101" spans="1:30" ht="14.25" customHeight="1" x14ac:dyDescent="0.15">
      <c r="A101" s="206" t="s">
        <v>408</v>
      </c>
      <c r="B101" s="206" t="s">
        <v>408</v>
      </c>
      <c r="C101" s="214" t="s">
        <v>1773</v>
      </c>
      <c r="D101" s="208"/>
      <c r="E101" s="206">
        <v>460</v>
      </c>
      <c r="F101" s="210" t="s">
        <v>410</v>
      </c>
      <c r="G101" s="214"/>
      <c r="H101" s="18">
        <v>790</v>
      </c>
      <c r="I101" s="207" t="s">
        <v>67</v>
      </c>
      <c r="J101" s="214" t="s">
        <v>400</v>
      </c>
      <c r="K101" s="215">
        <v>1000</v>
      </c>
      <c r="L101" s="18">
        <v>0.79</v>
      </c>
      <c r="M101" s="215">
        <v>15</v>
      </c>
      <c r="N101" s="215">
        <v>13</v>
      </c>
      <c r="O101" s="216">
        <v>1.3</v>
      </c>
      <c r="P101" s="216">
        <v>1.5</v>
      </c>
      <c r="Q101" s="216">
        <v>1.3</v>
      </c>
      <c r="R101" s="216">
        <v>0.1</v>
      </c>
      <c r="S101" s="216">
        <v>0.2</v>
      </c>
      <c r="T101" s="216">
        <v>0.1</v>
      </c>
      <c r="U101" s="216">
        <v>0.3</v>
      </c>
      <c r="V101" s="216" t="s">
        <v>1677</v>
      </c>
      <c r="W101" s="216">
        <v>0.3</v>
      </c>
      <c r="X101" s="216">
        <v>0.8</v>
      </c>
      <c r="Y101" s="216" t="s">
        <v>1676</v>
      </c>
      <c r="Z101" s="216">
        <v>2.4</v>
      </c>
      <c r="AA101" s="216">
        <v>0.8</v>
      </c>
      <c r="AB101" s="216">
        <v>0</v>
      </c>
      <c r="AC101" s="18" t="s">
        <v>1678</v>
      </c>
      <c r="AD101" s="210"/>
    </row>
    <row r="102" spans="1:30" ht="14.25" customHeight="1" x14ac:dyDescent="0.15">
      <c r="A102" s="206" t="s">
        <v>411</v>
      </c>
      <c r="B102" s="206" t="s">
        <v>411</v>
      </c>
      <c r="C102" s="214" t="s">
        <v>1774</v>
      </c>
      <c r="D102" s="208"/>
      <c r="E102" s="206">
        <v>5547</v>
      </c>
      <c r="F102" s="210" t="s">
        <v>413</v>
      </c>
      <c r="G102" s="214"/>
      <c r="H102" s="18">
        <v>550</v>
      </c>
      <c r="I102" s="207" t="s">
        <v>414</v>
      </c>
      <c r="J102" s="214" t="s">
        <v>332</v>
      </c>
      <c r="K102" s="215">
        <v>100</v>
      </c>
      <c r="L102" s="18">
        <v>5.5</v>
      </c>
      <c r="M102" s="215">
        <v>10</v>
      </c>
      <c r="N102" s="215">
        <v>24</v>
      </c>
      <c r="O102" s="216">
        <v>1.3</v>
      </c>
      <c r="P102" s="216">
        <v>1.9</v>
      </c>
      <c r="Q102" s="216">
        <v>1.3</v>
      </c>
      <c r="R102" s="216">
        <v>0.1</v>
      </c>
      <c r="S102" s="216">
        <v>0.3</v>
      </c>
      <c r="T102" s="216">
        <v>0.1</v>
      </c>
      <c r="U102" s="216">
        <v>1.2</v>
      </c>
      <c r="V102" s="216" t="s">
        <v>1677</v>
      </c>
      <c r="W102" s="216">
        <v>1.2</v>
      </c>
      <c r="X102" s="216">
        <v>2.6</v>
      </c>
      <c r="Y102" s="216" t="s">
        <v>1676</v>
      </c>
      <c r="Z102" s="216">
        <v>5.7</v>
      </c>
      <c r="AA102" s="216">
        <v>2.6</v>
      </c>
      <c r="AB102" s="216">
        <v>0</v>
      </c>
      <c r="AC102" s="18" t="s">
        <v>1678</v>
      </c>
      <c r="AD102" s="210"/>
    </row>
    <row r="103" spans="1:30" ht="14.25" customHeight="1" x14ac:dyDescent="0.15">
      <c r="A103" s="206" t="s">
        <v>415</v>
      </c>
      <c r="B103" s="206" t="s">
        <v>1775</v>
      </c>
      <c r="C103" s="214" t="s">
        <v>1776</v>
      </c>
      <c r="E103" s="18">
        <v>462</v>
      </c>
      <c r="F103" s="210" t="s">
        <v>417</v>
      </c>
      <c r="G103" s="214"/>
      <c r="H103" s="18">
        <v>6</v>
      </c>
      <c r="I103" s="207" t="s">
        <v>418</v>
      </c>
      <c r="J103" s="18" t="s">
        <v>419</v>
      </c>
      <c r="K103" s="215">
        <v>1</v>
      </c>
      <c r="L103" s="18">
        <v>6</v>
      </c>
      <c r="M103" s="215">
        <v>0</v>
      </c>
      <c r="N103" s="215">
        <v>32</v>
      </c>
      <c r="O103" s="216">
        <v>3.1</v>
      </c>
      <c r="P103" s="216">
        <v>3.9</v>
      </c>
      <c r="Q103" s="216">
        <v>3.1</v>
      </c>
      <c r="R103" s="216">
        <v>0</v>
      </c>
      <c r="S103" s="216">
        <v>0.1</v>
      </c>
      <c r="T103" s="216">
        <v>0</v>
      </c>
      <c r="U103" s="216" t="s">
        <v>1702</v>
      </c>
      <c r="V103" s="216" t="s">
        <v>1677</v>
      </c>
      <c r="W103" s="216" t="s">
        <v>1702</v>
      </c>
      <c r="X103" s="216">
        <v>1</v>
      </c>
      <c r="Y103" s="216" t="s">
        <v>1676</v>
      </c>
      <c r="Z103" s="216">
        <v>7.5</v>
      </c>
      <c r="AA103" s="216">
        <v>1</v>
      </c>
      <c r="AB103" s="216">
        <v>0</v>
      </c>
      <c r="AC103" s="18" t="s">
        <v>1678</v>
      </c>
      <c r="AD103" s="210"/>
    </row>
    <row r="104" spans="1:30" ht="14.25" customHeight="1" x14ac:dyDescent="0.15">
      <c r="A104" s="206" t="s">
        <v>420</v>
      </c>
      <c r="B104" s="206" t="s">
        <v>420</v>
      </c>
      <c r="C104" s="214" t="s">
        <v>1777</v>
      </c>
      <c r="D104" s="208"/>
      <c r="E104" s="206">
        <v>463</v>
      </c>
      <c r="F104" s="210" t="s">
        <v>422</v>
      </c>
      <c r="G104" s="214"/>
      <c r="H104" s="18">
        <v>2980</v>
      </c>
      <c r="I104" s="207" t="s">
        <v>67</v>
      </c>
      <c r="J104" s="214" t="s">
        <v>67</v>
      </c>
      <c r="K104" s="215">
        <v>1000</v>
      </c>
      <c r="L104" s="18">
        <v>2.98</v>
      </c>
      <c r="M104" s="215">
        <v>1</v>
      </c>
      <c r="N104" s="215">
        <v>20</v>
      </c>
      <c r="O104" s="216">
        <v>1.9</v>
      </c>
      <c r="P104" s="216">
        <v>2.2999999999999998</v>
      </c>
      <c r="Q104" s="216">
        <v>1.9</v>
      </c>
      <c r="R104" s="216">
        <v>0.1</v>
      </c>
      <c r="S104" s="216">
        <v>0.3</v>
      </c>
      <c r="T104" s="216">
        <v>0.1</v>
      </c>
      <c r="U104" s="216">
        <v>0.4</v>
      </c>
      <c r="V104" s="216" t="s">
        <v>1677</v>
      </c>
      <c r="W104" s="216">
        <v>0.4</v>
      </c>
      <c r="X104" s="216">
        <v>1.3</v>
      </c>
      <c r="Y104" s="216" t="s">
        <v>1676</v>
      </c>
      <c r="Z104" s="216">
        <v>3.9</v>
      </c>
      <c r="AA104" s="216">
        <v>1.3</v>
      </c>
      <c r="AB104" s="216">
        <v>0.2</v>
      </c>
      <c r="AC104" s="18" t="s">
        <v>1678</v>
      </c>
      <c r="AD104" s="210"/>
    </row>
    <row r="105" spans="1:30" ht="14.25" customHeight="1" x14ac:dyDescent="0.15">
      <c r="A105" s="206" t="s">
        <v>423</v>
      </c>
      <c r="B105" s="206" t="s">
        <v>423</v>
      </c>
      <c r="C105" s="214" t="s">
        <v>1778</v>
      </c>
      <c r="D105" s="208"/>
      <c r="E105" s="206">
        <v>488</v>
      </c>
      <c r="F105" s="210" t="s">
        <v>425</v>
      </c>
      <c r="G105" s="214"/>
      <c r="H105" s="18">
        <v>2800</v>
      </c>
      <c r="I105" s="207" t="s">
        <v>67</v>
      </c>
      <c r="J105" s="214"/>
      <c r="K105" s="215">
        <v>1000</v>
      </c>
      <c r="L105" s="18">
        <v>2.8</v>
      </c>
      <c r="M105" s="215">
        <v>20</v>
      </c>
      <c r="N105" s="215">
        <v>28</v>
      </c>
      <c r="O105" s="216">
        <v>0.7</v>
      </c>
      <c r="P105" s="216">
        <v>0.9</v>
      </c>
      <c r="Q105" s="216">
        <v>0.7</v>
      </c>
      <c r="R105" s="216">
        <v>0.2</v>
      </c>
      <c r="S105" s="216">
        <v>0.3</v>
      </c>
      <c r="T105" s="216">
        <v>0.2</v>
      </c>
      <c r="U105" s="216">
        <v>4.2</v>
      </c>
      <c r="V105" s="216" t="s">
        <v>1677</v>
      </c>
      <c r="W105" s="216">
        <v>4</v>
      </c>
      <c r="X105" s="216">
        <v>4.5999999999999996</v>
      </c>
      <c r="Y105" s="216" t="s">
        <v>1676</v>
      </c>
      <c r="Z105" s="216">
        <v>6.6</v>
      </c>
      <c r="AA105" s="216">
        <v>4.5999999999999996</v>
      </c>
      <c r="AB105" s="216">
        <v>0</v>
      </c>
      <c r="AC105" s="18" t="s">
        <v>1678</v>
      </c>
      <c r="AD105" s="210"/>
    </row>
    <row r="106" spans="1:30" ht="14.25" customHeight="1" x14ac:dyDescent="0.15">
      <c r="A106" s="206" t="s">
        <v>426</v>
      </c>
      <c r="B106" s="206" t="s">
        <v>1779</v>
      </c>
      <c r="C106" s="214" t="s">
        <v>1780</v>
      </c>
      <c r="D106" s="208"/>
      <c r="E106" s="206">
        <v>12297</v>
      </c>
      <c r="F106" s="210" t="s">
        <v>428</v>
      </c>
      <c r="G106" s="214" t="s">
        <v>429</v>
      </c>
      <c r="H106" s="18">
        <v>560</v>
      </c>
      <c r="I106" s="207" t="s">
        <v>17</v>
      </c>
      <c r="J106" s="214" t="s">
        <v>430</v>
      </c>
      <c r="K106" s="215">
        <v>750</v>
      </c>
      <c r="L106" s="18">
        <v>0.7466666666666667</v>
      </c>
      <c r="M106" s="215">
        <v>0</v>
      </c>
      <c r="N106" s="215">
        <v>15</v>
      </c>
      <c r="O106" s="216">
        <v>0.3</v>
      </c>
      <c r="P106" s="216">
        <v>0.3</v>
      </c>
      <c r="Q106" s="216">
        <v>0.3</v>
      </c>
      <c r="R106" s="216">
        <v>0.1</v>
      </c>
      <c r="S106" s="216">
        <v>0.2</v>
      </c>
      <c r="T106" s="216">
        <v>0.1</v>
      </c>
      <c r="U106" s="216">
        <v>0</v>
      </c>
      <c r="V106" s="216" t="s">
        <v>1677</v>
      </c>
      <c r="W106" s="216" t="s">
        <v>1702</v>
      </c>
      <c r="X106" s="216">
        <v>1.2</v>
      </c>
      <c r="Y106" s="216" t="s">
        <v>1676</v>
      </c>
      <c r="Z106" s="216">
        <v>3.9</v>
      </c>
      <c r="AA106" s="216">
        <v>1.2</v>
      </c>
      <c r="AB106" s="216">
        <v>5.6</v>
      </c>
      <c r="AC106" s="18" t="s">
        <v>1678</v>
      </c>
      <c r="AD106" s="210"/>
    </row>
    <row r="107" spans="1:30" ht="14.25" customHeight="1" x14ac:dyDescent="0.15">
      <c r="A107" s="206" t="s">
        <v>431</v>
      </c>
      <c r="B107" s="206" t="s">
        <v>1779</v>
      </c>
      <c r="C107" s="214" t="s">
        <v>432</v>
      </c>
      <c r="D107" s="208"/>
      <c r="E107" s="206">
        <v>7202</v>
      </c>
      <c r="F107" s="210" t="s">
        <v>433</v>
      </c>
      <c r="G107" s="214" t="s">
        <v>1781</v>
      </c>
      <c r="H107" s="18">
        <v>120</v>
      </c>
      <c r="I107" s="207" t="s">
        <v>1751</v>
      </c>
      <c r="J107" s="214" t="s">
        <v>312</v>
      </c>
      <c r="K107" s="215">
        <v>50</v>
      </c>
      <c r="L107" s="18">
        <v>2.4</v>
      </c>
      <c r="M107" s="215">
        <v>0</v>
      </c>
      <c r="N107" s="215">
        <v>15</v>
      </c>
      <c r="O107" s="216">
        <v>0.3</v>
      </c>
      <c r="P107" s="216">
        <v>0.3</v>
      </c>
      <c r="Q107" s="216">
        <v>0.3</v>
      </c>
      <c r="R107" s="216">
        <v>0.1</v>
      </c>
      <c r="S107" s="216">
        <v>0.2</v>
      </c>
      <c r="T107" s="216">
        <v>0.1</v>
      </c>
      <c r="U107" s="216">
        <v>0</v>
      </c>
      <c r="V107" s="216" t="s">
        <v>1677</v>
      </c>
      <c r="W107" s="216" t="s">
        <v>1702</v>
      </c>
      <c r="X107" s="216">
        <v>1.2</v>
      </c>
      <c r="Y107" s="216" t="s">
        <v>1676</v>
      </c>
      <c r="Z107" s="216">
        <v>3.9</v>
      </c>
      <c r="AA107" s="216">
        <v>1.2</v>
      </c>
      <c r="AB107" s="216">
        <v>5.6</v>
      </c>
      <c r="AC107" s="18" t="s">
        <v>1678</v>
      </c>
      <c r="AD107" s="210"/>
    </row>
    <row r="108" spans="1:30" ht="14.25" customHeight="1" x14ac:dyDescent="0.15">
      <c r="A108" s="206" t="s">
        <v>436</v>
      </c>
      <c r="B108" s="206" t="s">
        <v>436</v>
      </c>
      <c r="C108" s="214" t="s">
        <v>1782</v>
      </c>
      <c r="D108" s="208"/>
      <c r="E108" s="206">
        <v>3439</v>
      </c>
      <c r="F108" s="210" t="s">
        <v>438</v>
      </c>
      <c r="G108" s="214" t="s">
        <v>1783</v>
      </c>
      <c r="H108" s="18">
        <v>256</v>
      </c>
      <c r="I108" s="207" t="s">
        <v>1751</v>
      </c>
      <c r="J108" s="214" t="s">
        <v>1784</v>
      </c>
      <c r="K108" s="215">
        <v>70</v>
      </c>
      <c r="L108" s="18">
        <v>3.657142857142857</v>
      </c>
      <c r="M108" s="215">
        <v>0</v>
      </c>
      <c r="N108" s="215">
        <v>44</v>
      </c>
      <c r="O108" s="216">
        <v>0.2</v>
      </c>
      <c r="P108" s="216">
        <v>0.2</v>
      </c>
      <c r="Q108" s="216">
        <v>0.2</v>
      </c>
      <c r="R108" s="216">
        <v>0.3</v>
      </c>
      <c r="S108" s="216">
        <v>0.4</v>
      </c>
      <c r="T108" s="216">
        <v>0.3</v>
      </c>
      <c r="U108" s="216">
        <v>0</v>
      </c>
      <c r="V108" s="216" t="s">
        <v>1677</v>
      </c>
      <c r="W108" s="216" t="s">
        <v>1702</v>
      </c>
      <c r="X108" s="216">
        <v>8.6</v>
      </c>
      <c r="Y108" s="216" t="s">
        <v>1676</v>
      </c>
      <c r="Z108" s="216">
        <v>10.7</v>
      </c>
      <c r="AA108" s="216">
        <v>8.6</v>
      </c>
      <c r="AB108" s="216">
        <v>2</v>
      </c>
      <c r="AC108" s="18" t="s">
        <v>1678</v>
      </c>
      <c r="AD108" s="210"/>
    </row>
    <row r="109" spans="1:30" ht="14.25" customHeight="1" x14ac:dyDescent="0.15">
      <c r="A109" s="206" t="s">
        <v>441</v>
      </c>
      <c r="B109" s="206" t="s">
        <v>441</v>
      </c>
      <c r="C109" s="214" t="s">
        <v>1785</v>
      </c>
      <c r="D109" s="208"/>
      <c r="E109" s="206">
        <v>35031</v>
      </c>
      <c r="F109" s="210" t="s">
        <v>443</v>
      </c>
      <c r="G109" s="214"/>
      <c r="H109" s="18">
        <v>198</v>
      </c>
      <c r="I109" s="207" t="s">
        <v>209</v>
      </c>
      <c r="J109" s="214" t="s">
        <v>444</v>
      </c>
      <c r="K109" s="215">
        <v>180</v>
      </c>
      <c r="L109" s="18">
        <v>1.1000000000000001</v>
      </c>
      <c r="M109" s="215">
        <v>4</v>
      </c>
      <c r="N109" s="215">
        <v>16</v>
      </c>
      <c r="O109" s="216">
        <v>0.9</v>
      </c>
      <c r="P109" s="216">
        <v>1.3</v>
      </c>
      <c r="Q109" s="216">
        <v>0.9</v>
      </c>
      <c r="R109" s="216">
        <v>0.1</v>
      </c>
      <c r="S109" s="216">
        <v>0.1</v>
      </c>
      <c r="T109" s="216">
        <v>0.1</v>
      </c>
      <c r="U109" s="216">
        <v>2.2999999999999998</v>
      </c>
      <c r="V109" s="216" t="s">
        <v>1676</v>
      </c>
      <c r="W109" s="216">
        <v>2.2999999999999998</v>
      </c>
      <c r="X109" s="216">
        <v>1.9</v>
      </c>
      <c r="Y109" s="216" t="s">
        <v>1677</v>
      </c>
      <c r="Z109" s="216">
        <v>2.8</v>
      </c>
      <c r="AA109" s="216">
        <v>2.2999999999999998</v>
      </c>
      <c r="AB109" s="216">
        <v>0</v>
      </c>
      <c r="AC109" s="18" t="s">
        <v>1678</v>
      </c>
      <c r="AD109" s="210"/>
    </row>
    <row r="110" spans="1:30" ht="14.25" customHeight="1" x14ac:dyDescent="0.15">
      <c r="A110" s="220" t="s">
        <v>445</v>
      </c>
      <c r="B110" s="220" t="s">
        <v>445</v>
      </c>
      <c r="C110" s="18" t="s">
        <v>1786</v>
      </c>
      <c r="E110" s="207">
        <v>492</v>
      </c>
      <c r="F110" s="210" t="s">
        <v>447</v>
      </c>
      <c r="G110" s="214"/>
      <c r="H110" s="18">
        <v>780</v>
      </c>
      <c r="I110" s="207" t="s">
        <v>67</v>
      </c>
      <c r="J110" s="214" t="s">
        <v>67</v>
      </c>
      <c r="K110" s="215">
        <v>1000</v>
      </c>
      <c r="L110" s="18">
        <v>0.78</v>
      </c>
      <c r="M110" s="215">
        <v>35</v>
      </c>
      <c r="N110" s="215">
        <v>12</v>
      </c>
      <c r="O110" s="216">
        <v>0.4</v>
      </c>
      <c r="P110" s="216">
        <v>0.4</v>
      </c>
      <c r="Q110" s="216">
        <v>0.4</v>
      </c>
      <c r="R110" s="216">
        <v>0.1</v>
      </c>
      <c r="S110" s="216">
        <v>0.1</v>
      </c>
      <c r="T110" s="216">
        <v>0.1</v>
      </c>
      <c r="U110" s="216">
        <v>1.4</v>
      </c>
      <c r="V110" s="216" t="s">
        <v>1676</v>
      </c>
      <c r="W110" s="216">
        <v>1.3</v>
      </c>
      <c r="X110" s="216">
        <v>1.1000000000000001</v>
      </c>
      <c r="Y110" s="216" t="s">
        <v>1677</v>
      </c>
      <c r="Z110" s="216">
        <v>3.6</v>
      </c>
      <c r="AA110" s="216">
        <v>1.3</v>
      </c>
      <c r="AB110" s="216">
        <v>0.1</v>
      </c>
      <c r="AC110" s="18" t="s">
        <v>1678</v>
      </c>
      <c r="AD110" s="210"/>
    </row>
    <row r="111" spans="1:30" ht="14.25" customHeight="1" x14ac:dyDescent="0.15">
      <c r="A111" s="206" t="s">
        <v>448</v>
      </c>
      <c r="B111" s="206" t="s">
        <v>448</v>
      </c>
      <c r="C111" s="214" t="s">
        <v>1787</v>
      </c>
      <c r="D111" s="208"/>
      <c r="E111" s="206">
        <v>35290</v>
      </c>
      <c r="F111" s="210" t="s">
        <v>450</v>
      </c>
      <c r="G111" s="214" t="s">
        <v>451</v>
      </c>
      <c r="H111" s="18">
        <v>258</v>
      </c>
      <c r="I111" s="207" t="s">
        <v>1751</v>
      </c>
      <c r="J111" s="214" t="s">
        <v>181</v>
      </c>
      <c r="K111" s="215">
        <v>100</v>
      </c>
      <c r="L111" s="18">
        <v>2.58</v>
      </c>
      <c r="M111" s="215">
        <v>0</v>
      </c>
      <c r="N111" s="215">
        <v>17</v>
      </c>
      <c r="O111" s="216">
        <v>0.8</v>
      </c>
      <c r="P111" s="216">
        <v>1.1000000000000001</v>
      </c>
      <c r="Q111" s="216">
        <v>0.8</v>
      </c>
      <c r="R111" s="216" t="s">
        <v>1702</v>
      </c>
      <c r="S111" s="216">
        <v>0.4</v>
      </c>
      <c r="T111" s="216">
        <v>0.4</v>
      </c>
      <c r="U111" s="216" t="s">
        <v>1702</v>
      </c>
      <c r="V111" s="216" t="s">
        <v>1677</v>
      </c>
      <c r="W111" s="216" t="s">
        <v>1702</v>
      </c>
      <c r="X111" s="216">
        <v>0.9</v>
      </c>
      <c r="Y111" s="216" t="s">
        <v>1676</v>
      </c>
      <c r="Z111" s="216">
        <v>4.0999999999999996</v>
      </c>
      <c r="AA111" s="216">
        <v>0.9</v>
      </c>
      <c r="AB111" s="216">
        <v>0</v>
      </c>
      <c r="AC111" s="18" t="s">
        <v>1678</v>
      </c>
      <c r="AD111" s="210"/>
    </row>
    <row r="112" spans="1:30" ht="14.25" customHeight="1" x14ac:dyDescent="0.15">
      <c r="A112" s="206" t="s">
        <v>453</v>
      </c>
      <c r="B112" s="206" t="s">
        <v>453</v>
      </c>
      <c r="C112" s="214" t="s">
        <v>1788</v>
      </c>
      <c r="D112" s="208"/>
      <c r="E112" s="206">
        <v>41471</v>
      </c>
      <c r="F112" s="210" t="s">
        <v>455</v>
      </c>
      <c r="G112" s="214" t="s">
        <v>456</v>
      </c>
      <c r="H112" s="18">
        <v>472</v>
      </c>
      <c r="I112" s="207" t="s">
        <v>17</v>
      </c>
      <c r="J112" s="214" t="s">
        <v>91</v>
      </c>
      <c r="K112" s="215">
        <v>500</v>
      </c>
      <c r="L112" s="18">
        <v>0.94399999999999995</v>
      </c>
      <c r="M112" s="215">
        <v>0</v>
      </c>
      <c r="N112" s="215">
        <v>103</v>
      </c>
      <c r="O112" s="216">
        <v>7.8</v>
      </c>
      <c r="P112" s="216">
        <v>10.5</v>
      </c>
      <c r="Q112" s="216">
        <v>7.8</v>
      </c>
      <c r="R112" s="216">
        <v>0.1</v>
      </c>
      <c r="S112" s="216">
        <v>0.2</v>
      </c>
      <c r="T112" s="216">
        <v>0.1</v>
      </c>
      <c r="U112" s="216">
        <v>13.7</v>
      </c>
      <c r="V112" s="216" t="s">
        <v>1677</v>
      </c>
      <c r="W112" s="216">
        <v>12.5</v>
      </c>
      <c r="X112" s="216">
        <v>15.7</v>
      </c>
      <c r="Y112" s="216" t="s">
        <v>1676</v>
      </c>
      <c r="Z112" s="216">
        <v>16.899999999999999</v>
      </c>
      <c r="AA112" s="216">
        <v>15.7</v>
      </c>
      <c r="AB112" s="216">
        <v>0</v>
      </c>
      <c r="AC112" s="18" t="s">
        <v>1747</v>
      </c>
      <c r="AD112" s="210"/>
    </row>
    <row r="113" spans="1:30" ht="14.25" customHeight="1" x14ac:dyDescent="0.15">
      <c r="A113" s="206" t="s">
        <v>457</v>
      </c>
      <c r="B113" s="206" t="s">
        <v>457</v>
      </c>
      <c r="C113" s="214" t="s">
        <v>458</v>
      </c>
      <c r="D113" s="208"/>
      <c r="E113" s="206">
        <v>5557</v>
      </c>
      <c r="F113" s="210" t="s">
        <v>459</v>
      </c>
      <c r="G113" s="214"/>
      <c r="H113" s="18">
        <v>78</v>
      </c>
      <c r="I113" s="207" t="s">
        <v>414</v>
      </c>
      <c r="J113" s="214" t="s">
        <v>460</v>
      </c>
      <c r="K113" s="215">
        <v>50</v>
      </c>
      <c r="L113" s="18">
        <v>1.56</v>
      </c>
      <c r="M113" s="215">
        <v>0</v>
      </c>
      <c r="N113" s="215">
        <v>21</v>
      </c>
      <c r="O113" s="216">
        <v>1.8</v>
      </c>
      <c r="P113" s="216">
        <v>2.1</v>
      </c>
      <c r="Q113" s="216">
        <v>1.8</v>
      </c>
      <c r="R113" s="216">
        <v>0.2</v>
      </c>
      <c r="S113" s="216">
        <v>0.5</v>
      </c>
      <c r="T113" s="216">
        <v>0.2</v>
      </c>
      <c r="U113" s="216" t="s">
        <v>1702</v>
      </c>
      <c r="V113" s="216" t="s">
        <v>1677</v>
      </c>
      <c r="W113" s="216" t="s">
        <v>1702</v>
      </c>
      <c r="X113" s="216">
        <v>2</v>
      </c>
      <c r="Y113" s="216" t="s">
        <v>1676</v>
      </c>
      <c r="Z113" s="216">
        <v>3.3</v>
      </c>
      <c r="AA113" s="216">
        <v>2</v>
      </c>
      <c r="AB113" s="216">
        <v>0</v>
      </c>
      <c r="AC113" s="18" t="s">
        <v>1678</v>
      </c>
      <c r="AD113" s="210"/>
    </row>
    <row r="114" spans="1:30" ht="14.25" customHeight="1" x14ac:dyDescent="0.15">
      <c r="A114" s="220" t="s">
        <v>461</v>
      </c>
      <c r="B114" s="220" t="s">
        <v>1789</v>
      </c>
      <c r="C114" s="18" t="s">
        <v>1790</v>
      </c>
      <c r="E114" s="18">
        <v>493</v>
      </c>
      <c r="F114" s="210" t="s">
        <v>463</v>
      </c>
      <c r="G114" s="214"/>
      <c r="H114" s="18">
        <v>258</v>
      </c>
      <c r="I114" s="207" t="s">
        <v>67</v>
      </c>
      <c r="J114" s="18" t="s">
        <v>67</v>
      </c>
      <c r="K114" s="215">
        <v>1000</v>
      </c>
      <c r="L114" s="18">
        <v>0.25800000000000001</v>
      </c>
      <c r="M114" s="215">
        <v>10</v>
      </c>
      <c r="N114" s="215">
        <v>15</v>
      </c>
      <c r="O114" s="216">
        <v>0.4</v>
      </c>
      <c r="P114" s="216">
        <v>0.5</v>
      </c>
      <c r="Q114" s="216">
        <v>0.4</v>
      </c>
      <c r="R114" s="216">
        <v>0</v>
      </c>
      <c r="S114" s="216">
        <v>0.1</v>
      </c>
      <c r="T114" s="216">
        <v>0</v>
      </c>
      <c r="U114" s="216">
        <v>2.7</v>
      </c>
      <c r="V114" s="216" t="s">
        <v>1676</v>
      </c>
      <c r="W114" s="216">
        <v>2.6</v>
      </c>
      <c r="X114" s="216">
        <v>2.9</v>
      </c>
      <c r="Y114" s="216" t="s">
        <v>1677</v>
      </c>
      <c r="Z114" s="216">
        <v>4.0999999999999996</v>
      </c>
      <c r="AA114" s="216">
        <v>2.6</v>
      </c>
      <c r="AB114" s="216">
        <v>0</v>
      </c>
      <c r="AC114" s="18" t="s">
        <v>1678</v>
      </c>
      <c r="AD114" s="210"/>
    </row>
    <row r="115" spans="1:30" ht="14.25" customHeight="1" x14ac:dyDescent="0.15">
      <c r="A115" s="206" t="s">
        <v>464</v>
      </c>
      <c r="B115" s="206" t="s">
        <v>464</v>
      </c>
      <c r="C115" s="214" t="s">
        <v>1791</v>
      </c>
      <c r="D115" s="208"/>
      <c r="E115" s="206">
        <v>11518</v>
      </c>
      <c r="F115" s="210" t="s">
        <v>466</v>
      </c>
      <c r="G115" s="214" t="s">
        <v>1792</v>
      </c>
      <c r="H115" s="18">
        <v>298</v>
      </c>
      <c r="I115" s="207" t="s">
        <v>1751</v>
      </c>
      <c r="J115" s="214" t="s">
        <v>181</v>
      </c>
      <c r="K115" s="215">
        <v>500</v>
      </c>
      <c r="L115" s="18">
        <v>0.59599999999999997</v>
      </c>
      <c r="M115" s="215">
        <v>0</v>
      </c>
      <c r="N115" s="215">
        <v>280</v>
      </c>
      <c r="O115" s="216">
        <v>7.3</v>
      </c>
      <c r="P115" s="216">
        <v>9.6999999999999993</v>
      </c>
      <c r="Q115" s="216">
        <v>7.3</v>
      </c>
      <c r="R115" s="216">
        <v>0.3</v>
      </c>
      <c r="S115" s="216">
        <v>0.8</v>
      </c>
      <c r="T115" s="216">
        <v>0.3</v>
      </c>
      <c r="U115" s="216" t="s">
        <v>1702</v>
      </c>
      <c r="V115" s="216" t="s">
        <v>1677</v>
      </c>
      <c r="W115" s="216" t="s">
        <v>1702</v>
      </c>
      <c r="X115" s="216">
        <v>51.3</v>
      </c>
      <c r="Y115" s="216" t="s">
        <v>1676</v>
      </c>
      <c r="Z115" s="216">
        <v>69.7</v>
      </c>
      <c r="AA115" s="216">
        <v>51.3</v>
      </c>
      <c r="AB115" s="216">
        <v>0.5</v>
      </c>
      <c r="AC115" s="18" t="s">
        <v>1678</v>
      </c>
      <c r="AD115" s="210"/>
    </row>
    <row r="116" spans="1:30" ht="14.25" customHeight="1" x14ac:dyDescent="0.15">
      <c r="A116" s="206" t="s">
        <v>468</v>
      </c>
      <c r="B116" s="206" t="s">
        <v>468</v>
      </c>
      <c r="C116" s="214" t="s">
        <v>1793</v>
      </c>
      <c r="D116" s="208"/>
      <c r="E116" s="206">
        <v>11773</v>
      </c>
      <c r="F116" s="210" t="s">
        <v>470</v>
      </c>
      <c r="G116" s="214" t="s">
        <v>471</v>
      </c>
      <c r="H116" s="18">
        <v>250</v>
      </c>
      <c r="I116" s="207" t="s">
        <v>17</v>
      </c>
      <c r="J116" s="214" t="s">
        <v>472</v>
      </c>
      <c r="K116" s="215">
        <v>450</v>
      </c>
      <c r="L116" s="18">
        <v>0.55555555555555558</v>
      </c>
      <c r="M116" s="215">
        <v>0</v>
      </c>
      <c r="N116" s="215">
        <v>43</v>
      </c>
      <c r="O116" s="216">
        <v>0.5</v>
      </c>
      <c r="P116" s="216">
        <v>0.6</v>
      </c>
      <c r="Q116" s="216">
        <v>0.5</v>
      </c>
      <c r="R116" s="216" t="s">
        <v>1702</v>
      </c>
      <c r="S116" s="216">
        <v>0.3</v>
      </c>
      <c r="T116" s="216">
        <v>0.3</v>
      </c>
      <c r="U116" s="216">
        <v>0</v>
      </c>
      <c r="V116" s="216" t="s">
        <v>1677</v>
      </c>
      <c r="W116" s="216" t="s">
        <v>1702</v>
      </c>
      <c r="X116" s="216">
        <v>8.5</v>
      </c>
      <c r="Y116" s="216" t="s">
        <v>1676</v>
      </c>
      <c r="Z116" s="216">
        <v>10.8</v>
      </c>
      <c r="AA116" s="216">
        <v>8.5</v>
      </c>
      <c r="AB116" s="216">
        <v>3.3</v>
      </c>
      <c r="AC116" s="18" t="s">
        <v>1678</v>
      </c>
      <c r="AD116" s="210"/>
    </row>
    <row r="117" spans="1:30" ht="14.25" customHeight="1" x14ac:dyDescent="0.15">
      <c r="A117" s="206" t="s">
        <v>473</v>
      </c>
      <c r="B117" s="206" t="s">
        <v>1794</v>
      </c>
      <c r="C117" s="214" t="s">
        <v>1795</v>
      </c>
      <c r="D117" s="208"/>
      <c r="E117" s="206">
        <v>12059</v>
      </c>
      <c r="F117" s="210" t="s">
        <v>475</v>
      </c>
      <c r="G117" s="214" t="s">
        <v>476</v>
      </c>
      <c r="H117" s="18">
        <v>168</v>
      </c>
      <c r="I117" s="207" t="s">
        <v>17</v>
      </c>
      <c r="J117" s="214" t="s">
        <v>477</v>
      </c>
      <c r="K117" s="215">
        <v>170</v>
      </c>
      <c r="L117" s="18">
        <v>0.9882352941176471</v>
      </c>
      <c r="M117" s="215">
        <v>0</v>
      </c>
      <c r="N117" s="215">
        <v>23</v>
      </c>
      <c r="O117" s="216">
        <v>1.4</v>
      </c>
      <c r="P117" s="216">
        <v>1.9</v>
      </c>
      <c r="Q117" s="216">
        <v>1.4</v>
      </c>
      <c r="R117" s="216" t="s">
        <v>1702</v>
      </c>
      <c r="S117" s="216">
        <v>0.1</v>
      </c>
      <c r="T117" s="216">
        <v>0.1</v>
      </c>
      <c r="U117" s="216" t="s">
        <v>1702</v>
      </c>
      <c r="V117" s="216" t="s">
        <v>1677</v>
      </c>
      <c r="W117" s="216" t="s">
        <v>1702</v>
      </c>
      <c r="X117" s="216">
        <v>2.2999999999999998</v>
      </c>
      <c r="Y117" s="216" t="s">
        <v>1676</v>
      </c>
      <c r="Z117" s="216">
        <v>5.5</v>
      </c>
      <c r="AA117" s="216">
        <v>2.2999999999999998</v>
      </c>
      <c r="AB117" s="216">
        <v>2.5</v>
      </c>
      <c r="AC117" s="18" t="s">
        <v>1678</v>
      </c>
      <c r="AD117" s="210"/>
    </row>
    <row r="118" spans="1:30" ht="14.25" customHeight="1" x14ac:dyDescent="0.15">
      <c r="A118" s="206" t="s">
        <v>478</v>
      </c>
      <c r="B118" s="206" t="s">
        <v>1794</v>
      </c>
      <c r="C118" s="214" t="s">
        <v>1795</v>
      </c>
      <c r="D118" s="208"/>
      <c r="E118" s="206">
        <v>1081</v>
      </c>
      <c r="F118" s="210" t="s">
        <v>479</v>
      </c>
      <c r="G118" s="214" t="s">
        <v>394</v>
      </c>
      <c r="H118" s="18">
        <v>264</v>
      </c>
      <c r="I118" s="207" t="s">
        <v>17</v>
      </c>
      <c r="J118" s="214" t="s">
        <v>23</v>
      </c>
      <c r="K118" s="215">
        <v>1000</v>
      </c>
      <c r="L118" s="18">
        <v>0.26400000000000001</v>
      </c>
      <c r="M118" s="215">
        <v>0</v>
      </c>
      <c r="N118" s="215">
        <v>23</v>
      </c>
      <c r="O118" s="216">
        <v>1.4</v>
      </c>
      <c r="P118" s="216">
        <v>1.9</v>
      </c>
      <c r="Q118" s="216">
        <v>1.4</v>
      </c>
      <c r="R118" s="216" t="s">
        <v>1702</v>
      </c>
      <c r="S118" s="216">
        <v>0.1</v>
      </c>
      <c r="T118" s="216">
        <v>0.1</v>
      </c>
      <c r="U118" s="216" t="s">
        <v>1702</v>
      </c>
      <c r="V118" s="216" t="s">
        <v>1677</v>
      </c>
      <c r="W118" s="216" t="s">
        <v>1702</v>
      </c>
      <c r="X118" s="216">
        <v>2.2999999999999998</v>
      </c>
      <c r="Y118" s="216" t="s">
        <v>1676</v>
      </c>
      <c r="Z118" s="216">
        <v>5.5</v>
      </c>
      <c r="AA118" s="216">
        <v>2.2999999999999998</v>
      </c>
      <c r="AB118" s="216">
        <v>2.5</v>
      </c>
      <c r="AC118" s="18" t="s">
        <v>1678</v>
      </c>
      <c r="AD118" s="210"/>
    </row>
    <row r="119" spans="1:30" ht="14.25" customHeight="1" x14ac:dyDescent="0.15">
      <c r="A119" s="206" t="s">
        <v>480</v>
      </c>
      <c r="B119" s="206" t="s">
        <v>480</v>
      </c>
      <c r="C119" s="214" t="s">
        <v>481</v>
      </c>
      <c r="D119" s="208"/>
      <c r="E119" s="206">
        <v>35288</v>
      </c>
      <c r="F119" s="210" t="s">
        <v>482</v>
      </c>
      <c r="G119" s="214" t="s">
        <v>483</v>
      </c>
      <c r="H119" s="18">
        <v>148</v>
      </c>
      <c r="I119" s="207" t="s">
        <v>17</v>
      </c>
      <c r="J119" s="210" t="s">
        <v>181</v>
      </c>
      <c r="K119" s="215">
        <v>100</v>
      </c>
      <c r="L119" s="18">
        <v>1.48</v>
      </c>
      <c r="M119" s="215">
        <v>0</v>
      </c>
      <c r="N119" s="215">
        <v>31</v>
      </c>
      <c r="O119" s="216">
        <v>2.4</v>
      </c>
      <c r="P119" s="216">
        <v>3.5</v>
      </c>
      <c r="Q119" s="216">
        <v>2.4</v>
      </c>
      <c r="R119" s="216">
        <v>0.1</v>
      </c>
      <c r="S119" s="216">
        <v>0.2</v>
      </c>
      <c r="T119" s="216">
        <v>0.1</v>
      </c>
      <c r="U119" s="216">
        <v>1.6</v>
      </c>
      <c r="V119" s="216" t="s">
        <v>1677</v>
      </c>
      <c r="W119" s="216">
        <v>1.5</v>
      </c>
      <c r="X119" s="216">
        <v>3.2</v>
      </c>
      <c r="Y119" s="216" t="s">
        <v>1676</v>
      </c>
      <c r="Z119" s="216">
        <v>5.5</v>
      </c>
      <c r="AA119" s="216">
        <v>3.2</v>
      </c>
      <c r="AB119" s="216">
        <v>0</v>
      </c>
      <c r="AC119" s="18" t="s">
        <v>1678</v>
      </c>
      <c r="AD119" s="210"/>
    </row>
    <row r="120" spans="1:30" ht="14.25" customHeight="1" x14ac:dyDescent="0.15">
      <c r="A120" s="206" t="s">
        <v>484</v>
      </c>
      <c r="B120" s="206" t="s">
        <v>484</v>
      </c>
      <c r="C120" s="214" t="s">
        <v>1796</v>
      </c>
      <c r="D120" s="208"/>
      <c r="E120" s="206">
        <v>520</v>
      </c>
      <c r="F120" s="210" t="s">
        <v>486</v>
      </c>
      <c r="G120" s="214"/>
      <c r="H120" s="18">
        <v>380</v>
      </c>
      <c r="I120" s="207" t="s">
        <v>67</v>
      </c>
      <c r="J120" s="214" t="s">
        <v>487</v>
      </c>
      <c r="K120" s="215">
        <v>1000</v>
      </c>
      <c r="L120" s="18">
        <v>0.38</v>
      </c>
      <c r="M120" s="215">
        <v>6</v>
      </c>
      <c r="N120" s="215">
        <v>33</v>
      </c>
      <c r="O120" s="216">
        <v>0.7</v>
      </c>
      <c r="P120" s="216">
        <v>1</v>
      </c>
      <c r="Q120" s="216">
        <v>0.7</v>
      </c>
      <c r="R120" s="216">
        <v>0</v>
      </c>
      <c r="S120" s="216">
        <v>0.1</v>
      </c>
      <c r="T120" s="216">
        <v>0</v>
      </c>
      <c r="U120" s="216">
        <v>7</v>
      </c>
      <c r="V120" s="216" t="s">
        <v>1676</v>
      </c>
      <c r="W120" s="216">
        <v>6.9</v>
      </c>
      <c r="X120" s="216">
        <v>7.1</v>
      </c>
      <c r="Y120" s="216" t="s">
        <v>1677</v>
      </c>
      <c r="Z120" s="216">
        <v>8.4</v>
      </c>
      <c r="AA120" s="216">
        <v>6.9</v>
      </c>
      <c r="AB120" s="216">
        <v>0</v>
      </c>
      <c r="AC120" s="18" t="s">
        <v>1678</v>
      </c>
      <c r="AD120" s="210"/>
    </row>
    <row r="121" spans="1:30" ht="14.25" customHeight="1" x14ac:dyDescent="0.15">
      <c r="A121" s="220" t="s">
        <v>488</v>
      </c>
      <c r="B121" s="220" t="s">
        <v>488</v>
      </c>
      <c r="C121" s="18" t="s">
        <v>1797</v>
      </c>
      <c r="E121" s="18">
        <v>5583</v>
      </c>
      <c r="F121" s="210" t="s">
        <v>490</v>
      </c>
      <c r="G121" s="214"/>
      <c r="H121" s="18">
        <v>450</v>
      </c>
      <c r="I121" s="207" t="s">
        <v>67</v>
      </c>
      <c r="K121" s="215">
        <v>1000</v>
      </c>
      <c r="L121" s="18">
        <v>0.45</v>
      </c>
      <c r="M121" s="215">
        <v>8</v>
      </c>
      <c r="N121" s="215">
        <v>34</v>
      </c>
      <c r="O121" s="216">
        <v>0.6</v>
      </c>
      <c r="P121" s="216">
        <v>0.9</v>
      </c>
      <c r="Q121" s="216">
        <v>0.6</v>
      </c>
      <c r="R121" s="216">
        <v>0</v>
      </c>
      <c r="S121" s="216">
        <v>0.1</v>
      </c>
      <c r="T121" s="216">
        <v>0</v>
      </c>
      <c r="U121" s="216">
        <v>7.3</v>
      </c>
      <c r="V121" s="216" t="s">
        <v>1676</v>
      </c>
      <c r="W121" s="216">
        <v>7.2</v>
      </c>
      <c r="X121" s="216">
        <v>7.4</v>
      </c>
      <c r="Y121" s="216" t="s">
        <v>1677</v>
      </c>
      <c r="Z121" s="216">
        <v>9</v>
      </c>
      <c r="AA121" s="216">
        <v>7.2</v>
      </c>
      <c r="AB121" s="216">
        <v>0</v>
      </c>
      <c r="AC121" s="18" t="s">
        <v>1678</v>
      </c>
      <c r="AD121" s="210"/>
    </row>
    <row r="122" spans="1:30" ht="14.25" customHeight="1" x14ac:dyDescent="0.15">
      <c r="A122" s="206" t="s">
        <v>491</v>
      </c>
      <c r="B122" s="206" t="s">
        <v>491</v>
      </c>
      <c r="C122" s="214" t="s">
        <v>1798</v>
      </c>
      <c r="D122" s="208"/>
      <c r="E122" s="206">
        <v>448</v>
      </c>
      <c r="F122" s="210" t="s">
        <v>493</v>
      </c>
      <c r="G122" s="214"/>
      <c r="H122" s="18">
        <v>1000</v>
      </c>
      <c r="I122" s="207" t="s">
        <v>67</v>
      </c>
      <c r="J122" s="214" t="s">
        <v>67</v>
      </c>
      <c r="K122" s="215">
        <v>1000</v>
      </c>
      <c r="L122" s="18">
        <v>1</v>
      </c>
      <c r="M122" s="215">
        <v>15</v>
      </c>
      <c r="N122" s="215">
        <v>9</v>
      </c>
      <c r="O122" s="216">
        <v>0.7</v>
      </c>
      <c r="P122" s="216">
        <v>0.6</v>
      </c>
      <c r="Q122" s="216">
        <v>0.7</v>
      </c>
      <c r="R122" s="216">
        <v>0.1</v>
      </c>
      <c r="S122" s="216">
        <v>0.1</v>
      </c>
      <c r="T122" s="216">
        <v>0.1</v>
      </c>
      <c r="U122" s="216">
        <v>0.4</v>
      </c>
      <c r="V122" s="216" t="s">
        <v>1677</v>
      </c>
      <c r="W122" s="216">
        <v>0.4</v>
      </c>
      <c r="X122" s="216">
        <v>0.7</v>
      </c>
      <c r="Y122" s="216" t="s">
        <v>1676</v>
      </c>
      <c r="Z122" s="216">
        <v>2</v>
      </c>
      <c r="AA122" s="216">
        <v>0.7</v>
      </c>
      <c r="AB122" s="216">
        <v>0.1</v>
      </c>
      <c r="AC122" s="18" t="s">
        <v>1678</v>
      </c>
      <c r="AD122" s="210"/>
    </row>
    <row r="123" spans="1:30" ht="14.25" customHeight="1" x14ac:dyDescent="0.15">
      <c r="A123" s="220" t="s">
        <v>494</v>
      </c>
      <c r="B123" s="220" t="s">
        <v>494</v>
      </c>
      <c r="C123" s="214" t="s">
        <v>1799</v>
      </c>
      <c r="E123" s="207">
        <v>496</v>
      </c>
      <c r="F123" s="210" t="s">
        <v>496</v>
      </c>
      <c r="G123" s="214"/>
      <c r="H123" s="18">
        <v>980</v>
      </c>
      <c r="I123" s="207" t="s">
        <v>67</v>
      </c>
      <c r="J123" s="18" t="s">
        <v>497</v>
      </c>
      <c r="K123" s="215">
        <v>1000</v>
      </c>
      <c r="L123" s="18">
        <v>0.98</v>
      </c>
      <c r="M123" s="215">
        <v>30</v>
      </c>
      <c r="N123" s="215">
        <v>15</v>
      </c>
      <c r="O123" s="216">
        <v>0.3</v>
      </c>
      <c r="P123" s="216">
        <v>0.5</v>
      </c>
      <c r="Q123" s="216">
        <v>0.3</v>
      </c>
      <c r="R123" s="216">
        <v>0.1</v>
      </c>
      <c r="S123" s="216">
        <v>0.1</v>
      </c>
      <c r="T123" s="216">
        <v>0.1</v>
      </c>
      <c r="U123" s="216" t="s">
        <v>1702</v>
      </c>
      <c r="V123" s="216" t="s">
        <v>1677</v>
      </c>
      <c r="W123" s="216" t="s">
        <v>1702</v>
      </c>
      <c r="X123" s="216">
        <v>2.7</v>
      </c>
      <c r="Y123" s="216" t="s">
        <v>1676</v>
      </c>
      <c r="Z123" s="216">
        <v>3.8</v>
      </c>
      <c r="AA123" s="216">
        <v>2.7</v>
      </c>
      <c r="AB123" s="216">
        <v>0</v>
      </c>
      <c r="AC123" s="18" t="s">
        <v>1678</v>
      </c>
      <c r="AD123" s="210"/>
    </row>
    <row r="124" spans="1:30" ht="14.25" customHeight="1" x14ac:dyDescent="0.15">
      <c r="A124" s="206" t="s">
        <v>498</v>
      </c>
      <c r="B124" s="206" t="s">
        <v>498</v>
      </c>
      <c r="C124" s="214" t="s">
        <v>1800</v>
      </c>
      <c r="D124" s="208"/>
      <c r="E124" s="206">
        <v>498</v>
      </c>
      <c r="F124" s="210" t="s">
        <v>500</v>
      </c>
      <c r="G124" s="214"/>
      <c r="H124" s="18">
        <v>258</v>
      </c>
      <c r="I124" s="207" t="s">
        <v>501</v>
      </c>
      <c r="J124" s="214" t="s">
        <v>502</v>
      </c>
      <c r="K124" s="215">
        <v>300</v>
      </c>
      <c r="L124" s="18">
        <v>0.86</v>
      </c>
      <c r="M124" s="215">
        <v>50</v>
      </c>
      <c r="N124" s="215">
        <v>89</v>
      </c>
      <c r="O124" s="216">
        <v>2.7</v>
      </c>
      <c r="P124" s="216">
        <v>3.6</v>
      </c>
      <c r="Q124" s="216">
        <v>2.7</v>
      </c>
      <c r="R124" s="216">
        <v>1.3</v>
      </c>
      <c r="S124" s="216">
        <v>1.7</v>
      </c>
      <c r="T124" s="216">
        <v>1.3</v>
      </c>
      <c r="U124" s="216">
        <v>12.5</v>
      </c>
      <c r="V124" s="216" t="s">
        <v>1677</v>
      </c>
      <c r="W124" s="216">
        <v>12</v>
      </c>
      <c r="X124" s="216">
        <v>14.8</v>
      </c>
      <c r="Y124" s="216" t="s">
        <v>1676</v>
      </c>
      <c r="Z124" s="216">
        <v>16.8</v>
      </c>
      <c r="AA124" s="216">
        <v>14.8</v>
      </c>
      <c r="AB124" s="216">
        <v>0</v>
      </c>
      <c r="AC124" s="18" t="s">
        <v>1678</v>
      </c>
      <c r="AD124" s="210"/>
    </row>
    <row r="125" spans="1:30" ht="14.25" customHeight="1" x14ac:dyDescent="0.15">
      <c r="A125" s="206" t="s">
        <v>503</v>
      </c>
      <c r="B125" s="206" t="s">
        <v>503</v>
      </c>
      <c r="C125" s="214" t="s">
        <v>1801</v>
      </c>
      <c r="D125" s="208"/>
      <c r="E125" s="206">
        <v>42015</v>
      </c>
      <c r="F125" s="210" t="s">
        <v>505</v>
      </c>
      <c r="G125" s="214" t="s">
        <v>506</v>
      </c>
      <c r="H125" s="18">
        <v>260</v>
      </c>
      <c r="I125" s="207" t="s">
        <v>17</v>
      </c>
      <c r="J125" s="214" t="s">
        <v>91</v>
      </c>
      <c r="K125" s="215">
        <v>500</v>
      </c>
      <c r="L125" s="18">
        <v>0.52</v>
      </c>
      <c r="M125" s="215">
        <v>0</v>
      </c>
      <c r="N125" s="215">
        <v>91</v>
      </c>
      <c r="O125" s="216">
        <v>2.4</v>
      </c>
      <c r="P125" s="216">
        <v>2.9</v>
      </c>
      <c r="Q125" s="216">
        <v>2.4</v>
      </c>
      <c r="R125" s="216">
        <v>1.1000000000000001</v>
      </c>
      <c r="S125" s="216">
        <v>1.3</v>
      </c>
      <c r="T125" s="216">
        <v>1.1000000000000001</v>
      </c>
      <c r="U125" s="216">
        <v>16.8</v>
      </c>
      <c r="V125" s="216" t="s">
        <v>1676</v>
      </c>
      <c r="W125" s="216">
        <v>15.5</v>
      </c>
      <c r="X125" s="216">
        <v>15.6</v>
      </c>
      <c r="Y125" s="216" t="s">
        <v>1677</v>
      </c>
      <c r="Z125" s="216">
        <v>19.8</v>
      </c>
      <c r="AA125" s="216">
        <v>15.5</v>
      </c>
      <c r="AB125" s="216">
        <v>0</v>
      </c>
      <c r="AC125" s="18" t="s">
        <v>1678</v>
      </c>
      <c r="AD125" s="210"/>
    </row>
    <row r="126" spans="1:30" ht="14.25" customHeight="1" x14ac:dyDescent="0.15">
      <c r="A126" s="206" t="s">
        <v>507</v>
      </c>
      <c r="B126" s="206" t="s">
        <v>507</v>
      </c>
      <c r="C126" s="214" t="s">
        <v>1802</v>
      </c>
      <c r="D126" s="208"/>
      <c r="E126" s="206">
        <v>277</v>
      </c>
      <c r="F126" s="210" t="s">
        <v>509</v>
      </c>
      <c r="G126" s="214" t="s">
        <v>510</v>
      </c>
      <c r="H126" s="18">
        <v>165</v>
      </c>
      <c r="I126" s="207" t="s">
        <v>297</v>
      </c>
      <c r="J126" s="214" t="s">
        <v>511</v>
      </c>
      <c r="K126" s="215">
        <v>425</v>
      </c>
      <c r="L126" s="18">
        <v>0.38823529411764707</v>
      </c>
      <c r="M126" s="215">
        <v>0</v>
      </c>
      <c r="N126" s="215">
        <v>82</v>
      </c>
      <c r="O126" s="216">
        <v>1.5</v>
      </c>
      <c r="P126" s="216">
        <v>1.7</v>
      </c>
      <c r="Q126" s="216">
        <v>1.5</v>
      </c>
      <c r="R126" s="216">
        <v>0.5</v>
      </c>
      <c r="S126" s="216">
        <v>0.5</v>
      </c>
      <c r="T126" s="216">
        <v>0.5</v>
      </c>
      <c r="U126" s="216" t="s">
        <v>1702</v>
      </c>
      <c r="V126" s="216" t="s">
        <v>1677</v>
      </c>
      <c r="W126" s="216" t="s">
        <v>1702</v>
      </c>
      <c r="X126" s="216">
        <v>17</v>
      </c>
      <c r="Y126" s="216" t="s">
        <v>1676</v>
      </c>
      <c r="Z126" s="216">
        <v>18.600000000000001</v>
      </c>
      <c r="AA126" s="216">
        <v>17</v>
      </c>
      <c r="AB126" s="216">
        <v>0.7</v>
      </c>
      <c r="AC126" s="18" t="s">
        <v>1678</v>
      </c>
      <c r="AD126" s="210"/>
    </row>
    <row r="127" spans="1:30" ht="14.25" customHeight="1" x14ac:dyDescent="0.15">
      <c r="A127" s="206" t="s">
        <v>512</v>
      </c>
      <c r="B127" s="206" t="s">
        <v>512</v>
      </c>
      <c r="C127" s="214" t="s">
        <v>1803</v>
      </c>
      <c r="E127" s="18">
        <v>499</v>
      </c>
      <c r="F127" s="210" t="s">
        <v>514</v>
      </c>
      <c r="G127" s="214"/>
      <c r="H127" s="18">
        <v>138</v>
      </c>
      <c r="I127" s="207" t="s">
        <v>501</v>
      </c>
      <c r="J127" s="18" t="s">
        <v>515</v>
      </c>
      <c r="K127" s="215">
        <v>150</v>
      </c>
      <c r="L127" s="18">
        <v>0.92</v>
      </c>
      <c r="M127" s="215">
        <v>3</v>
      </c>
      <c r="N127" s="215">
        <v>20</v>
      </c>
      <c r="O127" s="216">
        <v>0.5</v>
      </c>
      <c r="P127" s="216">
        <v>0.7</v>
      </c>
      <c r="Q127" s="216">
        <v>0.5</v>
      </c>
      <c r="R127" s="216">
        <v>0.1</v>
      </c>
      <c r="S127" s="216">
        <v>0.1</v>
      </c>
      <c r="T127" s="216">
        <v>0.1</v>
      </c>
      <c r="U127" s="216">
        <v>3.1</v>
      </c>
      <c r="V127" s="216" t="s">
        <v>1677</v>
      </c>
      <c r="W127" s="216">
        <v>3.1</v>
      </c>
      <c r="X127" s="216">
        <v>3.5</v>
      </c>
      <c r="Y127" s="216" t="s">
        <v>1676</v>
      </c>
      <c r="Z127" s="216">
        <v>4.7</v>
      </c>
      <c r="AA127" s="216">
        <v>3.5</v>
      </c>
      <c r="AB127" s="216">
        <v>0</v>
      </c>
      <c r="AC127" s="18" t="s">
        <v>1678</v>
      </c>
      <c r="AD127" s="210"/>
    </row>
    <row r="128" spans="1:30" ht="14.25" customHeight="1" x14ac:dyDescent="0.15">
      <c r="A128" s="206" t="s">
        <v>516</v>
      </c>
      <c r="B128" s="206" t="s">
        <v>516</v>
      </c>
      <c r="C128" s="214" t="s">
        <v>1804</v>
      </c>
      <c r="D128" s="208"/>
      <c r="E128" s="206">
        <v>3706</v>
      </c>
      <c r="F128" s="210" t="s">
        <v>518</v>
      </c>
      <c r="G128" s="214"/>
      <c r="H128" s="18">
        <v>250</v>
      </c>
      <c r="I128" s="207" t="s">
        <v>414</v>
      </c>
      <c r="J128" s="214" t="s">
        <v>400</v>
      </c>
      <c r="K128" s="215">
        <v>200</v>
      </c>
      <c r="L128" s="18">
        <v>1.25</v>
      </c>
      <c r="M128" s="215">
        <v>2</v>
      </c>
      <c r="N128" s="215">
        <v>30</v>
      </c>
      <c r="O128" s="216">
        <v>0.8</v>
      </c>
      <c r="P128" s="216">
        <v>1.1000000000000001</v>
      </c>
      <c r="Q128" s="216">
        <v>0.8</v>
      </c>
      <c r="R128" s="216">
        <v>0.1</v>
      </c>
      <c r="S128" s="216">
        <v>0.1</v>
      </c>
      <c r="T128" s="216">
        <v>0.1</v>
      </c>
      <c r="U128" s="216">
        <v>4.5999999999999996</v>
      </c>
      <c r="V128" s="216" t="s">
        <v>1677</v>
      </c>
      <c r="W128" s="216">
        <v>4.5</v>
      </c>
      <c r="X128" s="216">
        <v>5.6</v>
      </c>
      <c r="Y128" s="216" t="s">
        <v>1676</v>
      </c>
      <c r="Z128" s="216">
        <v>7.2</v>
      </c>
      <c r="AA128" s="216">
        <v>5.6</v>
      </c>
      <c r="AB128" s="216">
        <v>0</v>
      </c>
      <c r="AC128" s="18" t="s">
        <v>1678</v>
      </c>
      <c r="AD128" s="210"/>
    </row>
    <row r="129" spans="1:30" ht="14.25" customHeight="1" x14ac:dyDescent="0.15">
      <c r="A129" s="206" t="s">
        <v>519</v>
      </c>
      <c r="B129" s="206" t="s">
        <v>519</v>
      </c>
      <c r="C129" s="214" t="s">
        <v>1805</v>
      </c>
      <c r="D129" s="208"/>
      <c r="E129" s="206">
        <v>4819</v>
      </c>
      <c r="F129" s="210" t="s">
        <v>521</v>
      </c>
      <c r="G129" s="214" t="s">
        <v>522</v>
      </c>
      <c r="H129" s="18">
        <v>700</v>
      </c>
      <c r="I129" s="207" t="s">
        <v>297</v>
      </c>
      <c r="J129" s="214" t="s">
        <v>523</v>
      </c>
      <c r="K129" s="215">
        <v>800</v>
      </c>
      <c r="L129" s="18">
        <v>0.875</v>
      </c>
      <c r="M129" s="215">
        <v>0</v>
      </c>
      <c r="N129" s="215">
        <v>21</v>
      </c>
      <c r="O129" s="216">
        <v>0.9</v>
      </c>
      <c r="P129" s="216">
        <v>0.9</v>
      </c>
      <c r="Q129" s="216">
        <v>0.9</v>
      </c>
      <c r="R129" s="216">
        <v>0.1</v>
      </c>
      <c r="S129" s="216">
        <v>0.2</v>
      </c>
      <c r="T129" s="216">
        <v>0.1</v>
      </c>
      <c r="U129" s="216">
        <v>3.6</v>
      </c>
      <c r="V129" s="216" t="s">
        <v>1676</v>
      </c>
      <c r="W129" s="216">
        <v>3.6</v>
      </c>
      <c r="X129" s="216">
        <v>3.2</v>
      </c>
      <c r="Y129" s="216" t="s">
        <v>1677</v>
      </c>
      <c r="Z129" s="216">
        <v>4.4000000000000004</v>
      </c>
      <c r="AA129" s="216">
        <v>3.6</v>
      </c>
      <c r="AB129" s="216">
        <v>0</v>
      </c>
      <c r="AC129" s="18" t="s">
        <v>1678</v>
      </c>
      <c r="AD129" s="210"/>
    </row>
    <row r="130" spans="1:30" ht="14.25" customHeight="1" x14ac:dyDescent="0.15">
      <c r="A130" s="206" t="s">
        <v>524</v>
      </c>
      <c r="B130" s="206" t="s">
        <v>524</v>
      </c>
      <c r="C130" s="214" t="s">
        <v>525</v>
      </c>
      <c r="D130" s="208"/>
      <c r="E130" s="206">
        <v>65063</v>
      </c>
      <c r="F130" s="210" t="s">
        <v>526</v>
      </c>
      <c r="G130" s="214"/>
      <c r="H130" s="18">
        <v>798</v>
      </c>
      <c r="I130" s="207" t="s">
        <v>501</v>
      </c>
      <c r="J130" s="214" t="s">
        <v>502</v>
      </c>
      <c r="K130" s="215">
        <v>300</v>
      </c>
      <c r="L130" s="18">
        <v>2.66</v>
      </c>
      <c r="M130" s="215">
        <v>20</v>
      </c>
      <c r="N130" s="215">
        <v>17</v>
      </c>
      <c r="O130" s="216">
        <v>0.9</v>
      </c>
      <c r="P130" s="216">
        <v>1.1000000000000001</v>
      </c>
      <c r="Q130" s="216">
        <v>0.9</v>
      </c>
      <c r="R130" s="216">
        <v>0.1</v>
      </c>
      <c r="S130" s="216">
        <v>0.2</v>
      </c>
      <c r="T130" s="216">
        <v>0.1</v>
      </c>
      <c r="U130" s="216" t="s">
        <v>1702</v>
      </c>
      <c r="V130" s="216" t="s">
        <v>1677</v>
      </c>
      <c r="W130" s="216" t="s">
        <v>1702</v>
      </c>
      <c r="X130" s="216">
        <v>2.2999999999999998</v>
      </c>
      <c r="Y130" s="216" t="s">
        <v>1676</v>
      </c>
      <c r="Z130" s="216">
        <v>3.9</v>
      </c>
      <c r="AA130" s="216">
        <v>2.2999999999999998</v>
      </c>
      <c r="AB130" s="216">
        <v>0</v>
      </c>
      <c r="AC130" s="18" t="s">
        <v>1678</v>
      </c>
      <c r="AD130" s="210"/>
    </row>
    <row r="131" spans="1:30" ht="14.25" customHeight="1" x14ac:dyDescent="0.15">
      <c r="A131" s="206" t="s">
        <v>527</v>
      </c>
      <c r="B131" s="206" t="s">
        <v>527</v>
      </c>
      <c r="C131" s="214" t="s">
        <v>1806</v>
      </c>
      <c r="D131" s="208"/>
      <c r="E131" s="206">
        <v>500</v>
      </c>
      <c r="F131" s="210" t="s">
        <v>529</v>
      </c>
      <c r="G131" s="214"/>
      <c r="H131" s="18">
        <v>750</v>
      </c>
      <c r="I131" s="207" t="s">
        <v>67</v>
      </c>
      <c r="J131" s="214" t="s">
        <v>67</v>
      </c>
      <c r="K131" s="215">
        <v>1000</v>
      </c>
      <c r="L131" s="18">
        <v>0.75</v>
      </c>
      <c r="M131" s="215">
        <v>10</v>
      </c>
      <c r="N131" s="215">
        <v>18</v>
      </c>
      <c r="O131" s="216">
        <v>0.7</v>
      </c>
      <c r="P131" s="216">
        <v>1.1000000000000001</v>
      </c>
      <c r="Q131" s="216">
        <v>0.7</v>
      </c>
      <c r="R131" s="216">
        <v>0</v>
      </c>
      <c r="S131" s="216">
        <v>0.1</v>
      </c>
      <c r="T131" s="216">
        <v>0</v>
      </c>
      <c r="U131" s="216">
        <v>2.6</v>
      </c>
      <c r="V131" s="216" t="s">
        <v>1676</v>
      </c>
      <c r="W131" s="216">
        <v>2.6</v>
      </c>
      <c r="X131" s="216">
        <v>3</v>
      </c>
      <c r="Y131" s="216" t="s">
        <v>1677</v>
      </c>
      <c r="Z131" s="216">
        <v>5.0999999999999996</v>
      </c>
      <c r="AA131" s="216">
        <v>2.6</v>
      </c>
      <c r="AB131" s="216">
        <v>0</v>
      </c>
      <c r="AC131" s="18" t="s">
        <v>1678</v>
      </c>
      <c r="AD131" s="210"/>
    </row>
    <row r="132" spans="1:30" ht="14.25" customHeight="1" x14ac:dyDescent="0.15">
      <c r="A132" s="206" t="s">
        <v>530</v>
      </c>
      <c r="B132" s="206" t="s">
        <v>530</v>
      </c>
      <c r="C132" s="214" t="s">
        <v>1807</v>
      </c>
      <c r="D132" s="208"/>
      <c r="E132" s="206">
        <v>66451</v>
      </c>
      <c r="F132" s="210" t="s">
        <v>532</v>
      </c>
      <c r="G132" s="214"/>
      <c r="H132" s="18">
        <v>1170</v>
      </c>
      <c r="I132" s="207" t="s">
        <v>67</v>
      </c>
      <c r="J132" s="214" t="s">
        <v>533</v>
      </c>
      <c r="K132" s="215">
        <v>1000</v>
      </c>
      <c r="L132" s="18">
        <v>1.17</v>
      </c>
      <c r="M132" s="215">
        <v>15</v>
      </c>
      <c r="N132" s="215">
        <v>15</v>
      </c>
      <c r="O132" s="216">
        <v>0.7</v>
      </c>
      <c r="P132" s="216">
        <v>1</v>
      </c>
      <c r="Q132" s="216">
        <v>0.7</v>
      </c>
      <c r="R132" s="216">
        <v>0.1</v>
      </c>
      <c r="S132" s="216">
        <v>0.1</v>
      </c>
      <c r="T132" s="216">
        <v>0.1</v>
      </c>
      <c r="U132" s="216">
        <v>0.3</v>
      </c>
      <c r="V132" s="216" t="s">
        <v>1677</v>
      </c>
      <c r="W132" s="216">
        <v>0.3</v>
      </c>
      <c r="X132" s="216">
        <v>1.6</v>
      </c>
      <c r="Y132" s="216" t="s">
        <v>1676</v>
      </c>
      <c r="Z132" s="216">
        <v>3.9</v>
      </c>
      <c r="AA132" s="216">
        <v>1.6</v>
      </c>
      <c r="AB132" s="216">
        <v>0</v>
      </c>
      <c r="AC132" s="18" t="s">
        <v>1678</v>
      </c>
      <c r="AD132" s="210"/>
    </row>
    <row r="133" spans="1:30" ht="14.25" customHeight="1" x14ac:dyDescent="0.15">
      <c r="A133" s="206" t="s">
        <v>534</v>
      </c>
      <c r="B133" s="206" t="s">
        <v>534</v>
      </c>
      <c r="C133" s="214" t="s">
        <v>1808</v>
      </c>
      <c r="D133" s="208"/>
      <c r="E133" s="206">
        <v>5515</v>
      </c>
      <c r="F133" s="210" t="s">
        <v>536</v>
      </c>
      <c r="G133" s="214"/>
      <c r="H133" s="18">
        <v>158</v>
      </c>
      <c r="I133" s="207" t="s">
        <v>331</v>
      </c>
      <c r="J133" s="214" t="s">
        <v>332</v>
      </c>
      <c r="K133" s="215">
        <v>100</v>
      </c>
      <c r="L133" s="18">
        <v>1.58</v>
      </c>
      <c r="M133" s="215">
        <v>5</v>
      </c>
      <c r="N133" s="215">
        <v>18</v>
      </c>
      <c r="O133" s="216">
        <v>1.3</v>
      </c>
      <c r="P133" s="216">
        <v>1.7</v>
      </c>
      <c r="Q133" s="216">
        <v>1.3</v>
      </c>
      <c r="R133" s="216">
        <v>0.1</v>
      </c>
      <c r="S133" s="216">
        <v>0.3</v>
      </c>
      <c r="T133" s="216">
        <v>0.1</v>
      </c>
      <c r="U133" s="216">
        <v>1.7</v>
      </c>
      <c r="V133" s="216" t="s">
        <v>1676</v>
      </c>
      <c r="W133" s="216">
        <v>1.7</v>
      </c>
      <c r="X133" s="216">
        <v>1.9</v>
      </c>
      <c r="Y133" s="216" t="s">
        <v>1677</v>
      </c>
      <c r="Z133" s="216">
        <v>4</v>
      </c>
      <c r="AA133" s="216">
        <v>1.7</v>
      </c>
      <c r="AB133" s="216">
        <v>0</v>
      </c>
      <c r="AC133" s="18" t="s">
        <v>1678</v>
      </c>
      <c r="AD133" s="210"/>
    </row>
    <row r="134" spans="1:30" ht="14.25" customHeight="1" x14ac:dyDescent="0.15">
      <c r="A134" s="221" t="s">
        <v>537</v>
      </c>
      <c r="B134" s="221" t="s">
        <v>537</v>
      </c>
      <c r="C134" s="214" t="s">
        <v>1809</v>
      </c>
      <c r="D134" s="208"/>
      <c r="E134" s="206">
        <v>35085</v>
      </c>
      <c r="F134" s="210" t="s">
        <v>539</v>
      </c>
      <c r="G134" s="214"/>
      <c r="H134" s="18">
        <v>240</v>
      </c>
      <c r="I134" s="207" t="s">
        <v>67</v>
      </c>
      <c r="J134" s="214"/>
      <c r="K134" s="215">
        <v>1000</v>
      </c>
      <c r="L134" s="18">
        <v>0.24</v>
      </c>
      <c r="M134" s="215">
        <v>3</v>
      </c>
      <c r="N134" s="215">
        <v>35</v>
      </c>
      <c r="O134" s="216">
        <v>0.5</v>
      </c>
      <c r="P134" s="216">
        <v>0.7</v>
      </c>
      <c r="Q134" s="216">
        <v>0.5</v>
      </c>
      <c r="R134" s="216">
        <v>0.1</v>
      </c>
      <c r="S134" s="216">
        <v>0.2</v>
      </c>
      <c r="T134" s="216">
        <v>0.1</v>
      </c>
      <c r="U134" s="216">
        <v>5.9</v>
      </c>
      <c r="V134" s="216" t="s">
        <v>1677</v>
      </c>
      <c r="W134" s="216">
        <v>5.8</v>
      </c>
      <c r="X134" s="216">
        <v>6.8</v>
      </c>
      <c r="Y134" s="216" t="s">
        <v>1676</v>
      </c>
      <c r="Z134" s="216">
        <v>9.3000000000000007</v>
      </c>
      <c r="AA134" s="216">
        <v>6.8</v>
      </c>
      <c r="AB134" s="216">
        <v>0.1</v>
      </c>
      <c r="AC134" s="18" t="s">
        <v>1678</v>
      </c>
      <c r="AD134" s="210"/>
    </row>
    <row r="135" spans="1:30" ht="14.25" customHeight="1" x14ac:dyDescent="0.15">
      <c r="A135" s="206" t="s">
        <v>540</v>
      </c>
      <c r="B135" s="206" t="s">
        <v>540</v>
      </c>
      <c r="C135" s="214" t="s">
        <v>1810</v>
      </c>
      <c r="D135" s="208"/>
      <c r="E135" s="206">
        <v>35056</v>
      </c>
      <c r="F135" s="210" t="s">
        <v>542</v>
      </c>
      <c r="G135" s="214"/>
      <c r="H135" s="18">
        <v>1180</v>
      </c>
      <c r="I135" s="207" t="s">
        <v>67</v>
      </c>
      <c r="J135" s="214"/>
      <c r="K135" s="215">
        <v>1000</v>
      </c>
      <c r="L135" s="18">
        <v>1.18</v>
      </c>
      <c r="M135" s="215">
        <v>9</v>
      </c>
      <c r="N135" s="215">
        <v>129</v>
      </c>
      <c r="O135" s="216">
        <v>4</v>
      </c>
      <c r="P135" s="216">
        <v>6.4</v>
      </c>
      <c r="Q135" s="216">
        <v>4</v>
      </c>
      <c r="R135" s="216">
        <v>0.5</v>
      </c>
      <c r="S135" s="216">
        <v>0.9</v>
      </c>
      <c r="T135" s="216">
        <v>0.5</v>
      </c>
      <c r="U135" s="216">
        <v>1.1000000000000001</v>
      </c>
      <c r="V135" s="216" t="s">
        <v>1677</v>
      </c>
      <c r="W135" s="216">
        <v>1</v>
      </c>
      <c r="X135" s="216">
        <v>24.1</v>
      </c>
      <c r="Y135" s="216" t="s">
        <v>1676</v>
      </c>
      <c r="Z135" s="216">
        <v>27.5</v>
      </c>
      <c r="AA135" s="216">
        <v>24.1</v>
      </c>
      <c r="AB135" s="216">
        <v>0</v>
      </c>
      <c r="AC135" s="18" t="s">
        <v>1678</v>
      </c>
      <c r="AD135" s="210"/>
    </row>
    <row r="136" spans="1:30" ht="14.25" customHeight="1" x14ac:dyDescent="0.15">
      <c r="A136" s="206" t="s">
        <v>543</v>
      </c>
      <c r="B136" s="206" t="s">
        <v>543</v>
      </c>
      <c r="C136" s="214" t="s">
        <v>1811</v>
      </c>
      <c r="D136" s="208"/>
      <c r="E136" s="206">
        <v>42045</v>
      </c>
      <c r="F136" s="210" t="s">
        <v>545</v>
      </c>
      <c r="G136" s="214" t="s">
        <v>546</v>
      </c>
      <c r="H136" s="18">
        <v>275</v>
      </c>
      <c r="I136" s="207" t="s">
        <v>17</v>
      </c>
      <c r="J136" s="214" t="s">
        <v>91</v>
      </c>
      <c r="K136" s="215">
        <v>500</v>
      </c>
      <c r="L136" s="18">
        <v>0.55000000000000004</v>
      </c>
      <c r="M136" s="215">
        <v>0</v>
      </c>
      <c r="N136" s="215">
        <v>44</v>
      </c>
      <c r="O136" s="216">
        <v>1.4</v>
      </c>
      <c r="P136" s="216">
        <v>1.9</v>
      </c>
      <c r="Q136" s="216">
        <v>1.4</v>
      </c>
      <c r="R136" s="216">
        <v>0.1</v>
      </c>
      <c r="S136" s="216">
        <v>0.3</v>
      </c>
      <c r="T136" s="216">
        <v>0.1</v>
      </c>
      <c r="U136" s="216" t="s">
        <v>1702</v>
      </c>
      <c r="V136" s="216" t="s">
        <v>1677</v>
      </c>
      <c r="W136" s="216" t="s">
        <v>1702</v>
      </c>
      <c r="X136" s="216">
        <v>7.5</v>
      </c>
      <c r="Y136" s="216" t="s">
        <v>1676</v>
      </c>
      <c r="Z136" s="216">
        <v>10.6</v>
      </c>
      <c r="AA136" s="216">
        <v>7.5</v>
      </c>
      <c r="AB136" s="216">
        <v>0</v>
      </c>
      <c r="AC136" s="18" t="s">
        <v>1678</v>
      </c>
      <c r="AD136" s="210"/>
    </row>
    <row r="137" spans="1:30" ht="14.25" customHeight="1" x14ac:dyDescent="0.15">
      <c r="A137" s="206" t="s">
        <v>547</v>
      </c>
      <c r="B137" s="206" t="s">
        <v>547</v>
      </c>
      <c r="C137" s="214" t="s">
        <v>1812</v>
      </c>
      <c r="D137" s="208"/>
      <c r="E137" s="206">
        <v>9343</v>
      </c>
      <c r="F137" s="210" t="s">
        <v>549</v>
      </c>
      <c r="G137" s="214"/>
      <c r="H137" s="18">
        <v>420</v>
      </c>
      <c r="I137" s="207" t="s">
        <v>67</v>
      </c>
      <c r="J137" s="214"/>
      <c r="K137" s="215">
        <v>1000</v>
      </c>
      <c r="L137" s="18">
        <v>0.42</v>
      </c>
      <c r="M137" s="215">
        <v>40</v>
      </c>
      <c r="N137" s="215">
        <v>35</v>
      </c>
      <c r="O137" s="216">
        <v>1</v>
      </c>
      <c r="P137" s="216">
        <v>1.4</v>
      </c>
      <c r="Q137" s="216">
        <v>1</v>
      </c>
      <c r="R137" s="216">
        <v>0</v>
      </c>
      <c r="S137" s="216">
        <v>0.1</v>
      </c>
      <c r="T137" s="216">
        <v>0</v>
      </c>
      <c r="U137" s="216">
        <v>3.6</v>
      </c>
      <c r="V137" s="216" t="s">
        <v>1677</v>
      </c>
      <c r="W137" s="216">
        <v>3.6</v>
      </c>
      <c r="X137" s="216">
        <v>6.4</v>
      </c>
      <c r="Y137" s="216" t="s">
        <v>1676</v>
      </c>
      <c r="Z137" s="216">
        <v>8.3000000000000007</v>
      </c>
      <c r="AA137" s="216">
        <v>6.4</v>
      </c>
      <c r="AB137" s="216">
        <v>0</v>
      </c>
      <c r="AC137" s="18" t="s">
        <v>1678</v>
      </c>
      <c r="AD137" s="210"/>
    </row>
    <row r="138" spans="1:30" ht="14.25" customHeight="1" x14ac:dyDescent="0.15">
      <c r="A138" s="206" t="s">
        <v>550</v>
      </c>
      <c r="B138" s="206" t="s">
        <v>550</v>
      </c>
      <c r="C138" s="214" t="s">
        <v>1813</v>
      </c>
      <c r="D138" s="208"/>
      <c r="E138" s="206">
        <v>5332</v>
      </c>
      <c r="F138" s="210" t="s">
        <v>552</v>
      </c>
      <c r="G138" s="214"/>
      <c r="H138" s="18">
        <v>158</v>
      </c>
      <c r="I138" s="207" t="s">
        <v>331</v>
      </c>
      <c r="J138" s="214" t="s">
        <v>332</v>
      </c>
      <c r="K138" s="215">
        <v>100</v>
      </c>
      <c r="L138" s="18">
        <v>1.58</v>
      </c>
      <c r="M138" s="215">
        <v>7</v>
      </c>
      <c r="N138" s="215">
        <v>29</v>
      </c>
      <c r="O138" s="216">
        <v>1.3</v>
      </c>
      <c r="P138" s="216">
        <v>1.9</v>
      </c>
      <c r="Q138" s="216">
        <v>1.3</v>
      </c>
      <c r="R138" s="216">
        <v>0.1</v>
      </c>
      <c r="S138" s="216">
        <v>0.3</v>
      </c>
      <c r="T138" s="216">
        <v>0.1</v>
      </c>
      <c r="U138" s="216">
        <v>0</v>
      </c>
      <c r="V138" s="216" t="s">
        <v>1677</v>
      </c>
      <c r="W138" s="216">
        <v>0</v>
      </c>
      <c r="X138" s="216">
        <v>4</v>
      </c>
      <c r="Y138" s="216" t="s">
        <v>1676</v>
      </c>
      <c r="Z138" s="216">
        <v>6.5</v>
      </c>
      <c r="AA138" s="216">
        <v>4</v>
      </c>
      <c r="AB138" s="216">
        <v>0</v>
      </c>
      <c r="AC138" s="18" t="s">
        <v>1678</v>
      </c>
      <c r="AD138" s="210"/>
    </row>
    <row r="139" spans="1:30" ht="14.25" customHeight="1" x14ac:dyDescent="0.15">
      <c r="A139" s="220" t="s">
        <v>553</v>
      </c>
      <c r="B139" s="220" t="s">
        <v>553</v>
      </c>
      <c r="C139" s="18" t="s">
        <v>1814</v>
      </c>
      <c r="E139" s="207">
        <v>504</v>
      </c>
      <c r="F139" s="210" t="s">
        <v>555</v>
      </c>
      <c r="G139" s="214"/>
      <c r="H139" s="18">
        <v>280</v>
      </c>
      <c r="I139" s="207" t="s">
        <v>67</v>
      </c>
      <c r="J139" s="18" t="s">
        <v>67</v>
      </c>
      <c r="K139" s="215">
        <v>1000</v>
      </c>
      <c r="L139" s="18">
        <v>0.28000000000000003</v>
      </c>
      <c r="M139" s="215">
        <v>6</v>
      </c>
      <c r="N139" s="215">
        <v>13</v>
      </c>
      <c r="O139" s="216">
        <v>0.6</v>
      </c>
      <c r="P139" s="216">
        <v>0.8</v>
      </c>
      <c r="Q139" s="216">
        <v>0.6</v>
      </c>
      <c r="R139" s="216">
        <v>0</v>
      </c>
      <c r="S139" s="216">
        <v>0.1</v>
      </c>
      <c r="T139" s="216">
        <v>0</v>
      </c>
      <c r="U139" s="216">
        <v>2</v>
      </c>
      <c r="V139" s="216" t="s">
        <v>1676</v>
      </c>
      <c r="W139" s="216">
        <v>2</v>
      </c>
      <c r="X139" s="216">
        <v>2.1</v>
      </c>
      <c r="Y139" s="216" t="s">
        <v>1677</v>
      </c>
      <c r="Z139" s="216">
        <v>3.2</v>
      </c>
      <c r="AA139" s="216">
        <v>2</v>
      </c>
      <c r="AB139" s="216">
        <v>0</v>
      </c>
      <c r="AC139" s="18" t="s">
        <v>1678</v>
      </c>
      <c r="AD139" s="210"/>
    </row>
    <row r="140" spans="1:30" ht="14.25" customHeight="1" x14ac:dyDescent="0.15">
      <c r="A140" s="221" t="s">
        <v>556</v>
      </c>
      <c r="B140" s="221" t="s">
        <v>556</v>
      </c>
      <c r="C140" s="214" t="s">
        <v>557</v>
      </c>
      <c r="D140" s="208"/>
      <c r="E140" s="206">
        <v>41970</v>
      </c>
      <c r="F140" s="210" t="s">
        <v>558</v>
      </c>
      <c r="G140" s="214" t="s">
        <v>471</v>
      </c>
      <c r="H140" s="18">
        <v>660</v>
      </c>
      <c r="I140" s="207" t="s">
        <v>17</v>
      </c>
      <c r="J140" s="214" t="s">
        <v>91</v>
      </c>
      <c r="K140" s="215">
        <v>500</v>
      </c>
      <c r="L140" s="18">
        <v>1.32</v>
      </c>
      <c r="M140" s="215">
        <v>0</v>
      </c>
      <c r="N140" s="215">
        <v>27</v>
      </c>
      <c r="O140" s="216" t="s">
        <v>1702</v>
      </c>
      <c r="P140" s="216">
        <v>2.2999999999999998</v>
      </c>
      <c r="Q140" s="216">
        <v>2.2999999999999998</v>
      </c>
      <c r="R140" s="216" t="s">
        <v>1702</v>
      </c>
      <c r="S140" s="216">
        <v>0.1</v>
      </c>
      <c r="T140" s="216">
        <v>0.1</v>
      </c>
      <c r="U140" s="216">
        <v>0</v>
      </c>
      <c r="V140" s="216" t="s">
        <v>1677</v>
      </c>
      <c r="W140" s="216" t="s">
        <v>1702</v>
      </c>
      <c r="X140" s="216">
        <v>2.7</v>
      </c>
      <c r="Y140" s="216" t="s">
        <v>1676</v>
      </c>
      <c r="Z140" s="216">
        <v>5.4</v>
      </c>
      <c r="AA140" s="216">
        <v>2.7</v>
      </c>
      <c r="AB140" s="216">
        <v>2.9</v>
      </c>
      <c r="AC140" s="18" t="s">
        <v>1678</v>
      </c>
      <c r="AD140" s="210"/>
    </row>
    <row r="141" spans="1:30" ht="14.25" customHeight="1" x14ac:dyDescent="0.15">
      <c r="A141" s="220" t="s">
        <v>559</v>
      </c>
      <c r="B141" s="220" t="s">
        <v>559</v>
      </c>
      <c r="C141" s="18" t="s">
        <v>560</v>
      </c>
      <c r="E141" s="18">
        <v>35049</v>
      </c>
      <c r="F141" s="210" t="s">
        <v>561</v>
      </c>
      <c r="G141" s="214"/>
      <c r="H141" s="18">
        <v>350</v>
      </c>
      <c r="I141" s="207" t="s">
        <v>17</v>
      </c>
      <c r="J141" s="18" t="s">
        <v>404</v>
      </c>
      <c r="K141" s="215">
        <v>20</v>
      </c>
      <c r="L141" s="18">
        <v>17.5</v>
      </c>
      <c r="M141" s="215">
        <v>20</v>
      </c>
      <c r="N141" s="215">
        <v>21</v>
      </c>
      <c r="O141" s="216">
        <v>1.2</v>
      </c>
      <c r="P141" s="216">
        <v>2</v>
      </c>
      <c r="Q141" s="216">
        <v>1.2</v>
      </c>
      <c r="R141" s="216">
        <v>0.5</v>
      </c>
      <c r="S141" s="216">
        <v>0.6</v>
      </c>
      <c r="T141" s="216">
        <v>0.5</v>
      </c>
      <c r="U141" s="216">
        <v>0.3</v>
      </c>
      <c r="V141" s="216" t="s">
        <v>1677</v>
      </c>
      <c r="W141" s="216">
        <v>0.3</v>
      </c>
      <c r="X141" s="216">
        <v>0.9</v>
      </c>
      <c r="Y141" s="216" t="s">
        <v>1676</v>
      </c>
      <c r="Z141" s="216">
        <v>4</v>
      </c>
      <c r="AA141" s="216">
        <v>0.9</v>
      </c>
      <c r="AB141" s="216">
        <v>0</v>
      </c>
      <c r="AC141" s="18" t="s">
        <v>1678</v>
      </c>
      <c r="AD141" s="210"/>
    </row>
    <row r="142" spans="1:30" ht="14.25" customHeight="1" x14ac:dyDescent="0.15">
      <c r="A142" s="206" t="s">
        <v>562</v>
      </c>
      <c r="B142" s="206" t="s">
        <v>562</v>
      </c>
      <c r="C142" s="214" t="s">
        <v>1815</v>
      </c>
      <c r="D142" s="208"/>
      <c r="E142" s="206">
        <v>470</v>
      </c>
      <c r="F142" s="210" t="s">
        <v>564</v>
      </c>
      <c r="G142" s="214"/>
      <c r="H142" s="18">
        <v>2800</v>
      </c>
      <c r="I142" s="207" t="s">
        <v>67</v>
      </c>
      <c r="J142" s="214" t="s">
        <v>67</v>
      </c>
      <c r="K142" s="215">
        <v>1000</v>
      </c>
      <c r="L142" s="18">
        <v>2.8</v>
      </c>
      <c r="M142" s="215">
        <v>10</v>
      </c>
      <c r="N142" s="215">
        <v>34</v>
      </c>
      <c r="O142" s="216">
        <v>3.2</v>
      </c>
      <c r="P142" s="216">
        <v>4</v>
      </c>
      <c r="Q142" s="216">
        <v>3.2</v>
      </c>
      <c r="R142" s="216">
        <v>0.5</v>
      </c>
      <c r="S142" s="216">
        <v>0.7</v>
      </c>
      <c r="T142" s="216">
        <v>0.5</v>
      </c>
      <c r="U142" s="216">
        <v>0.9</v>
      </c>
      <c r="V142" s="216" t="s">
        <v>1676</v>
      </c>
      <c r="W142" s="216">
        <v>0.9</v>
      </c>
      <c r="X142" s="216">
        <v>1.9</v>
      </c>
      <c r="Y142" s="216" t="s">
        <v>1677</v>
      </c>
      <c r="Z142" s="216">
        <v>7.8</v>
      </c>
      <c r="AA142" s="216">
        <v>0.9</v>
      </c>
      <c r="AB142" s="216">
        <v>0</v>
      </c>
      <c r="AC142" s="18" t="s">
        <v>1678</v>
      </c>
      <c r="AD142" s="210"/>
    </row>
    <row r="143" spans="1:30" ht="14.25" customHeight="1" x14ac:dyDescent="0.15">
      <c r="A143" s="206" t="s">
        <v>565</v>
      </c>
      <c r="B143" s="206" t="s">
        <v>565</v>
      </c>
      <c r="C143" s="214" t="s">
        <v>1816</v>
      </c>
      <c r="D143" s="208"/>
      <c r="E143" s="206">
        <v>506</v>
      </c>
      <c r="F143" s="210" t="s">
        <v>567</v>
      </c>
      <c r="G143" s="214"/>
      <c r="H143" s="18">
        <v>88</v>
      </c>
      <c r="I143" s="207" t="s">
        <v>501</v>
      </c>
      <c r="J143" s="214" t="s">
        <v>568</v>
      </c>
      <c r="K143" s="215">
        <v>12</v>
      </c>
      <c r="L143" s="18">
        <v>7.333333333333333</v>
      </c>
      <c r="M143" s="215">
        <v>25</v>
      </c>
      <c r="N143" s="215">
        <v>13</v>
      </c>
      <c r="O143" s="216">
        <v>0.7</v>
      </c>
      <c r="P143" s="216">
        <v>0.8</v>
      </c>
      <c r="Q143" s="216">
        <v>0.7</v>
      </c>
      <c r="R143" s="216">
        <v>0.1</v>
      </c>
      <c r="S143" s="216">
        <v>0.1</v>
      </c>
      <c r="T143" s="216">
        <v>0.1</v>
      </c>
      <c r="U143" s="216">
        <v>1.9</v>
      </c>
      <c r="V143" s="216" t="s">
        <v>1676</v>
      </c>
      <c r="W143" s="216">
        <v>1.9</v>
      </c>
      <c r="X143" s="216">
        <v>1.7</v>
      </c>
      <c r="Y143" s="216" t="s">
        <v>1677</v>
      </c>
      <c r="Z143" s="216">
        <v>3.1</v>
      </c>
      <c r="AA143" s="216">
        <v>1.9</v>
      </c>
      <c r="AB143" s="216">
        <v>0</v>
      </c>
      <c r="AC143" s="18" t="s">
        <v>1678</v>
      </c>
      <c r="AD143" s="210"/>
    </row>
    <row r="144" spans="1:30" ht="14.25" customHeight="1" x14ac:dyDescent="0.15">
      <c r="A144" s="206" t="s">
        <v>569</v>
      </c>
      <c r="B144" s="206" t="s">
        <v>569</v>
      </c>
      <c r="C144" s="214" t="s">
        <v>1817</v>
      </c>
      <c r="D144" s="208"/>
      <c r="E144" s="206">
        <v>474</v>
      </c>
      <c r="F144" s="210" t="s">
        <v>571</v>
      </c>
      <c r="G144" s="214"/>
      <c r="H144" s="18">
        <v>800</v>
      </c>
      <c r="I144" s="207" t="s">
        <v>67</v>
      </c>
      <c r="J144" s="214" t="s">
        <v>67</v>
      </c>
      <c r="K144" s="215">
        <v>1000</v>
      </c>
      <c r="L144" s="18">
        <v>0.8</v>
      </c>
      <c r="M144" s="215">
        <v>15</v>
      </c>
      <c r="N144" s="215">
        <v>20</v>
      </c>
      <c r="O144" s="216">
        <v>0.7</v>
      </c>
      <c r="P144" s="216">
        <v>0.9</v>
      </c>
      <c r="Q144" s="216">
        <v>0.7</v>
      </c>
      <c r="R144" s="216">
        <v>0.1</v>
      </c>
      <c r="S144" s="216">
        <v>0.2</v>
      </c>
      <c r="T144" s="216">
        <v>0.1</v>
      </c>
      <c r="U144" s="216">
        <v>2.2999999999999998</v>
      </c>
      <c r="V144" s="216" t="s">
        <v>1677</v>
      </c>
      <c r="W144" s="216">
        <v>2.2999999999999998</v>
      </c>
      <c r="X144" s="216">
        <v>3</v>
      </c>
      <c r="Y144" s="216" t="s">
        <v>1676</v>
      </c>
      <c r="Z144" s="216">
        <v>5.0999999999999996</v>
      </c>
      <c r="AA144" s="216">
        <v>3</v>
      </c>
      <c r="AB144" s="216">
        <v>0</v>
      </c>
      <c r="AC144" s="18" t="s">
        <v>1678</v>
      </c>
      <c r="AD144" s="210"/>
    </row>
    <row r="145" spans="1:30" ht="14.25" customHeight="1" x14ac:dyDescent="0.15">
      <c r="A145" s="206" t="s">
        <v>572</v>
      </c>
      <c r="B145" s="206" t="s">
        <v>572</v>
      </c>
      <c r="C145" s="214" t="s">
        <v>1818</v>
      </c>
      <c r="D145" s="208"/>
      <c r="E145" s="206">
        <v>9485</v>
      </c>
      <c r="F145" s="210" t="s">
        <v>574</v>
      </c>
      <c r="G145" s="214"/>
      <c r="H145" s="18">
        <v>190</v>
      </c>
      <c r="I145" s="207" t="s">
        <v>501</v>
      </c>
      <c r="J145" s="214" t="s">
        <v>575</v>
      </c>
      <c r="K145" s="215">
        <v>100</v>
      </c>
      <c r="L145" s="18">
        <v>1.9</v>
      </c>
      <c r="M145" s="215">
        <v>10</v>
      </c>
      <c r="N145" s="215">
        <v>28</v>
      </c>
      <c r="O145" s="216">
        <v>0.8</v>
      </c>
      <c r="P145" s="216">
        <v>1</v>
      </c>
      <c r="Q145" s="216">
        <v>0.8</v>
      </c>
      <c r="R145" s="216">
        <v>0.2</v>
      </c>
      <c r="S145" s="216">
        <v>0.2</v>
      </c>
      <c r="T145" s="216">
        <v>0.2</v>
      </c>
      <c r="U145" s="216">
        <v>5.3</v>
      </c>
      <c r="V145" s="216" t="s">
        <v>1676</v>
      </c>
      <c r="W145" s="216">
        <v>5.3</v>
      </c>
      <c r="X145" s="216">
        <v>5.8</v>
      </c>
      <c r="Y145" s="216" t="s">
        <v>1677</v>
      </c>
      <c r="Z145" s="216">
        <v>7.2</v>
      </c>
      <c r="AA145" s="216">
        <v>5.3</v>
      </c>
      <c r="AB145" s="216">
        <v>0</v>
      </c>
      <c r="AC145" s="18" t="s">
        <v>1678</v>
      </c>
      <c r="AD145" s="210"/>
    </row>
    <row r="146" spans="1:30" ht="14.25" customHeight="1" x14ac:dyDescent="0.15">
      <c r="A146" s="206" t="s">
        <v>576</v>
      </c>
      <c r="B146" s="206" t="s">
        <v>576</v>
      </c>
      <c r="C146" s="214" t="s">
        <v>1819</v>
      </c>
      <c r="D146" s="208"/>
      <c r="E146" s="206">
        <v>7376</v>
      </c>
      <c r="F146" s="210" t="s">
        <v>578</v>
      </c>
      <c r="G146" s="214"/>
      <c r="H146" s="18">
        <v>190</v>
      </c>
      <c r="I146" s="207" t="s">
        <v>501</v>
      </c>
      <c r="J146" s="214" t="s">
        <v>575</v>
      </c>
      <c r="K146" s="215">
        <v>100</v>
      </c>
      <c r="L146" s="18">
        <v>1.9</v>
      </c>
      <c r="M146" s="215">
        <v>10</v>
      </c>
      <c r="N146" s="215">
        <v>28</v>
      </c>
      <c r="O146" s="216">
        <v>0.6</v>
      </c>
      <c r="P146" s="216">
        <v>0.8</v>
      </c>
      <c r="Q146" s="216">
        <v>0.6</v>
      </c>
      <c r="R146" s="216">
        <v>0.1</v>
      </c>
      <c r="S146" s="216">
        <v>0.2</v>
      </c>
      <c r="T146" s="216">
        <v>0.1</v>
      </c>
      <c r="U146" s="216">
        <v>4.9000000000000004</v>
      </c>
      <c r="V146" s="216" t="s">
        <v>1677</v>
      </c>
      <c r="W146" s="216">
        <v>4.9000000000000004</v>
      </c>
      <c r="X146" s="216">
        <v>5.7</v>
      </c>
      <c r="Y146" s="216" t="s">
        <v>1676</v>
      </c>
      <c r="Z146" s="216">
        <v>6.6</v>
      </c>
      <c r="AA146" s="216">
        <v>5.7</v>
      </c>
      <c r="AB146" s="216">
        <v>0</v>
      </c>
      <c r="AC146" s="18" t="s">
        <v>1678</v>
      </c>
      <c r="AD146" s="210"/>
    </row>
    <row r="147" spans="1:30" ht="14.25" customHeight="1" x14ac:dyDescent="0.15">
      <c r="A147" s="206" t="s">
        <v>579</v>
      </c>
      <c r="B147" s="206" t="s">
        <v>579</v>
      </c>
      <c r="C147" s="214" t="s">
        <v>1820</v>
      </c>
      <c r="D147" s="208"/>
      <c r="E147" s="206">
        <v>35176</v>
      </c>
      <c r="F147" s="210" t="s">
        <v>581</v>
      </c>
      <c r="G147" s="214" t="s">
        <v>483</v>
      </c>
      <c r="H147" s="18">
        <v>598</v>
      </c>
      <c r="I147" s="207" t="s">
        <v>17</v>
      </c>
      <c r="J147" s="214" t="s">
        <v>582</v>
      </c>
      <c r="K147" s="215">
        <v>500</v>
      </c>
      <c r="L147" s="18">
        <v>1.196</v>
      </c>
      <c r="M147" s="215">
        <v>0</v>
      </c>
      <c r="N147" s="215">
        <v>7</v>
      </c>
      <c r="O147" s="216" t="s">
        <v>1702</v>
      </c>
      <c r="P147" s="216">
        <v>0.3</v>
      </c>
      <c r="Q147" s="216">
        <v>0.3</v>
      </c>
      <c r="R147" s="216" t="s">
        <v>1702</v>
      </c>
      <c r="S147" s="216">
        <v>0</v>
      </c>
      <c r="T147" s="216">
        <v>0</v>
      </c>
      <c r="U147" s="216" t="s">
        <v>1702</v>
      </c>
      <c r="V147" s="216" t="s">
        <v>1677</v>
      </c>
      <c r="W147" s="216" t="s">
        <v>1702</v>
      </c>
      <c r="X147" s="216">
        <v>0.8</v>
      </c>
      <c r="Y147" s="216" t="s">
        <v>1676</v>
      </c>
      <c r="Z147" s="216">
        <v>1.9</v>
      </c>
      <c r="AA147" s="216">
        <v>0.8</v>
      </c>
      <c r="AB147" s="216">
        <v>0.1</v>
      </c>
      <c r="AC147" s="18" t="s">
        <v>1747</v>
      </c>
      <c r="AD147" s="210"/>
    </row>
    <row r="148" spans="1:30" ht="14.25" customHeight="1" x14ac:dyDescent="0.15">
      <c r="A148" s="206" t="s">
        <v>583</v>
      </c>
      <c r="B148" s="206" t="s">
        <v>583</v>
      </c>
      <c r="C148" s="214" t="s">
        <v>1821</v>
      </c>
      <c r="D148" s="208"/>
      <c r="E148" s="206">
        <v>476</v>
      </c>
      <c r="F148" s="210" t="s">
        <v>585</v>
      </c>
      <c r="G148" s="214"/>
      <c r="H148" s="18">
        <v>1120</v>
      </c>
      <c r="I148" s="207" t="s">
        <v>67</v>
      </c>
      <c r="J148" s="214" t="s">
        <v>67</v>
      </c>
      <c r="K148" s="215">
        <v>1000</v>
      </c>
      <c r="L148" s="18">
        <v>1.1200000000000001</v>
      </c>
      <c r="M148" s="215">
        <v>35</v>
      </c>
      <c r="N148" s="215">
        <v>37</v>
      </c>
      <c r="O148" s="216">
        <v>3.8</v>
      </c>
      <c r="P148" s="216">
        <v>5.4</v>
      </c>
      <c r="Q148" s="216">
        <v>3.8</v>
      </c>
      <c r="R148" s="216">
        <v>0.3</v>
      </c>
      <c r="S148" s="216">
        <v>0.6</v>
      </c>
      <c r="T148" s="216">
        <v>0.3</v>
      </c>
      <c r="U148" s="216">
        <v>2.4</v>
      </c>
      <c r="V148" s="216" t="s">
        <v>1676</v>
      </c>
      <c r="W148" s="216">
        <v>2.2999999999999998</v>
      </c>
      <c r="X148" s="216">
        <v>3.1</v>
      </c>
      <c r="Y148" s="216" t="s">
        <v>1677</v>
      </c>
      <c r="Z148" s="216">
        <v>6.6</v>
      </c>
      <c r="AA148" s="216">
        <v>2.2999999999999998</v>
      </c>
      <c r="AB148" s="216">
        <v>0</v>
      </c>
      <c r="AC148" s="18" t="s">
        <v>1678</v>
      </c>
      <c r="AD148" s="210"/>
    </row>
    <row r="149" spans="1:30" ht="14.25" customHeight="1" x14ac:dyDescent="0.15">
      <c r="A149" s="206" t="s">
        <v>586</v>
      </c>
      <c r="B149" s="206" t="s">
        <v>586</v>
      </c>
      <c r="C149" s="214" t="s">
        <v>1822</v>
      </c>
      <c r="D149" s="208"/>
      <c r="E149" s="206">
        <v>471</v>
      </c>
      <c r="F149" s="210" t="s">
        <v>588</v>
      </c>
      <c r="G149" s="214"/>
      <c r="H149" s="18">
        <v>980</v>
      </c>
      <c r="I149" s="207" t="s">
        <v>67</v>
      </c>
      <c r="J149" s="214" t="s">
        <v>67</v>
      </c>
      <c r="K149" s="215">
        <v>1000</v>
      </c>
      <c r="L149" s="18">
        <v>0.98</v>
      </c>
      <c r="M149" s="215">
        <v>10</v>
      </c>
      <c r="N149" s="215">
        <v>18</v>
      </c>
      <c r="O149" s="216">
        <v>1.7</v>
      </c>
      <c r="P149" s="216">
        <v>2.2000000000000002</v>
      </c>
      <c r="Q149" s="216">
        <v>1.7</v>
      </c>
      <c r="R149" s="216">
        <v>0.2</v>
      </c>
      <c r="S149" s="216">
        <v>0.4</v>
      </c>
      <c r="T149" s="216">
        <v>0.2</v>
      </c>
      <c r="U149" s="216">
        <v>0.3</v>
      </c>
      <c r="V149" s="216" t="s">
        <v>1676</v>
      </c>
      <c r="W149" s="216">
        <v>0.3</v>
      </c>
      <c r="X149" s="216">
        <v>0.1</v>
      </c>
      <c r="Y149" s="216" t="s">
        <v>1677</v>
      </c>
      <c r="Z149" s="216">
        <v>3.1</v>
      </c>
      <c r="AA149" s="216">
        <v>0.3</v>
      </c>
      <c r="AB149" s="216">
        <v>0</v>
      </c>
      <c r="AC149" s="18" t="s">
        <v>1678</v>
      </c>
      <c r="AD149" s="210"/>
    </row>
    <row r="150" spans="1:30" ht="14.25" customHeight="1" x14ac:dyDescent="0.15">
      <c r="A150" s="220" t="s">
        <v>589</v>
      </c>
      <c r="B150" s="220" t="s">
        <v>589</v>
      </c>
      <c r="C150" s="18" t="s">
        <v>1823</v>
      </c>
      <c r="E150" s="18">
        <v>5520</v>
      </c>
      <c r="F150" s="18" t="s">
        <v>591</v>
      </c>
      <c r="H150" s="18">
        <v>158</v>
      </c>
      <c r="I150" s="207" t="s">
        <v>331</v>
      </c>
      <c r="J150" s="18" t="s">
        <v>460</v>
      </c>
      <c r="K150" s="18">
        <v>50</v>
      </c>
      <c r="L150" s="18">
        <v>3.16</v>
      </c>
      <c r="M150" s="215">
        <v>35</v>
      </c>
      <c r="N150" s="215">
        <v>19</v>
      </c>
      <c r="O150" s="216">
        <v>1.8</v>
      </c>
      <c r="P150" s="216">
        <v>1.9</v>
      </c>
      <c r="Q150" s="216">
        <v>1.8</v>
      </c>
      <c r="R150" s="216" t="s">
        <v>1702</v>
      </c>
      <c r="S150" s="216">
        <v>0.1</v>
      </c>
      <c r="T150" s="216">
        <v>0.1</v>
      </c>
      <c r="U150" s="216" t="s">
        <v>1702</v>
      </c>
      <c r="V150" s="216" t="s">
        <v>1677</v>
      </c>
      <c r="W150" s="216" t="s">
        <v>1702</v>
      </c>
      <c r="X150" s="216">
        <v>1.3</v>
      </c>
      <c r="Y150" s="216" t="s">
        <v>1676</v>
      </c>
      <c r="Z150" s="216">
        <v>4.0999999999999996</v>
      </c>
      <c r="AA150" s="216">
        <v>1.3</v>
      </c>
      <c r="AB150" s="216">
        <v>0</v>
      </c>
      <c r="AC150" s="18" t="s">
        <v>1678</v>
      </c>
    </row>
    <row r="151" spans="1:30" ht="14.25" customHeight="1" x14ac:dyDescent="0.15">
      <c r="A151" s="206" t="s">
        <v>592</v>
      </c>
      <c r="B151" s="206" t="s">
        <v>592</v>
      </c>
      <c r="C151" s="214" t="s">
        <v>1824</v>
      </c>
      <c r="D151" s="208"/>
      <c r="E151" s="206">
        <v>35532</v>
      </c>
      <c r="F151" s="210" t="s">
        <v>594</v>
      </c>
      <c r="G151" s="214"/>
      <c r="H151" s="18">
        <v>278</v>
      </c>
      <c r="I151" s="207" t="s">
        <v>414</v>
      </c>
      <c r="J151" s="214" t="s">
        <v>595</v>
      </c>
      <c r="K151" s="215">
        <v>10</v>
      </c>
      <c r="L151" s="18">
        <v>27.8</v>
      </c>
      <c r="M151" s="215">
        <v>3</v>
      </c>
      <c r="N151" s="215">
        <v>11</v>
      </c>
      <c r="O151" s="216">
        <v>0.7</v>
      </c>
      <c r="P151" s="216">
        <v>0.9</v>
      </c>
      <c r="Q151" s="216">
        <v>0.7</v>
      </c>
      <c r="R151" s="216" t="s">
        <v>1702</v>
      </c>
      <c r="S151" s="216">
        <v>0.1</v>
      </c>
      <c r="T151" s="216">
        <v>0.1</v>
      </c>
      <c r="U151" s="216" t="s">
        <v>1702</v>
      </c>
      <c r="V151" s="216" t="s">
        <v>1677</v>
      </c>
      <c r="W151" s="216" t="s">
        <v>1702</v>
      </c>
      <c r="X151" s="216">
        <v>0.7</v>
      </c>
      <c r="Y151" s="216" t="s">
        <v>1676</v>
      </c>
      <c r="Z151" s="216">
        <v>2.6</v>
      </c>
      <c r="AA151" s="216">
        <v>0.7</v>
      </c>
      <c r="AB151" s="216">
        <v>0</v>
      </c>
      <c r="AC151" s="18" t="s">
        <v>1678</v>
      </c>
      <c r="AD151" s="210"/>
    </row>
    <row r="152" spans="1:30" ht="14.25" customHeight="1" x14ac:dyDescent="0.15">
      <c r="A152" s="206" t="s">
        <v>596</v>
      </c>
      <c r="B152" s="206" t="s">
        <v>596</v>
      </c>
      <c r="C152" s="214" t="s">
        <v>1825</v>
      </c>
      <c r="D152" s="208"/>
      <c r="E152" s="206">
        <v>511</v>
      </c>
      <c r="F152" s="210" t="s">
        <v>598</v>
      </c>
      <c r="G152" s="214"/>
      <c r="H152" s="18">
        <v>292</v>
      </c>
      <c r="I152" s="207" t="s">
        <v>67</v>
      </c>
      <c r="J152" s="214"/>
      <c r="K152" s="215">
        <v>1000</v>
      </c>
      <c r="L152" s="18">
        <v>0.29199999999999998</v>
      </c>
      <c r="M152" s="215">
        <v>7</v>
      </c>
      <c r="N152" s="215">
        <v>29</v>
      </c>
      <c r="O152" s="216">
        <v>2.8</v>
      </c>
      <c r="P152" s="216">
        <v>3.6</v>
      </c>
      <c r="Q152" s="216">
        <v>2.8</v>
      </c>
      <c r="R152" s="216">
        <v>1.2</v>
      </c>
      <c r="S152" s="216">
        <v>1.4</v>
      </c>
      <c r="T152" s="216">
        <v>1.2</v>
      </c>
      <c r="U152" s="216">
        <v>0.6</v>
      </c>
      <c r="V152" s="216" t="s">
        <v>1676</v>
      </c>
      <c r="W152" s="216">
        <v>0.6</v>
      </c>
      <c r="X152" s="216">
        <v>1.2</v>
      </c>
      <c r="Y152" s="216" t="s">
        <v>1677</v>
      </c>
      <c r="Z152" s="216">
        <v>2.5</v>
      </c>
      <c r="AA152" s="216">
        <v>0.6</v>
      </c>
      <c r="AB152" s="216">
        <v>0</v>
      </c>
      <c r="AC152" s="18" t="s">
        <v>1678</v>
      </c>
      <c r="AD152" s="210"/>
    </row>
    <row r="153" spans="1:30" ht="14.25" customHeight="1" x14ac:dyDescent="0.15">
      <c r="A153" s="206" t="s">
        <v>599</v>
      </c>
      <c r="B153" s="206" t="s">
        <v>599</v>
      </c>
      <c r="C153" s="214" t="s">
        <v>1826</v>
      </c>
      <c r="D153" s="208"/>
      <c r="E153" s="206">
        <v>7572</v>
      </c>
      <c r="F153" s="210" t="s">
        <v>601</v>
      </c>
      <c r="G153" s="214"/>
      <c r="H153" s="18">
        <v>248</v>
      </c>
      <c r="I153" s="207" t="s">
        <v>17</v>
      </c>
      <c r="J153" s="214" t="s">
        <v>332</v>
      </c>
      <c r="K153" s="215">
        <v>100</v>
      </c>
      <c r="L153" s="18">
        <v>2.48</v>
      </c>
      <c r="M153" s="215">
        <v>0</v>
      </c>
      <c r="N153" s="215">
        <v>36</v>
      </c>
      <c r="O153" s="216">
        <v>3.6</v>
      </c>
      <c r="P153" s="216">
        <v>4.8</v>
      </c>
      <c r="Q153" s="216">
        <v>3.6</v>
      </c>
      <c r="R153" s="216">
        <v>0.4</v>
      </c>
      <c r="S153" s="216">
        <v>0.5</v>
      </c>
      <c r="T153" s="216">
        <v>0.4</v>
      </c>
      <c r="U153" s="216">
        <v>0.1</v>
      </c>
      <c r="V153" s="216" t="s">
        <v>1677</v>
      </c>
      <c r="W153" s="216">
        <v>0.1</v>
      </c>
      <c r="X153" s="216">
        <v>1.8</v>
      </c>
      <c r="Y153" s="216" t="s">
        <v>1676</v>
      </c>
      <c r="Z153" s="216">
        <v>6.3</v>
      </c>
      <c r="AA153" s="216">
        <v>1.8</v>
      </c>
      <c r="AB153" s="216">
        <v>0</v>
      </c>
      <c r="AC153" s="18" t="s">
        <v>1678</v>
      </c>
      <c r="AD153" s="210"/>
    </row>
    <row r="154" spans="1:30" ht="14.25" customHeight="1" x14ac:dyDescent="0.15">
      <c r="A154" s="220" t="s">
        <v>602</v>
      </c>
      <c r="B154" s="220" t="s">
        <v>602</v>
      </c>
      <c r="C154" s="18" t="s">
        <v>603</v>
      </c>
      <c r="E154" s="207">
        <v>35170</v>
      </c>
      <c r="F154" s="210" t="s">
        <v>604</v>
      </c>
      <c r="G154" s="214"/>
      <c r="H154" s="18">
        <v>350</v>
      </c>
      <c r="I154" s="207" t="s">
        <v>17</v>
      </c>
      <c r="J154" s="18" t="s">
        <v>460</v>
      </c>
      <c r="K154" s="215">
        <v>50</v>
      </c>
      <c r="L154" s="18">
        <v>7</v>
      </c>
      <c r="M154" s="215">
        <v>10</v>
      </c>
      <c r="N154" s="215">
        <v>23</v>
      </c>
      <c r="O154" s="216" t="s">
        <v>1702</v>
      </c>
      <c r="P154" s="216">
        <v>0.7</v>
      </c>
      <c r="Q154" s="216">
        <v>0.7</v>
      </c>
      <c r="R154" s="216">
        <v>0.1</v>
      </c>
      <c r="S154" s="216">
        <v>0.1</v>
      </c>
      <c r="T154" s="216">
        <v>0.1</v>
      </c>
      <c r="U154" s="216">
        <v>1.9</v>
      </c>
      <c r="V154" s="216" t="s">
        <v>1677</v>
      </c>
      <c r="W154" s="216">
        <v>1.9</v>
      </c>
      <c r="X154" s="216">
        <v>3.5</v>
      </c>
      <c r="Y154" s="216" t="s">
        <v>1676</v>
      </c>
      <c r="Z154" s="216">
        <v>6</v>
      </c>
      <c r="AA154" s="216">
        <v>3.5</v>
      </c>
      <c r="AB154" s="216">
        <v>0</v>
      </c>
      <c r="AC154" s="18" t="s">
        <v>1678</v>
      </c>
      <c r="AD154" s="210"/>
    </row>
    <row r="155" spans="1:30" ht="14.25" customHeight="1" x14ac:dyDescent="0.15">
      <c r="A155" s="206" t="s">
        <v>605</v>
      </c>
      <c r="B155" s="206" t="s">
        <v>605</v>
      </c>
      <c r="C155" s="214" t="s">
        <v>1827</v>
      </c>
      <c r="D155" s="208"/>
      <c r="E155" s="206">
        <v>6255</v>
      </c>
      <c r="F155" s="210" t="s">
        <v>607</v>
      </c>
      <c r="G155" s="214"/>
      <c r="H155" s="18">
        <v>168</v>
      </c>
      <c r="I155" s="207" t="s">
        <v>501</v>
      </c>
      <c r="J155" s="214" t="s">
        <v>502</v>
      </c>
      <c r="K155" s="215">
        <v>300</v>
      </c>
      <c r="L155" s="18">
        <v>0.56000000000000005</v>
      </c>
      <c r="M155" s="215">
        <v>2</v>
      </c>
      <c r="N155" s="215">
        <v>11</v>
      </c>
      <c r="O155" s="216">
        <v>0.5</v>
      </c>
      <c r="P155" s="216">
        <v>0.6</v>
      </c>
      <c r="Q155" s="216">
        <v>0.5</v>
      </c>
      <c r="R155" s="216">
        <v>0</v>
      </c>
      <c r="S155" s="216">
        <v>0.1</v>
      </c>
      <c r="T155" s="216">
        <v>0</v>
      </c>
      <c r="U155" s="216">
        <v>1.7</v>
      </c>
      <c r="V155" s="216" t="s">
        <v>1676</v>
      </c>
      <c r="W155" s="216">
        <v>1.7</v>
      </c>
      <c r="X155" s="216">
        <v>1.9</v>
      </c>
      <c r="Y155" s="216" t="s">
        <v>1677</v>
      </c>
      <c r="Z155" s="216">
        <v>2.8</v>
      </c>
      <c r="AA155" s="216">
        <v>1.7</v>
      </c>
      <c r="AB155" s="216">
        <v>0</v>
      </c>
      <c r="AC155" s="18" t="s">
        <v>1678</v>
      </c>
      <c r="AD155" s="210"/>
    </row>
    <row r="156" spans="1:30" ht="14.25" customHeight="1" x14ac:dyDescent="0.15">
      <c r="A156" s="206" t="s">
        <v>608</v>
      </c>
      <c r="B156" s="206" t="s">
        <v>608</v>
      </c>
      <c r="C156" s="214" t="s">
        <v>1828</v>
      </c>
      <c r="D156" s="208"/>
      <c r="E156" s="206">
        <v>466</v>
      </c>
      <c r="F156" s="210" t="s">
        <v>610</v>
      </c>
      <c r="G156" s="214"/>
      <c r="H156" s="18">
        <v>198</v>
      </c>
      <c r="I156" s="207" t="s">
        <v>501</v>
      </c>
      <c r="J156" s="214" t="s">
        <v>611</v>
      </c>
      <c r="K156" s="215">
        <v>70</v>
      </c>
      <c r="L156" s="18">
        <v>2.8285714285714287</v>
      </c>
      <c r="M156" s="215">
        <v>10</v>
      </c>
      <c r="N156" s="215">
        <v>10</v>
      </c>
      <c r="O156" s="216">
        <v>0.8</v>
      </c>
      <c r="P156" s="216">
        <v>1</v>
      </c>
      <c r="Q156" s="216">
        <v>0.8</v>
      </c>
      <c r="R156" s="216">
        <v>0.1</v>
      </c>
      <c r="S156" s="216">
        <v>0.2</v>
      </c>
      <c r="T156" s="216">
        <v>0.1</v>
      </c>
      <c r="U156" s="216">
        <v>0.7</v>
      </c>
      <c r="V156" s="216" t="s">
        <v>1676</v>
      </c>
      <c r="W156" s="216">
        <v>0.7</v>
      </c>
      <c r="X156" s="216">
        <v>1.1000000000000001</v>
      </c>
      <c r="Y156" s="216" t="s">
        <v>1677</v>
      </c>
      <c r="Z156" s="216">
        <v>2.7</v>
      </c>
      <c r="AA156" s="216">
        <v>0.7</v>
      </c>
      <c r="AB156" s="216">
        <v>0</v>
      </c>
      <c r="AC156" s="18" t="s">
        <v>1678</v>
      </c>
      <c r="AD156" s="210"/>
    </row>
    <row r="157" spans="1:30" ht="14.25" customHeight="1" x14ac:dyDescent="0.15">
      <c r="A157" s="206" t="s">
        <v>612</v>
      </c>
      <c r="B157" s="206" t="s">
        <v>612</v>
      </c>
      <c r="C157" s="214" t="s">
        <v>1829</v>
      </c>
      <c r="D157" s="208"/>
      <c r="E157" s="206">
        <v>1697</v>
      </c>
      <c r="F157" s="210" t="s">
        <v>614</v>
      </c>
      <c r="G157" s="214"/>
      <c r="H157" s="18">
        <v>158</v>
      </c>
      <c r="I157" s="207" t="s">
        <v>501</v>
      </c>
      <c r="J157" s="214" t="s">
        <v>400</v>
      </c>
      <c r="K157" s="215">
        <v>200</v>
      </c>
      <c r="L157" s="18">
        <v>0.79</v>
      </c>
      <c r="M157" s="215">
        <v>6</v>
      </c>
      <c r="N157" s="215">
        <v>16</v>
      </c>
      <c r="O157" s="216">
        <v>1</v>
      </c>
      <c r="P157" s="216">
        <v>1.4</v>
      </c>
      <c r="Q157" s="216">
        <v>1</v>
      </c>
      <c r="R157" s="216">
        <v>0.1</v>
      </c>
      <c r="S157" s="216">
        <v>0.1</v>
      </c>
      <c r="T157" s="216">
        <v>0.1</v>
      </c>
      <c r="U157" s="216">
        <v>0.9</v>
      </c>
      <c r="V157" s="216" t="s">
        <v>1677</v>
      </c>
      <c r="W157" s="216">
        <v>0.9</v>
      </c>
      <c r="X157" s="216">
        <v>1.8</v>
      </c>
      <c r="Y157" s="216" t="s">
        <v>1676</v>
      </c>
      <c r="Z157" s="216">
        <v>3.3</v>
      </c>
      <c r="AA157" s="216">
        <v>1.8</v>
      </c>
      <c r="AB157" s="216">
        <v>0</v>
      </c>
      <c r="AC157" s="18" t="s">
        <v>1678</v>
      </c>
      <c r="AD157" s="210"/>
    </row>
    <row r="158" spans="1:30" ht="14.25" customHeight="1" x14ac:dyDescent="0.15">
      <c r="A158" s="206" t="s">
        <v>615</v>
      </c>
      <c r="B158" s="206" t="s">
        <v>615</v>
      </c>
      <c r="C158" s="214" t="s">
        <v>1830</v>
      </c>
      <c r="D158" s="208"/>
      <c r="E158" s="206">
        <v>5629</v>
      </c>
      <c r="F158" s="210" t="s">
        <v>617</v>
      </c>
      <c r="G158" s="214"/>
      <c r="H158" s="18">
        <v>790</v>
      </c>
      <c r="I158" s="207" t="s">
        <v>67</v>
      </c>
      <c r="J158" s="214" t="s">
        <v>67</v>
      </c>
      <c r="K158" s="215">
        <v>1000</v>
      </c>
      <c r="L158" s="18">
        <v>0.79</v>
      </c>
      <c r="M158" s="215">
        <v>6</v>
      </c>
      <c r="N158" s="215">
        <v>15</v>
      </c>
      <c r="O158" s="216">
        <v>0.7</v>
      </c>
      <c r="P158" s="216">
        <v>1.2</v>
      </c>
      <c r="Q158" s="216">
        <v>0.7</v>
      </c>
      <c r="R158" s="216">
        <v>0.1</v>
      </c>
      <c r="S158" s="216">
        <v>0.2</v>
      </c>
      <c r="T158" s="216">
        <v>0.1</v>
      </c>
      <c r="U158" s="216">
        <v>0.6</v>
      </c>
      <c r="V158" s="216" t="s">
        <v>1677</v>
      </c>
      <c r="W158" s="216">
        <v>0.6</v>
      </c>
      <c r="X158" s="216">
        <v>1.7</v>
      </c>
      <c r="Y158" s="216" t="s">
        <v>1676</v>
      </c>
      <c r="Z158" s="216">
        <v>3.2</v>
      </c>
      <c r="AA158" s="216">
        <v>1.7</v>
      </c>
      <c r="AB158" s="216">
        <v>0</v>
      </c>
      <c r="AC158" s="18" t="s">
        <v>1678</v>
      </c>
      <c r="AD158" s="210"/>
    </row>
    <row r="159" spans="1:30" ht="14.25" customHeight="1" x14ac:dyDescent="0.15">
      <c r="A159" s="206" t="s">
        <v>618</v>
      </c>
      <c r="B159" s="206" t="s">
        <v>618</v>
      </c>
      <c r="C159" s="214" t="s">
        <v>1831</v>
      </c>
      <c r="D159" s="208"/>
      <c r="E159" s="206">
        <v>513</v>
      </c>
      <c r="F159" s="210" t="s">
        <v>620</v>
      </c>
      <c r="G159" s="214"/>
      <c r="H159" s="18">
        <v>3280</v>
      </c>
      <c r="I159" s="207" t="s">
        <v>67</v>
      </c>
      <c r="J159" s="214"/>
      <c r="K159" s="215">
        <v>1000</v>
      </c>
      <c r="L159" s="18">
        <v>3.28</v>
      </c>
      <c r="M159" s="215">
        <v>20</v>
      </c>
      <c r="N159" s="215">
        <v>66</v>
      </c>
      <c r="O159" s="216">
        <v>1.3</v>
      </c>
      <c r="P159" s="216">
        <v>1.9</v>
      </c>
      <c r="Q159" s="216">
        <v>1.3</v>
      </c>
      <c r="R159" s="216">
        <v>0</v>
      </c>
      <c r="S159" s="216">
        <v>0.1</v>
      </c>
      <c r="T159" s="216">
        <v>0</v>
      </c>
      <c r="U159" s="216">
        <v>14.2</v>
      </c>
      <c r="V159" s="216" t="s">
        <v>1677</v>
      </c>
      <c r="W159" s="216">
        <v>13</v>
      </c>
      <c r="X159" s="216">
        <v>14.1</v>
      </c>
      <c r="Y159" s="216" t="s">
        <v>1676</v>
      </c>
      <c r="Z159" s="216">
        <v>15.5</v>
      </c>
      <c r="AA159" s="216">
        <v>14.1</v>
      </c>
      <c r="AB159" s="216">
        <v>0.1</v>
      </c>
      <c r="AC159" s="18" t="s">
        <v>1678</v>
      </c>
      <c r="AD159" s="210"/>
    </row>
    <row r="160" spans="1:30" ht="14.25" customHeight="1" x14ac:dyDescent="0.15">
      <c r="A160" s="206" t="s">
        <v>621</v>
      </c>
      <c r="B160" s="206" t="s">
        <v>621</v>
      </c>
      <c r="C160" s="214" t="s">
        <v>622</v>
      </c>
      <c r="D160" s="208"/>
      <c r="E160" s="206">
        <v>1830</v>
      </c>
      <c r="F160" s="210" t="s">
        <v>623</v>
      </c>
      <c r="G160" s="214" t="s">
        <v>483</v>
      </c>
      <c r="H160" s="18">
        <v>698</v>
      </c>
      <c r="I160" s="207" t="s">
        <v>67</v>
      </c>
      <c r="J160" s="214" t="s">
        <v>23</v>
      </c>
      <c r="K160" s="215">
        <v>1000</v>
      </c>
      <c r="L160" s="18">
        <v>0.69799999999999995</v>
      </c>
      <c r="M160" s="215">
        <v>0</v>
      </c>
      <c r="N160" s="215">
        <v>66</v>
      </c>
      <c r="O160" s="216">
        <v>0.9</v>
      </c>
      <c r="P160" s="216">
        <v>1.3</v>
      </c>
      <c r="Q160" s="216">
        <v>0.9</v>
      </c>
      <c r="R160" s="216">
        <v>0</v>
      </c>
      <c r="S160" s="216">
        <v>0.1</v>
      </c>
      <c r="T160" s="216">
        <v>0</v>
      </c>
      <c r="U160" s="216">
        <v>13.9</v>
      </c>
      <c r="V160" s="216" t="s">
        <v>1677</v>
      </c>
      <c r="W160" s="216">
        <v>12.7</v>
      </c>
      <c r="X160" s="216">
        <v>14.3</v>
      </c>
      <c r="Y160" s="216" t="s">
        <v>1676</v>
      </c>
      <c r="Z160" s="216">
        <v>16.100000000000001</v>
      </c>
      <c r="AA160" s="216">
        <v>14.3</v>
      </c>
      <c r="AB160" s="216">
        <v>0</v>
      </c>
      <c r="AC160" s="18" t="s">
        <v>1678</v>
      </c>
      <c r="AD160" s="210"/>
    </row>
    <row r="161" spans="1:30" ht="14.25" customHeight="1" x14ac:dyDescent="0.15">
      <c r="A161" s="206" t="s">
        <v>1832</v>
      </c>
      <c r="B161" s="206" t="s">
        <v>1832</v>
      </c>
      <c r="C161" s="214" t="s">
        <v>1833</v>
      </c>
      <c r="D161" s="208"/>
      <c r="E161" s="206">
        <v>41479</v>
      </c>
      <c r="F161" s="210" t="s">
        <v>626</v>
      </c>
      <c r="G161" s="214" t="s">
        <v>359</v>
      </c>
      <c r="H161" s="18">
        <v>200</v>
      </c>
      <c r="I161" s="207" t="s">
        <v>17</v>
      </c>
      <c r="J161" s="214" t="s">
        <v>91</v>
      </c>
      <c r="K161" s="215">
        <v>500</v>
      </c>
      <c r="L161" s="18">
        <v>0.4</v>
      </c>
      <c r="M161" s="215">
        <v>0</v>
      </c>
      <c r="N161" s="215">
        <v>67</v>
      </c>
      <c r="O161" s="216" t="s">
        <v>1702</v>
      </c>
      <c r="P161" s="216">
        <v>3</v>
      </c>
      <c r="Q161" s="216">
        <v>3</v>
      </c>
      <c r="R161" s="216" t="s">
        <v>1702</v>
      </c>
      <c r="S161" s="216">
        <v>0.7</v>
      </c>
      <c r="T161" s="216">
        <v>0.7</v>
      </c>
      <c r="U161" s="216" t="s">
        <v>1702</v>
      </c>
      <c r="V161" s="216" t="s">
        <v>1677</v>
      </c>
      <c r="W161" s="216" t="s">
        <v>1702</v>
      </c>
      <c r="X161" s="216">
        <v>9.1999999999999993</v>
      </c>
      <c r="Y161" s="216" t="s">
        <v>1676</v>
      </c>
      <c r="Z161" s="216">
        <v>15.1</v>
      </c>
      <c r="AA161" s="216">
        <v>9.1999999999999993</v>
      </c>
      <c r="AB161" s="216">
        <v>0.1</v>
      </c>
      <c r="AC161" s="18" t="s">
        <v>1834</v>
      </c>
      <c r="AD161" s="210"/>
    </row>
    <row r="162" spans="1:30" ht="14.25" customHeight="1" x14ac:dyDescent="0.15">
      <c r="A162" s="206" t="s">
        <v>627</v>
      </c>
      <c r="B162" s="206" t="s">
        <v>1775</v>
      </c>
      <c r="C162" s="214" t="s">
        <v>1835</v>
      </c>
      <c r="D162" s="208"/>
      <c r="E162" s="206">
        <v>527</v>
      </c>
      <c r="F162" s="210" t="s">
        <v>629</v>
      </c>
      <c r="G162" s="214"/>
      <c r="H162" s="18">
        <v>1500</v>
      </c>
      <c r="I162" s="207" t="s">
        <v>381</v>
      </c>
      <c r="J162" s="214" t="s">
        <v>630</v>
      </c>
      <c r="K162" s="215">
        <v>40</v>
      </c>
      <c r="L162" s="18">
        <v>37.5</v>
      </c>
      <c r="M162" s="215">
        <v>0</v>
      </c>
      <c r="N162" s="215">
        <v>32</v>
      </c>
      <c r="O162" s="216">
        <v>3.1</v>
      </c>
      <c r="P162" s="216">
        <v>3.9</v>
      </c>
      <c r="Q162" s="216">
        <v>3.1</v>
      </c>
      <c r="R162" s="216">
        <v>0</v>
      </c>
      <c r="S162" s="216">
        <v>0.1</v>
      </c>
      <c r="T162" s="216">
        <v>0</v>
      </c>
      <c r="U162" s="216" t="s">
        <v>1702</v>
      </c>
      <c r="V162" s="216" t="s">
        <v>1677</v>
      </c>
      <c r="W162" s="216" t="s">
        <v>1702</v>
      </c>
      <c r="X162" s="216">
        <v>1</v>
      </c>
      <c r="Y162" s="216" t="s">
        <v>1676</v>
      </c>
      <c r="Z162" s="216">
        <v>7.5</v>
      </c>
      <c r="AA162" s="216">
        <v>1</v>
      </c>
      <c r="AB162" s="216">
        <v>0</v>
      </c>
      <c r="AC162" s="18" t="s">
        <v>1678</v>
      </c>
      <c r="AD162" s="210"/>
    </row>
    <row r="163" spans="1:30" ht="14.25" customHeight="1" x14ac:dyDescent="0.15">
      <c r="A163" s="206" t="s">
        <v>631</v>
      </c>
      <c r="B163" s="206" t="s">
        <v>1775</v>
      </c>
      <c r="C163" s="214" t="s">
        <v>632</v>
      </c>
      <c r="D163" s="208"/>
      <c r="E163" s="206">
        <v>1429</v>
      </c>
      <c r="F163" s="210" t="s">
        <v>633</v>
      </c>
      <c r="G163" s="214"/>
      <c r="H163" s="18">
        <v>350</v>
      </c>
      <c r="I163" s="207" t="s">
        <v>381</v>
      </c>
      <c r="J163" s="214" t="s">
        <v>404</v>
      </c>
      <c r="K163" s="215">
        <v>20</v>
      </c>
      <c r="L163" s="18">
        <v>17.5</v>
      </c>
      <c r="M163" s="215">
        <v>0</v>
      </c>
      <c r="N163" s="215">
        <v>32</v>
      </c>
      <c r="O163" s="216">
        <v>3.1</v>
      </c>
      <c r="P163" s="216">
        <v>3.9</v>
      </c>
      <c r="Q163" s="216">
        <v>3.1</v>
      </c>
      <c r="R163" s="216">
        <v>0</v>
      </c>
      <c r="S163" s="216">
        <v>0.1</v>
      </c>
      <c r="T163" s="216">
        <v>0</v>
      </c>
      <c r="U163" s="216" t="s">
        <v>1702</v>
      </c>
      <c r="V163" s="216" t="s">
        <v>1677</v>
      </c>
      <c r="W163" s="216" t="s">
        <v>1702</v>
      </c>
      <c r="X163" s="216">
        <v>1</v>
      </c>
      <c r="Y163" s="216" t="s">
        <v>1676</v>
      </c>
      <c r="Z163" s="216">
        <v>7.5</v>
      </c>
      <c r="AA163" s="216">
        <v>1</v>
      </c>
      <c r="AB163" s="216">
        <v>0</v>
      </c>
      <c r="AC163" s="18" t="s">
        <v>1678</v>
      </c>
      <c r="AD163" s="210"/>
    </row>
    <row r="164" spans="1:30" ht="14.25" customHeight="1" x14ac:dyDescent="0.15">
      <c r="A164" s="206" t="s">
        <v>635</v>
      </c>
      <c r="B164" s="206" t="s">
        <v>635</v>
      </c>
      <c r="C164" s="214" t="s">
        <v>1836</v>
      </c>
      <c r="D164" s="208"/>
      <c r="E164" s="206">
        <v>6711</v>
      </c>
      <c r="F164" s="210" t="s">
        <v>637</v>
      </c>
      <c r="G164" s="214"/>
      <c r="H164" s="18">
        <v>398</v>
      </c>
      <c r="I164" s="207" t="s">
        <v>501</v>
      </c>
      <c r="J164" s="214" t="s">
        <v>400</v>
      </c>
      <c r="K164" s="215">
        <v>200</v>
      </c>
      <c r="L164" s="18">
        <v>1.99</v>
      </c>
      <c r="M164" s="215">
        <v>30</v>
      </c>
      <c r="N164" s="215">
        <v>176</v>
      </c>
      <c r="O164" s="216">
        <v>1.6</v>
      </c>
      <c r="P164" s="216">
        <v>2.1</v>
      </c>
      <c r="Q164" s="216">
        <v>1.6</v>
      </c>
      <c r="R164" s="216">
        <v>15.5</v>
      </c>
      <c r="S164" s="216">
        <v>17.5</v>
      </c>
      <c r="T164" s="216">
        <v>15.5</v>
      </c>
      <c r="U164" s="216">
        <v>0.8</v>
      </c>
      <c r="V164" s="216" t="s">
        <v>1677</v>
      </c>
      <c r="W164" s="216">
        <v>0.8</v>
      </c>
      <c r="X164" s="216">
        <v>4.8</v>
      </c>
      <c r="Y164" s="216" t="s">
        <v>1676</v>
      </c>
      <c r="Z164" s="216">
        <v>7.9</v>
      </c>
      <c r="AA164" s="216">
        <v>4.8</v>
      </c>
      <c r="AB164" s="216">
        <v>0</v>
      </c>
      <c r="AC164" s="18" t="s">
        <v>1678</v>
      </c>
      <c r="AD164" s="210"/>
    </row>
    <row r="165" spans="1:30" ht="14.25" customHeight="1" x14ac:dyDescent="0.15">
      <c r="A165" s="206" t="s">
        <v>638</v>
      </c>
      <c r="B165" s="206" t="s">
        <v>1837</v>
      </c>
      <c r="C165" s="214" t="s">
        <v>639</v>
      </c>
      <c r="D165" s="208"/>
      <c r="E165" s="206">
        <v>5569</v>
      </c>
      <c r="F165" s="210" t="s">
        <v>1838</v>
      </c>
      <c r="G165" s="214"/>
      <c r="H165" s="18">
        <v>780</v>
      </c>
      <c r="I165" s="207" t="s">
        <v>414</v>
      </c>
      <c r="J165" s="214" t="s">
        <v>1839</v>
      </c>
      <c r="K165" s="215">
        <v>250</v>
      </c>
      <c r="L165" s="18">
        <v>3.12</v>
      </c>
      <c r="M165" s="215">
        <v>2</v>
      </c>
      <c r="N165" s="215">
        <v>31</v>
      </c>
      <c r="O165" s="216">
        <v>0.7</v>
      </c>
      <c r="P165" s="216">
        <v>0.9</v>
      </c>
      <c r="Q165" s="216">
        <v>0.7</v>
      </c>
      <c r="R165" s="216">
        <v>0.1</v>
      </c>
      <c r="S165" s="216">
        <v>0.1</v>
      </c>
      <c r="T165" s="216">
        <v>0.1</v>
      </c>
      <c r="U165" s="216">
        <v>6.1</v>
      </c>
      <c r="V165" s="216" t="s">
        <v>1676</v>
      </c>
      <c r="W165" s="216">
        <v>5.9</v>
      </c>
      <c r="X165" s="216">
        <v>6.6</v>
      </c>
      <c r="Y165" s="216" t="s">
        <v>1677</v>
      </c>
      <c r="Z165" s="216">
        <v>8.5</v>
      </c>
      <c r="AA165" s="216">
        <v>5.9</v>
      </c>
      <c r="AB165" s="216">
        <v>0</v>
      </c>
      <c r="AC165" s="18" t="s">
        <v>1678</v>
      </c>
      <c r="AD165" s="210"/>
    </row>
    <row r="166" spans="1:30" ht="14.25" customHeight="1" x14ac:dyDescent="0.15">
      <c r="A166" s="206" t="s">
        <v>643</v>
      </c>
      <c r="B166" s="206" t="s">
        <v>1837</v>
      </c>
      <c r="C166" s="214" t="s">
        <v>639</v>
      </c>
      <c r="D166" s="208"/>
      <c r="E166" s="206">
        <v>41494</v>
      </c>
      <c r="F166" s="210" t="s">
        <v>644</v>
      </c>
      <c r="G166" s="214" t="s">
        <v>355</v>
      </c>
      <c r="H166" s="18">
        <v>259</v>
      </c>
      <c r="I166" s="207" t="s">
        <v>17</v>
      </c>
      <c r="J166" s="214" t="s">
        <v>55</v>
      </c>
      <c r="K166" s="215">
        <v>200</v>
      </c>
      <c r="L166" s="18">
        <v>1.2949999999999999</v>
      </c>
      <c r="M166" s="215">
        <v>0</v>
      </c>
      <c r="N166" s="215">
        <v>31</v>
      </c>
      <c r="O166" s="216">
        <v>0.7</v>
      </c>
      <c r="P166" s="216">
        <v>0.9</v>
      </c>
      <c r="Q166" s="216">
        <v>0.7</v>
      </c>
      <c r="R166" s="216">
        <v>0.1</v>
      </c>
      <c r="S166" s="216">
        <v>0.1</v>
      </c>
      <c r="T166" s="216">
        <v>0.1</v>
      </c>
      <c r="U166" s="216">
        <v>6.1</v>
      </c>
      <c r="V166" s="216" t="s">
        <v>1676</v>
      </c>
      <c r="W166" s="216">
        <v>5.9</v>
      </c>
      <c r="X166" s="216">
        <v>6.6</v>
      </c>
      <c r="Y166" s="216" t="s">
        <v>1677</v>
      </c>
      <c r="Z166" s="216">
        <v>8.5</v>
      </c>
      <c r="AA166" s="216">
        <v>5.9</v>
      </c>
      <c r="AB166" s="216">
        <v>0</v>
      </c>
      <c r="AC166" s="18" t="s">
        <v>1747</v>
      </c>
      <c r="AD166" s="210"/>
    </row>
    <row r="167" spans="1:30" ht="14.25" customHeight="1" x14ac:dyDescent="0.15">
      <c r="A167" s="206" t="s">
        <v>645</v>
      </c>
      <c r="B167" s="206" t="s">
        <v>645</v>
      </c>
      <c r="C167" s="214" t="s">
        <v>1840</v>
      </c>
      <c r="D167" s="208"/>
      <c r="E167" s="206">
        <v>12099</v>
      </c>
      <c r="F167" s="210" t="s">
        <v>647</v>
      </c>
      <c r="G167" s="214" t="s">
        <v>648</v>
      </c>
      <c r="H167" s="18">
        <v>185</v>
      </c>
      <c r="I167" s="207" t="s">
        <v>501</v>
      </c>
      <c r="J167" s="214" t="s">
        <v>649</v>
      </c>
      <c r="K167" s="215">
        <v>120</v>
      </c>
      <c r="L167" s="18">
        <v>1.5416666666666667</v>
      </c>
      <c r="M167" s="215">
        <v>0</v>
      </c>
      <c r="N167" s="215">
        <v>250</v>
      </c>
      <c r="O167" s="216">
        <v>0.3</v>
      </c>
      <c r="P167" s="216">
        <v>0.4</v>
      </c>
      <c r="Q167" s="216">
        <v>0.3</v>
      </c>
      <c r="R167" s="216">
        <v>0.1</v>
      </c>
      <c r="S167" s="216">
        <v>0.1</v>
      </c>
      <c r="T167" s="216">
        <v>0.1</v>
      </c>
      <c r="U167" s="216">
        <v>65.400000000000006</v>
      </c>
      <c r="V167" s="216" t="s">
        <v>1676</v>
      </c>
      <c r="W167" s="216">
        <v>62.4</v>
      </c>
      <c r="X167" s="216">
        <v>62.1</v>
      </c>
      <c r="Y167" s="216" t="s">
        <v>1677</v>
      </c>
      <c r="Z167" s="216">
        <v>63.3</v>
      </c>
      <c r="AA167" s="216">
        <v>62.4</v>
      </c>
      <c r="AB167" s="216">
        <v>0</v>
      </c>
      <c r="AC167" s="18" t="s">
        <v>1678</v>
      </c>
      <c r="AD167" s="210"/>
    </row>
    <row r="168" spans="1:30" ht="14.25" customHeight="1" x14ac:dyDescent="0.15">
      <c r="A168" s="206" t="s">
        <v>650</v>
      </c>
      <c r="B168" s="206" t="s">
        <v>650</v>
      </c>
      <c r="C168" s="214" t="s">
        <v>651</v>
      </c>
      <c r="D168" s="208"/>
      <c r="E168" s="206">
        <v>62093</v>
      </c>
      <c r="F168" s="210" t="s">
        <v>652</v>
      </c>
      <c r="G168" s="214" t="s">
        <v>355</v>
      </c>
      <c r="H168" s="18">
        <v>474</v>
      </c>
      <c r="I168" s="207" t="s">
        <v>17</v>
      </c>
      <c r="J168" s="214" t="s">
        <v>55</v>
      </c>
      <c r="K168" s="215">
        <v>200</v>
      </c>
      <c r="L168" s="18">
        <v>2.37</v>
      </c>
      <c r="M168" s="215">
        <v>0</v>
      </c>
      <c r="N168" s="215">
        <v>48</v>
      </c>
      <c r="O168" s="216">
        <v>0.3</v>
      </c>
      <c r="P168" s="216">
        <v>0.5</v>
      </c>
      <c r="Q168" s="216">
        <v>0.3</v>
      </c>
      <c r="R168" s="216">
        <v>0.1</v>
      </c>
      <c r="S168" s="216">
        <v>0.1</v>
      </c>
      <c r="T168" s="216">
        <v>0.1</v>
      </c>
      <c r="U168" s="216">
        <v>8.6</v>
      </c>
      <c r="V168" s="216" t="s">
        <v>1677</v>
      </c>
      <c r="W168" s="216">
        <v>8.6</v>
      </c>
      <c r="X168" s="216">
        <v>9.8000000000000007</v>
      </c>
      <c r="Y168" s="216" t="s">
        <v>1676</v>
      </c>
      <c r="Z168" s="216">
        <v>12.9</v>
      </c>
      <c r="AA168" s="216">
        <v>9.8000000000000007</v>
      </c>
      <c r="AB168" s="216">
        <v>0</v>
      </c>
      <c r="AC168" s="18" t="s">
        <v>1678</v>
      </c>
      <c r="AD168" s="210"/>
    </row>
    <row r="169" spans="1:30" ht="14.25" customHeight="1" x14ac:dyDescent="0.15">
      <c r="A169" s="206" t="s">
        <v>653</v>
      </c>
      <c r="B169" s="206" t="s">
        <v>1841</v>
      </c>
      <c r="C169" s="214" t="s">
        <v>654</v>
      </c>
      <c r="D169" s="208"/>
      <c r="E169" s="206">
        <v>12183</v>
      </c>
      <c r="F169" s="210" t="s">
        <v>655</v>
      </c>
      <c r="G169" s="214" t="s">
        <v>1842</v>
      </c>
      <c r="H169" s="18">
        <v>380</v>
      </c>
      <c r="I169" s="207" t="s">
        <v>414</v>
      </c>
      <c r="J169" s="214" t="s">
        <v>1343</v>
      </c>
      <c r="K169" s="215">
        <v>130</v>
      </c>
      <c r="L169" s="18">
        <v>2.9230769230769229</v>
      </c>
      <c r="M169" s="215">
        <v>25</v>
      </c>
      <c r="N169" s="215">
        <v>90</v>
      </c>
      <c r="O169" s="216" t="s">
        <v>1702</v>
      </c>
      <c r="P169" s="216">
        <v>1.5</v>
      </c>
      <c r="Q169" s="216">
        <v>1.5</v>
      </c>
      <c r="R169" s="216">
        <v>0.4</v>
      </c>
      <c r="S169" s="216">
        <v>0.6</v>
      </c>
      <c r="T169" s="216">
        <v>0.4</v>
      </c>
      <c r="U169" s="216" t="s">
        <v>1702</v>
      </c>
      <c r="V169" s="216" t="s">
        <v>1677</v>
      </c>
      <c r="W169" s="216" t="s">
        <v>1702</v>
      </c>
      <c r="X169" s="216">
        <v>18.8</v>
      </c>
      <c r="Y169" s="216" t="s">
        <v>1676</v>
      </c>
      <c r="Z169" s="216">
        <v>21.1</v>
      </c>
      <c r="AA169" s="216">
        <v>18.8</v>
      </c>
      <c r="AB169" s="216">
        <v>7.6</v>
      </c>
      <c r="AC169" s="18" t="s">
        <v>1678</v>
      </c>
      <c r="AD169" s="210"/>
    </row>
    <row r="170" spans="1:30" ht="14.25" customHeight="1" x14ac:dyDescent="0.15">
      <c r="A170" s="206" t="s">
        <v>658</v>
      </c>
      <c r="B170" s="206" t="s">
        <v>658</v>
      </c>
      <c r="C170" s="214" t="s">
        <v>659</v>
      </c>
      <c r="D170" s="208"/>
      <c r="E170" s="206">
        <v>12141</v>
      </c>
      <c r="F170" s="210" t="s">
        <v>660</v>
      </c>
      <c r="G170" s="214" t="s">
        <v>661</v>
      </c>
      <c r="H170" s="18">
        <v>1055</v>
      </c>
      <c r="I170" s="207" t="s">
        <v>209</v>
      </c>
      <c r="J170" s="214" t="s">
        <v>662</v>
      </c>
      <c r="K170" s="215">
        <v>460</v>
      </c>
      <c r="L170" s="18">
        <v>2.2934782608695654</v>
      </c>
      <c r="M170" s="215">
        <v>0</v>
      </c>
      <c r="N170" s="215">
        <v>196</v>
      </c>
      <c r="O170" s="216" t="s">
        <v>1702</v>
      </c>
      <c r="P170" s="216">
        <v>0.7</v>
      </c>
      <c r="Q170" s="216">
        <v>0.7</v>
      </c>
      <c r="R170" s="216">
        <v>0.4</v>
      </c>
      <c r="S170" s="216">
        <v>0.5</v>
      </c>
      <c r="T170" s="216">
        <v>0.4</v>
      </c>
      <c r="U170" s="216" t="s">
        <v>1702</v>
      </c>
      <c r="V170" s="216" t="s">
        <v>1677</v>
      </c>
      <c r="W170" s="216" t="s">
        <v>1702</v>
      </c>
      <c r="X170" s="216">
        <v>46.9</v>
      </c>
      <c r="Y170" s="216" t="s">
        <v>1676</v>
      </c>
      <c r="Z170" s="216">
        <v>48.1</v>
      </c>
      <c r="AA170" s="216">
        <v>46.9</v>
      </c>
      <c r="AB170" s="216">
        <v>7.9</v>
      </c>
      <c r="AC170" s="18" t="s">
        <v>1678</v>
      </c>
      <c r="AD170" s="210"/>
    </row>
    <row r="171" spans="1:30" ht="14.25" customHeight="1" x14ac:dyDescent="0.15">
      <c r="A171" s="206" t="s">
        <v>663</v>
      </c>
      <c r="B171" s="206" t="s">
        <v>663</v>
      </c>
      <c r="C171" s="214" t="s">
        <v>1843</v>
      </c>
      <c r="D171" s="208"/>
      <c r="E171" s="206">
        <v>12242</v>
      </c>
      <c r="F171" s="210" t="s">
        <v>665</v>
      </c>
      <c r="G171" s="214" t="s">
        <v>296</v>
      </c>
      <c r="H171" s="18">
        <v>198</v>
      </c>
      <c r="I171" s="207" t="s">
        <v>297</v>
      </c>
      <c r="J171" s="214" t="s">
        <v>666</v>
      </c>
      <c r="K171" s="215">
        <v>234</v>
      </c>
      <c r="L171" s="18">
        <v>0.84615384615384615</v>
      </c>
      <c r="M171" s="215">
        <v>0</v>
      </c>
      <c r="N171" s="215">
        <v>63</v>
      </c>
      <c r="O171" s="216" t="s">
        <v>1702</v>
      </c>
      <c r="P171" s="216">
        <v>0.5</v>
      </c>
      <c r="Q171" s="216">
        <v>0.5</v>
      </c>
      <c r="R171" s="216">
        <v>0</v>
      </c>
      <c r="S171" s="216">
        <v>0.1</v>
      </c>
      <c r="T171" s="216">
        <v>0</v>
      </c>
      <c r="U171" s="216" t="s">
        <v>1702</v>
      </c>
      <c r="V171" s="216" t="s">
        <v>1677</v>
      </c>
      <c r="W171" s="216" t="s">
        <v>1702</v>
      </c>
      <c r="X171" s="216">
        <v>14.9</v>
      </c>
      <c r="Y171" s="216" t="s">
        <v>1676</v>
      </c>
      <c r="Z171" s="216">
        <v>15.3</v>
      </c>
      <c r="AA171" s="216">
        <v>14.9</v>
      </c>
      <c r="AB171" s="216">
        <v>0</v>
      </c>
      <c r="AC171" s="18" t="s">
        <v>1678</v>
      </c>
      <c r="AD171" s="210"/>
    </row>
    <row r="172" spans="1:30" ht="14.25" customHeight="1" x14ac:dyDescent="0.15">
      <c r="A172" s="206" t="s">
        <v>667</v>
      </c>
      <c r="B172" s="206" t="s">
        <v>667</v>
      </c>
      <c r="C172" s="214" t="s">
        <v>1844</v>
      </c>
      <c r="D172" s="208"/>
      <c r="E172" s="206">
        <v>545</v>
      </c>
      <c r="F172" s="210" t="s">
        <v>669</v>
      </c>
      <c r="G172" s="214"/>
      <c r="H172" s="18">
        <v>198</v>
      </c>
      <c r="I172" s="207" t="s">
        <v>501</v>
      </c>
      <c r="J172" s="214" t="s">
        <v>670</v>
      </c>
      <c r="K172" s="215">
        <v>200</v>
      </c>
      <c r="L172" s="18">
        <v>0.99</v>
      </c>
      <c r="M172" s="215">
        <v>35</v>
      </c>
      <c r="N172" s="215">
        <v>48</v>
      </c>
      <c r="O172" s="216">
        <v>0.5</v>
      </c>
      <c r="P172" s="216">
        <v>0.9</v>
      </c>
      <c r="Q172" s="216">
        <v>0.5</v>
      </c>
      <c r="R172" s="216">
        <v>0.1</v>
      </c>
      <c r="S172" s="216">
        <v>0.1</v>
      </c>
      <c r="T172" s="216">
        <v>0.1</v>
      </c>
      <c r="U172" s="216">
        <v>8.3000000000000007</v>
      </c>
      <c r="V172" s="216" t="s">
        <v>1677</v>
      </c>
      <c r="W172" s="216">
        <v>8.1</v>
      </c>
      <c r="X172" s="216">
        <v>10.3</v>
      </c>
      <c r="Y172" s="216" t="s">
        <v>1676</v>
      </c>
      <c r="Z172" s="216">
        <v>11.8</v>
      </c>
      <c r="AA172" s="216">
        <v>10.3</v>
      </c>
      <c r="AB172" s="216">
        <v>0</v>
      </c>
      <c r="AC172" s="18" t="s">
        <v>1678</v>
      </c>
      <c r="AD172" s="210"/>
    </row>
    <row r="173" spans="1:30" ht="14.25" customHeight="1" x14ac:dyDescent="0.15">
      <c r="A173" s="220" t="s">
        <v>671</v>
      </c>
      <c r="B173" s="220" t="s">
        <v>671</v>
      </c>
      <c r="C173" s="18" t="s">
        <v>1845</v>
      </c>
      <c r="E173" s="18">
        <v>11977</v>
      </c>
      <c r="F173" s="210" t="s">
        <v>673</v>
      </c>
      <c r="G173" s="214" t="s">
        <v>674</v>
      </c>
      <c r="H173" s="18">
        <v>493</v>
      </c>
      <c r="I173" s="207" t="s">
        <v>209</v>
      </c>
      <c r="J173" s="18" t="s">
        <v>675</v>
      </c>
      <c r="K173" s="215">
        <v>1000</v>
      </c>
      <c r="L173" s="18">
        <v>0.49299999999999999</v>
      </c>
      <c r="M173" s="215">
        <v>0</v>
      </c>
      <c r="N173" s="215">
        <v>46</v>
      </c>
      <c r="O173" s="216">
        <v>0.3</v>
      </c>
      <c r="P173" s="216">
        <v>0.7</v>
      </c>
      <c r="Q173" s="216">
        <v>0.3</v>
      </c>
      <c r="R173" s="216">
        <v>0.1</v>
      </c>
      <c r="S173" s="216">
        <v>0.1</v>
      </c>
      <c r="T173" s="216">
        <v>0.1</v>
      </c>
      <c r="U173" s="216">
        <v>7.9</v>
      </c>
      <c r="V173" s="216" t="s">
        <v>1677</v>
      </c>
      <c r="W173" s="216">
        <v>7.7</v>
      </c>
      <c r="X173" s="216">
        <v>11</v>
      </c>
      <c r="Y173" s="216" t="s">
        <v>1676</v>
      </c>
      <c r="Z173" s="216">
        <v>10.7</v>
      </c>
      <c r="AA173" s="216">
        <v>11</v>
      </c>
      <c r="AB173" s="216">
        <v>0</v>
      </c>
      <c r="AC173" s="18" t="s">
        <v>1678</v>
      </c>
      <c r="AD173" s="210"/>
    </row>
    <row r="174" spans="1:30" ht="14.25" customHeight="1" x14ac:dyDescent="0.15">
      <c r="A174" s="206" t="s">
        <v>676</v>
      </c>
      <c r="B174" s="206" t="s">
        <v>676</v>
      </c>
      <c r="C174" s="214" t="s">
        <v>1846</v>
      </c>
      <c r="D174" s="208"/>
      <c r="E174" s="206">
        <v>11584</v>
      </c>
      <c r="F174" s="210" t="s">
        <v>678</v>
      </c>
      <c r="G174" s="214" t="s">
        <v>679</v>
      </c>
      <c r="H174" s="18">
        <v>570</v>
      </c>
      <c r="I174" s="207" t="s">
        <v>17</v>
      </c>
      <c r="J174" s="214" t="s">
        <v>680</v>
      </c>
      <c r="K174" s="215">
        <v>600</v>
      </c>
      <c r="L174" s="18">
        <v>0.95</v>
      </c>
      <c r="M174" s="215">
        <v>0</v>
      </c>
      <c r="N174" s="215">
        <v>190</v>
      </c>
      <c r="O174" s="216">
        <v>0.2</v>
      </c>
      <c r="P174" s="216">
        <v>0.3</v>
      </c>
      <c r="Q174" s="216">
        <v>0.2</v>
      </c>
      <c r="R174" s="216" t="s">
        <v>1702</v>
      </c>
      <c r="S174" s="216">
        <v>0.1</v>
      </c>
      <c r="T174" s="216">
        <v>0.1</v>
      </c>
      <c r="U174" s="216" t="s">
        <v>1702</v>
      </c>
      <c r="V174" s="216" t="s">
        <v>1677</v>
      </c>
      <c r="W174" s="216" t="s">
        <v>1702</v>
      </c>
      <c r="X174" s="216">
        <v>46.5</v>
      </c>
      <c r="Y174" s="216" t="s">
        <v>1676</v>
      </c>
      <c r="Z174" s="216">
        <v>47.7</v>
      </c>
      <c r="AA174" s="216">
        <v>46.5</v>
      </c>
      <c r="AB174" s="216">
        <v>0</v>
      </c>
      <c r="AC174" s="18" t="s">
        <v>1678</v>
      </c>
      <c r="AD174" s="210"/>
    </row>
    <row r="175" spans="1:30" ht="14.25" customHeight="1" x14ac:dyDescent="0.15">
      <c r="A175" s="206" t="s">
        <v>681</v>
      </c>
      <c r="B175" s="206" t="s">
        <v>681</v>
      </c>
      <c r="C175" s="214" t="s">
        <v>1847</v>
      </c>
      <c r="D175" s="208"/>
      <c r="E175" s="206">
        <v>568</v>
      </c>
      <c r="F175" s="210" t="s">
        <v>683</v>
      </c>
      <c r="G175" s="214"/>
      <c r="H175" s="18">
        <v>168</v>
      </c>
      <c r="I175" s="207" t="s">
        <v>501</v>
      </c>
      <c r="J175" s="214" t="s">
        <v>684</v>
      </c>
      <c r="K175" s="215">
        <v>100</v>
      </c>
      <c r="L175" s="18">
        <v>1.68</v>
      </c>
      <c r="M175" s="215">
        <v>15</v>
      </c>
      <c r="N175" s="215">
        <v>51</v>
      </c>
      <c r="O175" s="216">
        <v>0.8</v>
      </c>
      <c r="P175" s="216">
        <v>1</v>
      </c>
      <c r="Q175" s="216">
        <v>0.8</v>
      </c>
      <c r="R175" s="216">
        <v>0.2</v>
      </c>
      <c r="S175" s="216">
        <v>0.2</v>
      </c>
      <c r="T175" s="216">
        <v>0.2</v>
      </c>
      <c r="U175" s="216">
        <v>9.6</v>
      </c>
      <c r="V175" s="216" t="s">
        <v>1676</v>
      </c>
      <c r="W175" s="216">
        <v>9.5</v>
      </c>
      <c r="X175" s="216">
        <v>9.1</v>
      </c>
      <c r="Y175" s="216" t="s">
        <v>1677</v>
      </c>
      <c r="Z175" s="216">
        <v>13.4</v>
      </c>
      <c r="AA175" s="216">
        <v>9.5</v>
      </c>
      <c r="AB175" s="216">
        <v>0</v>
      </c>
      <c r="AC175" s="18" t="s">
        <v>1678</v>
      </c>
      <c r="AD175" s="210"/>
    </row>
    <row r="176" spans="1:30" ht="14.25" customHeight="1" x14ac:dyDescent="0.15">
      <c r="A176" s="206" t="s">
        <v>685</v>
      </c>
      <c r="B176" s="206" t="s">
        <v>685</v>
      </c>
      <c r="C176" s="214" t="s">
        <v>1848</v>
      </c>
      <c r="D176" s="208"/>
      <c r="E176" s="206">
        <v>567</v>
      </c>
      <c r="F176" s="210" t="s">
        <v>687</v>
      </c>
      <c r="G176" s="214"/>
      <c r="H176" s="18">
        <v>248</v>
      </c>
      <c r="I176" s="207" t="s">
        <v>501</v>
      </c>
      <c r="J176" s="214" t="s">
        <v>688</v>
      </c>
      <c r="K176" s="215">
        <v>250</v>
      </c>
      <c r="L176" s="18">
        <v>0.99199999999999999</v>
      </c>
      <c r="M176" s="215">
        <v>30</v>
      </c>
      <c r="N176" s="215">
        <v>40</v>
      </c>
      <c r="O176" s="216">
        <v>0.5</v>
      </c>
      <c r="P176" s="216">
        <v>0.9</v>
      </c>
      <c r="Q176" s="216">
        <v>0.5</v>
      </c>
      <c r="R176" s="216">
        <v>0.1</v>
      </c>
      <c r="S176" s="216">
        <v>0.1</v>
      </c>
      <c r="T176" s="216">
        <v>0.1</v>
      </c>
      <c r="U176" s="216">
        <v>7.5</v>
      </c>
      <c r="V176" s="216" t="s">
        <v>1677</v>
      </c>
      <c r="W176" s="216">
        <v>7.3</v>
      </c>
      <c r="X176" s="216">
        <v>8.3000000000000007</v>
      </c>
      <c r="Y176" s="216" t="s">
        <v>1676</v>
      </c>
      <c r="Z176" s="216">
        <v>9.6</v>
      </c>
      <c r="AA176" s="216">
        <v>8.3000000000000007</v>
      </c>
      <c r="AB176" s="216">
        <v>0</v>
      </c>
      <c r="AC176" s="18" t="s">
        <v>1678</v>
      </c>
      <c r="AD176" s="210"/>
    </row>
    <row r="177" spans="1:30" ht="14.25" customHeight="1" x14ac:dyDescent="0.15">
      <c r="A177" s="220" t="s">
        <v>689</v>
      </c>
      <c r="B177" s="220" t="s">
        <v>689</v>
      </c>
      <c r="C177" s="18" t="s">
        <v>1849</v>
      </c>
      <c r="E177" s="207">
        <v>9138</v>
      </c>
      <c r="F177" s="210" t="s">
        <v>691</v>
      </c>
      <c r="G177" s="214"/>
      <c r="H177" s="18">
        <v>258</v>
      </c>
      <c r="I177" s="207" t="s">
        <v>501</v>
      </c>
      <c r="J177" s="18" t="s">
        <v>692</v>
      </c>
      <c r="K177" s="215">
        <v>250</v>
      </c>
      <c r="L177" s="18">
        <v>1.032</v>
      </c>
      <c r="M177" s="215">
        <v>30</v>
      </c>
      <c r="N177" s="215">
        <v>40</v>
      </c>
      <c r="O177" s="216">
        <v>0.7</v>
      </c>
      <c r="P177" s="216">
        <v>0.9</v>
      </c>
      <c r="Q177" s="216">
        <v>0.7</v>
      </c>
      <c r="R177" s="216">
        <v>0.1</v>
      </c>
      <c r="S177" s="216">
        <v>0.1</v>
      </c>
      <c r="T177" s="216">
        <v>0.1</v>
      </c>
      <c r="U177" s="216">
        <v>6.5</v>
      </c>
      <c r="V177" s="216" t="s">
        <v>1677</v>
      </c>
      <c r="W177" s="216">
        <v>6.3</v>
      </c>
      <c r="X177" s="216">
        <v>8.1</v>
      </c>
      <c r="Y177" s="216" t="s">
        <v>1676</v>
      </c>
      <c r="Z177" s="216">
        <v>9.6</v>
      </c>
      <c r="AA177" s="216">
        <v>8.1</v>
      </c>
      <c r="AB177" s="216">
        <v>0</v>
      </c>
      <c r="AC177" s="18" t="s">
        <v>1678</v>
      </c>
      <c r="AD177" s="210"/>
    </row>
    <row r="178" spans="1:30" ht="14.25" customHeight="1" x14ac:dyDescent="0.15">
      <c r="A178" s="220" t="s">
        <v>693</v>
      </c>
      <c r="B178" s="220" t="s">
        <v>693</v>
      </c>
      <c r="C178" s="18" t="s">
        <v>1850</v>
      </c>
      <c r="E178" s="18">
        <v>236</v>
      </c>
      <c r="F178" s="210" t="s">
        <v>695</v>
      </c>
      <c r="G178" s="214" t="s">
        <v>510</v>
      </c>
      <c r="H178" s="18">
        <v>345</v>
      </c>
      <c r="I178" s="207" t="s">
        <v>297</v>
      </c>
      <c r="J178" s="18" t="s">
        <v>696</v>
      </c>
      <c r="K178" s="215">
        <v>230</v>
      </c>
      <c r="L178" s="18">
        <v>1.5</v>
      </c>
      <c r="M178" s="215">
        <v>15</v>
      </c>
      <c r="N178" s="215">
        <v>70</v>
      </c>
      <c r="O178" s="216" t="s">
        <v>1702</v>
      </c>
      <c r="P178" s="216">
        <v>0.6</v>
      </c>
      <c r="Q178" s="216">
        <v>0.6</v>
      </c>
      <c r="R178" s="216">
        <v>0.1</v>
      </c>
      <c r="S178" s="216">
        <v>0.1</v>
      </c>
      <c r="T178" s="216">
        <v>0.1</v>
      </c>
      <c r="U178" s="216">
        <v>13.8</v>
      </c>
      <c r="V178" s="216" t="s">
        <v>1677</v>
      </c>
      <c r="W178" s="216">
        <v>13.6</v>
      </c>
      <c r="X178" s="216">
        <v>15.8</v>
      </c>
      <c r="Y178" s="216" t="s">
        <v>1676</v>
      </c>
      <c r="Z178" s="216">
        <v>17.600000000000001</v>
      </c>
      <c r="AA178" s="216">
        <v>15.8</v>
      </c>
      <c r="AB178" s="216">
        <v>0</v>
      </c>
      <c r="AC178" s="18" t="s">
        <v>1678</v>
      </c>
      <c r="AD178" s="210"/>
    </row>
    <row r="179" spans="1:30" ht="14.25" customHeight="1" x14ac:dyDescent="0.15">
      <c r="A179" s="206" t="s">
        <v>697</v>
      </c>
      <c r="B179" s="206" t="s">
        <v>697</v>
      </c>
      <c r="C179" s="214" t="s">
        <v>1851</v>
      </c>
      <c r="D179" s="208"/>
      <c r="E179" s="206">
        <v>3714</v>
      </c>
      <c r="F179" s="210" t="s">
        <v>699</v>
      </c>
      <c r="G179" s="214"/>
      <c r="H179" s="18">
        <v>1800</v>
      </c>
      <c r="I179" s="207" t="s">
        <v>501</v>
      </c>
      <c r="J179" s="214" t="s">
        <v>700</v>
      </c>
      <c r="K179" s="215">
        <v>2000</v>
      </c>
      <c r="L179" s="18">
        <v>0.9</v>
      </c>
      <c r="M179" s="215">
        <v>40</v>
      </c>
      <c r="N179" s="215">
        <v>41</v>
      </c>
      <c r="O179" s="216">
        <v>0.3</v>
      </c>
      <c r="P179" s="216">
        <v>0.6</v>
      </c>
      <c r="Q179" s="216">
        <v>0.3</v>
      </c>
      <c r="R179" s="216">
        <v>0.1</v>
      </c>
      <c r="S179" s="216">
        <v>0.1</v>
      </c>
      <c r="T179" s="216">
        <v>0.1</v>
      </c>
      <c r="U179" s="216" t="s">
        <v>1702</v>
      </c>
      <c r="V179" s="216" t="s">
        <v>1677</v>
      </c>
      <c r="W179" s="216" t="s">
        <v>1702</v>
      </c>
      <c r="X179" s="216">
        <v>9.5</v>
      </c>
      <c r="Y179" s="216" t="s">
        <v>1676</v>
      </c>
      <c r="Z179" s="216">
        <v>9.5</v>
      </c>
      <c r="AA179" s="216">
        <v>9.5</v>
      </c>
      <c r="AB179" s="216">
        <v>0</v>
      </c>
      <c r="AC179" s="18" t="s">
        <v>1678</v>
      </c>
      <c r="AD179" s="210"/>
    </row>
    <row r="180" spans="1:30" ht="14.25" customHeight="1" x14ac:dyDescent="0.15">
      <c r="A180" s="206" t="s">
        <v>701</v>
      </c>
      <c r="B180" s="206" t="s">
        <v>701</v>
      </c>
      <c r="C180" s="214" t="s">
        <v>1852</v>
      </c>
      <c r="E180" s="18">
        <v>12232</v>
      </c>
      <c r="F180" s="210" t="s">
        <v>703</v>
      </c>
      <c r="G180" s="214" t="s">
        <v>704</v>
      </c>
      <c r="H180" s="18">
        <v>430</v>
      </c>
      <c r="I180" s="207" t="s">
        <v>297</v>
      </c>
      <c r="J180" s="18" t="s">
        <v>705</v>
      </c>
      <c r="K180" s="215">
        <v>460</v>
      </c>
      <c r="L180" s="18">
        <v>0.93478260869565222</v>
      </c>
      <c r="M180" s="215">
        <v>0</v>
      </c>
      <c r="N180" s="215">
        <v>79</v>
      </c>
      <c r="O180" s="216">
        <v>0.1</v>
      </c>
      <c r="P180" s="216">
        <v>0.2</v>
      </c>
      <c r="Q180" s="216">
        <v>0.1</v>
      </c>
      <c r="R180" s="216">
        <v>0.1</v>
      </c>
      <c r="S180" s="216">
        <v>0.1</v>
      </c>
      <c r="T180" s="216">
        <v>0.1</v>
      </c>
      <c r="U180" s="216">
        <v>16.7</v>
      </c>
      <c r="V180" s="216" t="s">
        <v>1677</v>
      </c>
      <c r="W180" s="216">
        <v>16.5</v>
      </c>
      <c r="X180" s="216">
        <v>17.2</v>
      </c>
      <c r="Y180" s="216" t="s">
        <v>1676</v>
      </c>
      <c r="Z180" s="216">
        <v>20.7</v>
      </c>
      <c r="AA180" s="216">
        <v>17.2</v>
      </c>
      <c r="AB180" s="216">
        <v>0</v>
      </c>
      <c r="AC180" s="18" t="s">
        <v>1678</v>
      </c>
      <c r="AD180" s="210"/>
    </row>
    <row r="181" spans="1:30" ht="14.25" customHeight="1" x14ac:dyDescent="0.15">
      <c r="A181" s="206" t="s">
        <v>706</v>
      </c>
      <c r="B181" s="206" t="s">
        <v>706</v>
      </c>
      <c r="C181" s="214" t="s">
        <v>1853</v>
      </c>
      <c r="E181" s="207">
        <v>553</v>
      </c>
      <c r="F181" s="18" t="s">
        <v>708</v>
      </c>
      <c r="G181" s="214"/>
      <c r="H181" s="18">
        <v>850</v>
      </c>
      <c r="I181" s="207" t="s">
        <v>501</v>
      </c>
      <c r="J181" s="18" t="s">
        <v>709</v>
      </c>
      <c r="K181" s="215">
        <v>2000</v>
      </c>
      <c r="L181" s="18">
        <v>0.42499999999999999</v>
      </c>
      <c r="M181" s="215">
        <v>45</v>
      </c>
      <c r="N181" s="215">
        <v>54</v>
      </c>
      <c r="O181" s="216">
        <v>0.4</v>
      </c>
      <c r="P181" s="216">
        <v>0.6</v>
      </c>
      <c r="Q181" s="216">
        <v>0.4</v>
      </c>
      <c r="R181" s="216">
        <v>0.1</v>
      </c>
      <c r="S181" s="216">
        <v>0.1</v>
      </c>
      <c r="T181" s="216">
        <v>0.1</v>
      </c>
      <c r="U181" s="216">
        <v>12.6</v>
      </c>
      <c r="V181" s="216" t="s">
        <v>1676</v>
      </c>
      <c r="W181" s="216">
        <v>12.2</v>
      </c>
      <c r="X181" s="216">
        <v>11.9</v>
      </c>
      <c r="Y181" s="216" t="s">
        <v>1677</v>
      </c>
      <c r="Z181" s="216">
        <v>13.7</v>
      </c>
      <c r="AA181" s="216">
        <v>12.2</v>
      </c>
      <c r="AB181" s="216">
        <v>0</v>
      </c>
      <c r="AC181" s="18" t="s">
        <v>1678</v>
      </c>
    </row>
    <row r="182" spans="1:30" ht="14.25" customHeight="1" x14ac:dyDescent="0.15">
      <c r="A182" s="206" t="s">
        <v>710</v>
      </c>
      <c r="B182" s="206" t="s">
        <v>710</v>
      </c>
      <c r="C182" s="214" t="s">
        <v>1854</v>
      </c>
      <c r="E182" s="207">
        <v>12243</v>
      </c>
      <c r="F182" s="18" t="s">
        <v>712</v>
      </c>
      <c r="G182" s="214" t="s">
        <v>296</v>
      </c>
      <c r="H182" s="18">
        <v>315</v>
      </c>
      <c r="I182" s="207" t="s">
        <v>297</v>
      </c>
      <c r="J182" s="18" t="s">
        <v>713</v>
      </c>
      <c r="K182" s="215">
        <v>340</v>
      </c>
      <c r="L182" s="18">
        <v>0.92647058823529416</v>
      </c>
      <c r="M182" s="215">
        <v>0</v>
      </c>
      <c r="N182" s="215">
        <v>76</v>
      </c>
      <c r="O182" s="216">
        <v>0.3</v>
      </c>
      <c r="P182" s="216">
        <v>0.4</v>
      </c>
      <c r="Q182" s="216">
        <v>0.3</v>
      </c>
      <c r="R182" s="216">
        <v>0.1</v>
      </c>
      <c r="S182" s="216">
        <v>0.1</v>
      </c>
      <c r="T182" s="216">
        <v>0.1</v>
      </c>
      <c r="U182" s="216">
        <v>19.7</v>
      </c>
      <c r="V182" s="216" t="s">
        <v>1676</v>
      </c>
      <c r="W182" s="216">
        <v>19.399999999999999</v>
      </c>
      <c r="X182" s="216">
        <v>20</v>
      </c>
      <c r="Y182" s="216" t="s">
        <v>1677</v>
      </c>
      <c r="Z182" s="216">
        <v>20.3</v>
      </c>
      <c r="AA182" s="216">
        <v>19.399999999999999</v>
      </c>
      <c r="AB182" s="216">
        <v>0</v>
      </c>
      <c r="AC182" s="18" t="s">
        <v>1678</v>
      </c>
    </row>
    <row r="183" spans="1:30" ht="14.25" customHeight="1" x14ac:dyDescent="0.15">
      <c r="A183" s="220" t="s">
        <v>714</v>
      </c>
      <c r="B183" s="220" t="s">
        <v>714</v>
      </c>
      <c r="C183" s="18" t="s">
        <v>1855</v>
      </c>
      <c r="E183" s="18">
        <v>555</v>
      </c>
      <c r="F183" s="210" t="s">
        <v>716</v>
      </c>
      <c r="G183" s="214"/>
      <c r="H183" s="18">
        <v>88</v>
      </c>
      <c r="I183" s="207" t="s">
        <v>209</v>
      </c>
      <c r="J183" s="18" t="s">
        <v>717</v>
      </c>
      <c r="K183" s="215">
        <v>160</v>
      </c>
      <c r="L183" s="18">
        <v>0.55000000000000004</v>
      </c>
      <c r="M183" s="215">
        <v>40</v>
      </c>
      <c r="N183" s="215">
        <v>93</v>
      </c>
      <c r="O183" s="216">
        <v>0.7</v>
      </c>
      <c r="P183" s="216">
        <v>1.1000000000000001</v>
      </c>
      <c r="Q183" s="216">
        <v>0.7</v>
      </c>
      <c r="R183" s="216">
        <v>0.1</v>
      </c>
      <c r="S183" s="216">
        <v>0.2</v>
      </c>
      <c r="T183" s="216">
        <v>0.1</v>
      </c>
      <c r="U183" s="216">
        <v>19.399999999999999</v>
      </c>
      <c r="V183" s="216" t="s">
        <v>1677</v>
      </c>
      <c r="W183" s="216">
        <v>18.5</v>
      </c>
      <c r="X183" s="216">
        <v>21.1</v>
      </c>
      <c r="Y183" s="216" t="s">
        <v>1676</v>
      </c>
      <c r="Z183" s="216">
        <v>22.5</v>
      </c>
      <c r="AA183" s="216">
        <v>21.1</v>
      </c>
      <c r="AB183" s="216">
        <v>0</v>
      </c>
      <c r="AC183" s="18" t="s">
        <v>1678</v>
      </c>
      <c r="AD183" s="210"/>
    </row>
    <row r="184" spans="1:30" ht="14.25" customHeight="1" x14ac:dyDescent="0.15">
      <c r="A184" s="206" t="s">
        <v>718</v>
      </c>
      <c r="B184" s="206" t="s">
        <v>718</v>
      </c>
      <c r="C184" s="214" t="s">
        <v>1856</v>
      </c>
      <c r="D184" s="208"/>
      <c r="E184" s="206">
        <v>65085</v>
      </c>
      <c r="F184" s="210" t="s">
        <v>720</v>
      </c>
      <c r="G184" s="214"/>
      <c r="H184" s="18">
        <v>798</v>
      </c>
      <c r="I184" s="207" t="s">
        <v>17</v>
      </c>
      <c r="J184" s="214" t="s">
        <v>721</v>
      </c>
      <c r="K184" s="215">
        <v>280</v>
      </c>
      <c r="L184" s="18">
        <v>2.85</v>
      </c>
      <c r="M184" s="215">
        <v>15</v>
      </c>
      <c r="N184" s="215">
        <v>58</v>
      </c>
      <c r="O184" s="216">
        <v>0.2</v>
      </c>
      <c r="P184" s="216">
        <v>0.4</v>
      </c>
      <c r="Q184" s="216">
        <v>0.2</v>
      </c>
      <c r="R184" s="216">
        <v>0</v>
      </c>
      <c r="S184" s="216">
        <v>0.1</v>
      </c>
      <c r="T184" s="216">
        <v>0</v>
      </c>
      <c r="U184" s="216">
        <v>14.4</v>
      </c>
      <c r="V184" s="216" t="s">
        <v>1676</v>
      </c>
      <c r="W184" s="216">
        <v>14.4</v>
      </c>
      <c r="X184" s="216">
        <v>14.8</v>
      </c>
      <c r="Y184" s="216" t="s">
        <v>1677</v>
      </c>
      <c r="Z184" s="216">
        <v>15.7</v>
      </c>
      <c r="AA184" s="216">
        <v>14.4</v>
      </c>
      <c r="AB184" s="216">
        <v>0</v>
      </c>
      <c r="AC184" s="18" t="s">
        <v>1678</v>
      </c>
      <c r="AD184" s="210"/>
    </row>
    <row r="185" spans="1:30" ht="14.25" customHeight="1" x14ac:dyDescent="0.15">
      <c r="A185" s="206" t="s">
        <v>722</v>
      </c>
      <c r="B185" s="206" t="s">
        <v>722</v>
      </c>
      <c r="C185" s="214" t="s">
        <v>1857</v>
      </c>
      <c r="D185" s="208"/>
      <c r="E185" s="206">
        <v>11858</v>
      </c>
      <c r="F185" s="210" t="s">
        <v>724</v>
      </c>
      <c r="G185" s="214" t="s">
        <v>725</v>
      </c>
      <c r="H185" s="18">
        <v>189</v>
      </c>
      <c r="I185" s="207" t="s">
        <v>17</v>
      </c>
      <c r="J185" s="214" t="s">
        <v>726</v>
      </c>
      <c r="K185" s="215">
        <v>90</v>
      </c>
      <c r="L185" s="18">
        <v>2.1</v>
      </c>
      <c r="M185" s="215">
        <v>0</v>
      </c>
      <c r="N185" s="215">
        <v>324</v>
      </c>
      <c r="O185" s="216">
        <v>2</v>
      </c>
      <c r="P185" s="216">
        <v>2.7</v>
      </c>
      <c r="Q185" s="216">
        <v>2</v>
      </c>
      <c r="R185" s="216">
        <v>0.1</v>
      </c>
      <c r="S185" s="216">
        <v>0.2</v>
      </c>
      <c r="T185" s="216">
        <v>0.1</v>
      </c>
      <c r="U185" s="216">
        <v>60.3</v>
      </c>
      <c r="V185" s="216" t="s">
        <v>1677</v>
      </c>
      <c r="W185" s="216">
        <v>60.3</v>
      </c>
      <c r="X185" s="216">
        <v>75.900000000000006</v>
      </c>
      <c r="Y185" s="216" t="s">
        <v>1676</v>
      </c>
      <c r="Z185" s="216">
        <v>80.3</v>
      </c>
      <c r="AA185" s="216">
        <v>75.900000000000006</v>
      </c>
      <c r="AB185" s="216">
        <v>0</v>
      </c>
      <c r="AC185" s="18" t="s">
        <v>1678</v>
      </c>
      <c r="AD185" s="210"/>
    </row>
    <row r="186" spans="1:30" ht="14.25" customHeight="1" x14ac:dyDescent="0.15">
      <c r="A186" s="206" t="s">
        <v>727</v>
      </c>
      <c r="B186" s="206" t="s">
        <v>727</v>
      </c>
      <c r="C186" s="214" t="s">
        <v>728</v>
      </c>
      <c r="D186" s="208"/>
      <c r="E186" s="206">
        <v>68526</v>
      </c>
      <c r="F186" s="210" t="s">
        <v>1858</v>
      </c>
      <c r="G186" s="214" t="s">
        <v>730</v>
      </c>
      <c r="H186" s="18">
        <v>717</v>
      </c>
      <c r="I186" s="207" t="s">
        <v>297</v>
      </c>
      <c r="J186" s="214" t="s">
        <v>731</v>
      </c>
      <c r="K186" s="215">
        <v>490</v>
      </c>
      <c r="L186" s="18">
        <v>1.463265306122449</v>
      </c>
      <c r="M186" s="215">
        <v>0</v>
      </c>
      <c r="N186" s="215">
        <v>68</v>
      </c>
      <c r="O186" s="216">
        <v>0.5</v>
      </c>
      <c r="P186" s="216">
        <v>0.6</v>
      </c>
      <c r="Q186" s="216">
        <v>0.5</v>
      </c>
      <c r="R186" s="216">
        <v>0.1</v>
      </c>
      <c r="S186" s="216">
        <v>0.1</v>
      </c>
      <c r="T186" s="216">
        <v>0.1</v>
      </c>
      <c r="U186" s="216">
        <v>13.8</v>
      </c>
      <c r="V186" s="216" t="s">
        <v>1677</v>
      </c>
      <c r="W186" s="216">
        <v>13.4</v>
      </c>
      <c r="X186" s="216">
        <v>15.7</v>
      </c>
      <c r="Y186" s="216" t="s">
        <v>1676</v>
      </c>
      <c r="Z186" s="216">
        <v>16.899999999999999</v>
      </c>
      <c r="AA186" s="216">
        <v>15.7</v>
      </c>
      <c r="AB186" s="216">
        <v>0</v>
      </c>
      <c r="AC186" s="18" t="s">
        <v>1747</v>
      </c>
      <c r="AD186" s="210"/>
    </row>
    <row r="187" spans="1:30" ht="14.25" customHeight="1" x14ac:dyDescent="0.15">
      <c r="A187" s="206" t="s">
        <v>732</v>
      </c>
      <c r="B187" s="206" t="s">
        <v>732</v>
      </c>
      <c r="C187" s="214" t="s">
        <v>733</v>
      </c>
      <c r="D187" s="208"/>
      <c r="E187" s="206">
        <v>3713</v>
      </c>
      <c r="F187" s="210" t="s">
        <v>734</v>
      </c>
      <c r="G187" s="214"/>
      <c r="H187" s="18">
        <v>1380</v>
      </c>
      <c r="I187" s="207" t="s">
        <v>501</v>
      </c>
      <c r="J187" s="214" t="s">
        <v>735</v>
      </c>
      <c r="K187" s="215">
        <v>1000</v>
      </c>
      <c r="L187" s="18">
        <v>1.38</v>
      </c>
      <c r="M187" s="215">
        <v>45</v>
      </c>
      <c r="N187" s="215">
        <v>45</v>
      </c>
      <c r="O187" s="216">
        <v>0.6</v>
      </c>
      <c r="P187" s="216">
        <v>1</v>
      </c>
      <c r="Q187" s="216">
        <v>0.6</v>
      </c>
      <c r="R187" s="216">
        <v>0.1</v>
      </c>
      <c r="S187" s="216">
        <v>0.1</v>
      </c>
      <c r="T187" s="216">
        <v>0.1</v>
      </c>
      <c r="U187" s="216">
        <v>9.5</v>
      </c>
      <c r="V187" s="216" t="s">
        <v>1677</v>
      </c>
      <c r="W187" s="216">
        <v>9.1999999999999993</v>
      </c>
      <c r="X187" s="216">
        <v>10.3</v>
      </c>
      <c r="Y187" s="216" t="s">
        <v>1676</v>
      </c>
      <c r="Z187" s="216">
        <v>10.4</v>
      </c>
      <c r="AA187" s="216">
        <v>10.3</v>
      </c>
      <c r="AB187" s="216">
        <v>0</v>
      </c>
      <c r="AC187" s="18" t="s">
        <v>1678</v>
      </c>
      <c r="AD187" s="210"/>
    </row>
    <row r="188" spans="1:30" ht="14.25" customHeight="1" x14ac:dyDescent="0.15">
      <c r="A188" s="206" t="s">
        <v>736</v>
      </c>
      <c r="B188" s="206" t="s">
        <v>736</v>
      </c>
      <c r="C188" s="214" t="s">
        <v>737</v>
      </c>
      <c r="D188" s="208"/>
      <c r="E188" s="206">
        <v>65065</v>
      </c>
      <c r="F188" s="210" t="s">
        <v>738</v>
      </c>
      <c r="G188" s="214"/>
      <c r="H188" s="18">
        <v>1500</v>
      </c>
      <c r="I188" s="207" t="s">
        <v>501</v>
      </c>
      <c r="J188" s="214" t="s">
        <v>739</v>
      </c>
      <c r="K188" s="215">
        <v>1000</v>
      </c>
      <c r="L188" s="18">
        <v>1.5</v>
      </c>
      <c r="M188" s="215">
        <v>45</v>
      </c>
      <c r="N188" s="215">
        <v>45</v>
      </c>
      <c r="O188" s="216">
        <v>0.6</v>
      </c>
      <c r="P188" s="216">
        <v>1</v>
      </c>
      <c r="Q188" s="216">
        <v>0.6</v>
      </c>
      <c r="R188" s="216">
        <v>0.1</v>
      </c>
      <c r="S188" s="216">
        <v>0.1</v>
      </c>
      <c r="T188" s="216">
        <v>0.1</v>
      </c>
      <c r="U188" s="216">
        <v>9.5</v>
      </c>
      <c r="V188" s="216" t="s">
        <v>1677</v>
      </c>
      <c r="W188" s="216">
        <v>9.1999999999999993</v>
      </c>
      <c r="X188" s="216">
        <v>10.3</v>
      </c>
      <c r="Y188" s="216" t="s">
        <v>1676</v>
      </c>
      <c r="Z188" s="216">
        <v>10.4</v>
      </c>
      <c r="AA188" s="216">
        <v>10.3</v>
      </c>
      <c r="AB188" s="216">
        <v>0</v>
      </c>
      <c r="AC188" s="18" t="s">
        <v>1678</v>
      </c>
      <c r="AD188" s="210"/>
    </row>
    <row r="189" spans="1:30" ht="14.25" customHeight="1" x14ac:dyDescent="0.15">
      <c r="A189" s="221" t="s">
        <v>740</v>
      </c>
      <c r="B189" s="221" t="s">
        <v>740</v>
      </c>
      <c r="C189" s="214" t="s">
        <v>1859</v>
      </c>
      <c r="D189" s="208"/>
      <c r="E189" s="206">
        <v>12244</v>
      </c>
      <c r="F189" s="210" t="s">
        <v>742</v>
      </c>
      <c r="G189" s="214" t="s">
        <v>296</v>
      </c>
      <c r="H189" s="18">
        <v>225</v>
      </c>
      <c r="I189" s="207" t="s">
        <v>297</v>
      </c>
      <c r="J189" s="214" t="s">
        <v>743</v>
      </c>
      <c r="K189" s="215">
        <v>250</v>
      </c>
      <c r="L189" s="18">
        <v>0.9</v>
      </c>
      <c r="M189" s="215">
        <v>0</v>
      </c>
      <c r="N189" s="215">
        <v>82</v>
      </c>
      <c r="O189" s="216">
        <v>0.3</v>
      </c>
      <c r="P189" s="216">
        <v>0.5</v>
      </c>
      <c r="Q189" s="216">
        <v>0.3</v>
      </c>
      <c r="R189" s="216">
        <v>0.1</v>
      </c>
      <c r="S189" s="216">
        <v>0.1</v>
      </c>
      <c r="T189" s="216">
        <v>0.1</v>
      </c>
      <c r="U189" s="216">
        <v>16.600000000000001</v>
      </c>
      <c r="V189" s="216" t="s">
        <v>1677</v>
      </c>
      <c r="W189" s="216">
        <v>16.3</v>
      </c>
      <c r="X189" s="216">
        <v>19.399999999999999</v>
      </c>
      <c r="Y189" s="216" t="s">
        <v>1676</v>
      </c>
      <c r="Z189" s="216">
        <v>20.6</v>
      </c>
      <c r="AA189" s="216">
        <v>19.399999999999999</v>
      </c>
      <c r="AB189" s="216">
        <v>0</v>
      </c>
      <c r="AC189" s="18" t="s">
        <v>1678</v>
      </c>
      <c r="AD189" s="210"/>
    </row>
    <row r="190" spans="1:30" ht="14.25" customHeight="1" x14ac:dyDescent="0.15">
      <c r="A190" s="221" t="s">
        <v>744</v>
      </c>
      <c r="B190" s="221" t="s">
        <v>744</v>
      </c>
      <c r="C190" s="214" t="s">
        <v>1860</v>
      </c>
      <c r="D190" s="208"/>
      <c r="E190" s="206">
        <v>12238</v>
      </c>
      <c r="F190" s="210" t="s">
        <v>746</v>
      </c>
      <c r="G190" s="214" t="s">
        <v>296</v>
      </c>
      <c r="H190" s="18">
        <v>480</v>
      </c>
      <c r="I190" s="207" t="s">
        <v>297</v>
      </c>
      <c r="J190" s="214" t="s">
        <v>747</v>
      </c>
      <c r="K190" s="215">
        <v>480</v>
      </c>
      <c r="L190" s="18">
        <v>1</v>
      </c>
      <c r="M190" s="215">
        <v>0</v>
      </c>
      <c r="N190" s="215">
        <v>83</v>
      </c>
      <c r="O190" s="216">
        <v>0.4</v>
      </c>
      <c r="P190" s="216">
        <v>0.5</v>
      </c>
      <c r="Q190" s="216">
        <v>0.4</v>
      </c>
      <c r="R190" s="216" t="s">
        <v>1702</v>
      </c>
      <c r="S190" s="216">
        <v>0.1</v>
      </c>
      <c r="T190" s="216">
        <v>0.1</v>
      </c>
      <c r="U190" s="216">
        <v>16.600000000000001</v>
      </c>
      <c r="V190" s="216" t="s">
        <v>1677</v>
      </c>
      <c r="W190" s="216">
        <v>16.3</v>
      </c>
      <c r="X190" s="216">
        <v>19.3</v>
      </c>
      <c r="Y190" s="216" t="s">
        <v>1676</v>
      </c>
      <c r="Z190" s="216">
        <v>20.6</v>
      </c>
      <c r="AA190" s="216">
        <v>19.3</v>
      </c>
      <c r="AB190" s="216">
        <v>0</v>
      </c>
      <c r="AC190" s="18" t="s">
        <v>1678</v>
      </c>
      <c r="AD190" s="210"/>
    </row>
    <row r="191" spans="1:30" ht="14.25" customHeight="1" x14ac:dyDescent="0.15">
      <c r="A191" s="206" t="s">
        <v>748</v>
      </c>
      <c r="B191" s="206" t="s">
        <v>1861</v>
      </c>
      <c r="C191" s="214" t="s">
        <v>1862</v>
      </c>
      <c r="D191" s="208"/>
      <c r="E191" s="206">
        <v>546</v>
      </c>
      <c r="F191" s="210" t="s">
        <v>750</v>
      </c>
      <c r="G191" s="214"/>
      <c r="H191" s="18">
        <v>598</v>
      </c>
      <c r="I191" s="207" t="s">
        <v>501</v>
      </c>
      <c r="J191" s="214" t="s">
        <v>460</v>
      </c>
      <c r="K191" s="215">
        <v>50</v>
      </c>
      <c r="L191" s="18">
        <v>11.96</v>
      </c>
      <c r="M191" s="215">
        <v>0</v>
      </c>
      <c r="N191" s="215">
        <v>50</v>
      </c>
      <c r="O191" s="216">
        <v>0.9</v>
      </c>
      <c r="P191" s="216">
        <v>1.2</v>
      </c>
      <c r="Q191" s="216">
        <v>0.9</v>
      </c>
      <c r="R191" s="216">
        <v>0.1</v>
      </c>
      <c r="S191" s="216">
        <v>0.5</v>
      </c>
      <c r="T191" s="216">
        <v>0.1</v>
      </c>
      <c r="U191" s="216" t="s">
        <v>1702</v>
      </c>
      <c r="V191" s="216" t="s">
        <v>1677</v>
      </c>
      <c r="W191" s="216" t="s">
        <v>1702</v>
      </c>
      <c r="X191" s="216">
        <v>8</v>
      </c>
      <c r="Y191" s="216" t="s">
        <v>1676</v>
      </c>
      <c r="Z191" s="216">
        <v>14.2</v>
      </c>
      <c r="AA191" s="216">
        <v>8</v>
      </c>
      <c r="AB191" s="216">
        <v>0</v>
      </c>
      <c r="AC191" s="18" t="s">
        <v>1678</v>
      </c>
      <c r="AD191" s="210"/>
    </row>
    <row r="192" spans="1:30" ht="14.25" customHeight="1" x14ac:dyDescent="0.15">
      <c r="A192" s="206" t="s">
        <v>751</v>
      </c>
      <c r="B192" s="206" t="s">
        <v>1861</v>
      </c>
      <c r="C192" s="214" t="s">
        <v>1862</v>
      </c>
      <c r="D192" s="208"/>
      <c r="E192" s="206">
        <v>67078</v>
      </c>
      <c r="F192" s="210" t="s">
        <v>752</v>
      </c>
      <c r="G192" s="214" t="s">
        <v>753</v>
      </c>
      <c r="H192" s="18">
        <v>743</v>
      </c>
      <c r="I192" s="207" t="s">
        <v>17</v>
      </c>
      <c r="J192" s="214" t="s">
        <v>181</v>
      </c>
      <c r="K192" s="215">
        <v>100</v>
      </c>
      <c r="L192" s="18">
        <v>7.43</v>
      </c>
      <c r="M192" s="215">
        <v>0</v>
      </c>
      <c r="N192" s="215">
        <v>50</v>
      </c>
      <c r="O192" s="216">
        <v>0.9</v>
      </c>
      <c r="P192" s="216">
        <v>1.2</v>
      </c>
      <c r="Q192" s="216">
        <v>0.9</v>
      </c>
      <c r="R192" s="216">
        <v>0.1</v>
      </c>
      <c r="S192" s="216">
        <v>0.5</v>
      </c>
      <c r="T192" s="216">
        <v>0.1</v>
      </c>
      <c r="U192" s="216" t="s">
        <v>1702</v>
      </c>
      <c r="V192" s="216" t="s">
        <v>1677</v>
      </c>
      <c r="W192" s="216" t="s">
        <v>1702</v>
      </c>
      <c r="X192" s="216">
        <v>8</v>
      </c>
      <c r="Y192" s="216" t="s">
        <v>1676</v>
      </c>
      <c r="Z192" s="216">
        <v>14.2</v>
      </c>
      <c r="AA192" s="216">
        <v>8</v>
      </c>
      <c r="AB192" s="216">
        <v>0</v>
      </c>
      <c r="AC192" s="18" t="s">
        <v>1678</v>
      </c>
      <c r="AD192" s="210"/>
    </row>
    <row r="193" spans="1:30" ht="14.25" customHeight="1" x14ac:dyDescent="0.15">
      <c r="A193" s="206" t="s">
        <v>754</v>
      </c>
      <c r="B193" s="206" t="s">
        <v>754</v>
      </c>
      <c r="C193" s="214" t="s">
        <v>1863</v>
      </c>
      <c r="D193" s="208"/>
      <c r="E193" s="206">
        <v>565</v>
      </c>
      <c r="F193" s="210" t="s">
        <v>756</v>
      </c>
      <c r="G193" s="214"/>
      <c r="H193" s="18">
        <v>298</v>
      </c>
      <c r="I193" s="207" t="s">
        <v>501</v>
      </c>
      <c r="J193" s="214" t="s">
        <v>757</v>
      </c>
      <c r="K193" s="215">
        <v>200</v>
      </c>
      <c r="L193" s="18">
        <v>1.49</v>
      </c>
      <c r="M193" s="215">
        <v>15</v>
      </c>
      <c r="N193" s="215">
        <v>53</v>
      </c>
      <c r="O193" s="216">
        <v>0.1</v>
      </c>
      <c r="P193" s="216">
        <v>0.1</v>
      </c>
      <c r="Q193" s="216">
        <v>0.1</v>
      </c>
      <c r="R193" s="216">
        <v>0</v>
      </c>
      <c r="S193" s="216">
        <v>0.2</v>
      </c>
      <c r="T193" s="216">
        <v>0</v>
      </c>
      <c r="U193" s="216">
        <v>12.4</v>
      </c>
      <c r="V193" s="216" t="s">
        <v>1676</v>
      </c>
      <c r="W193" s="216">
        <v>12.2</v>
      </c>
      <c r="X193" s="216">
        <v>13</v>
      </c>
      <c r="Y193" s="216" t="s">
        <v>1677</v>
      </c>
      <c r="Z193" s="216">
        <v>15.5</v>
      </c>
      <c r="AA193" s="216">
        <v>12.2</v>
      </c>
      <c r="AB193" s="216">
        <v>0</v>
      </c>
      <c r="AC193" s="18" t="s">
        <v>1678</v>
      </c>
      <c r="AD193" s="210"/>
    </row>
    <row r="194" spans="1:30" ht="14.25" customHeight="1" x14ac:dyDescent="0.15">
      <c r="A194" s="221" t="s">
        <v>758</v>
      </c>
      <c r="B194" s="221" t="s">
        <v>758</v>
      </c>
      <c r="C194" s="214" t="s">
        <v>1864</v>
      </c>
      <c r="D194" s="208"/>
      <c r="E194" s="206">
        <v>11976</v>
      </c>
      <c r="F194" s="210" t="s">
        <v>760</v>
      </c>
      <c r="G194" s="214" t="s">
        <v>674</v>
      </c>
      <c r="H194" s="18">
        <v>317</v>
      </c>
      <c r="I194" s="207" t="s">
        <v>209</v>
      </c>
      <c r="J194" s="214" t="s">
        <v>675</v>
      </c>
      <c r="K194" s="215">
        <v>1000</v>
      </c>
      <c r="L194" s="18">
        <v>0.317</v>
      </c>
      <c r="M194" s="215">
        <v>0</v>
      </c>
      <c r="N194" s="215">
        <v>47</v>
      </c>
      <c r="O194" s="216" t="s">
        <v>1702</v>
      </c>
      <c r="P194" s="216">
        <v>0.1</v>
      </c>
      <c r="Q194" s="216">
        <v>0.1</v>
      </c>
      <c r="R194" s="216">
        <v>0.1</v>
      </c>
      <c r="S194" s="216">
        <v>0.2</v>
      </c>
      <c r="T194" s="216">
        <v>0.1</v>
      </c>
      <c r="U194" s="216">
        <v>10.4</v>
      </c>
      <c r="V194" s="216" t="s">
        <v>1677</v>
      </c>
      <c r="W194" s="216">
        <v>10.3</v>
      </c>
      <c r="X194" s="216">
        <v>11.5</v>
      </c>
      <c r="Y194" s="216" t="s">
        <v>1676</v>
      </c>
      <c r="Z194" s="216">
        <v>11.4</v>
      </c>
      <c r="AA194" s="216">
        <v>11.5</v>
      </c>
      <c r="AB194" s="216">
        <v>0</v>
      </c>
      <c r="AC194" s="18" t="s">
        <v>1678</v>
      </c>
      <c r="AD194" s="210"/>
    </row>
    <row r="195" spans="1:30" ht="14.25" customHeight="1" x14ac:dyDescent="0.15">
      <c r="A195" s="206" t="s">
        <v>761</v>
      </c>
      <c r="B195" s="206" t="s">
        <v>761</v>
      </c>
      <c r="C195" s="214" t="s">
        <v>762</v>
      </c>
      <c r="D195" s="208"/>
      <c r="E195" s="206">
        <v>11754</v>
      </c>
      <c r="F195" s="210" t="s">
        <v>763</v>
      </c>
      <c r="G195" s="214" t="s">
        <v>764</v>
      </c>
      <c r="H195" s="18">
        <v>350</v>
      </c>
      <c r="I195" s="207" t="s">
        <v>297</v>
      </c>
      <c r="J195" s="214" t="s">
        <v>765</v>
      </c>
      <c r="K195" s="215">
        <v>250</v>
      </c>
      <c r="L195" s="18">
        <v>1.4</v>
      </c>
      <c r="M195" s="215">
        <v>0</v>
      </c>
      <c r="N195" s="215">
        <v>81</v>
      </c>
      <c r="O195" s="216">
        <v>0.2</v>
      </c>
      <c r="P195" s="216">
        <v>0.3</v>
      </c>
      <c r="Q195" s="216">
        <v>0.2</v>
      </c>
      <c r="R195" s="216">
        <v>0</v>
      </c>
      <c r="S195" s="216">
        <v>0.1</v>
      </c>
      <c r="T195" s="216">
        <v>0</v>
      </c>
      <c r="U195" s="216" t="s">
        <v>1702</v>
      </c>
      <c r="V195" s="216" t="s">
        <v>1677</v>
      </c>
      <c r="W195" s="216" t="s">
        <v>1702</v>
      </c>
      <c r="X195" s="216">
        <v>19.899999999999999</v>
      </c>
      <c r="Y195" s="216" t="s">
        <v>1676</v>
      </c>
      <c r="Z195" s="216">
        <v>20.100000000000001</v>
      </c>
      <c r="AA195" s="216">
        <v>19.899999999999999</v>
      </c>
      <c r="AB195" s="216">
        <v>0</v>
      </c>
      <c r="AC195" s="18" t="s">
        <v>1678</v>
      </c>
      <c r="AD195" s="210"/>
    </row>
    <row r="196" spans="1:30" ht="14.25" customHeight="1" x14ac:dyDescent="0.15">
      <c r="A196" s="206" t="s">
        <v>766</v>
      </c>
      <c r="B196" s="206" t="s">
        <v>766</v>
      </c>
      <c r="C196" s="214" t="s">
        <v>1865</v>
      </c>
      <c r="D196" s="208"/>
      <c r="E196" s="206">
        <v>544</v>
      </c>
      <c r="F196" s="210" t="s">
        <v>768</v>
      </c>
      <c r="G196" s="214"/>
      <c r="H196" s="18">
        <v>98</v>
      </c>
      <c r="I196" s="207" t="s">
        <v>501</v>
      </c>
      <c r="J196" s="214" t="s">
        <v>575</v>
      </c>
      <c r="K196" s="215">
        <v>100</v>
      </c>
      <c r="L196" s="18">
        <v>0.98</v>
      </c>
      <c r="M196" s="215">
        <v>3</v>
      </c>
      <c r="N196" s="215">
        <v>43</v>
      </c>
      <c r="O196" s="216" t="s">
        <v>1702</v>
      </c>
      <c r="P196" s="216">
        <v>0.9</v>
      </c>
      <c r="Q196" s="216">
        <v>0.9</v>
      </c>
      <c r="R196" s="216">
        <v>0.2</v>
      </c>
      <c r="S196" s="216">
        <v>0.7</v>
      </c>
      <c r="T196" s="216">
        <v>0.2</v>
      </c>
      <c r="U196" s="216">
        <v>2.6</v>
      </c>
      <c r="V196" s="216" t="s">
        <v>1677</v>
      </c>
      <c r="W196" s="216">
        <v>2.6</v>
      </c>
      <c r="X196" s="216">
        <v>5</v>
      </c>
      <c r="Y196" s="216" t="s">
        <v>1676</v>
      </c>
      <c r="Z196" s="216">
        <v>12.5</v>
      </c>
      <c r="AA196" s="216">
        <v>5</v>
      </c>
      <c r="AB196" s="216">
        <v>0</v>
      </c>
      <c r="AC196" s="18" t="s">
        <v>1678</v>
      </c>
      <c r="AD196" s="210"/>
    </row>
    <row r="197" spans="1:30" ht="14.25" customHeight="1" x14ac:dyDescent="0.15">
      <c r="A197" s="206" t="s">
        <v>769</v>
      </c>
      <c r="B197" s="206" t="s">
        <v>769</v>
      </c>
      <c r="C197" s="214" t="s">
        <v>770</v>
      </c>
      <c r="D197" s="208"/>
      <c r="E197" s="206">
        <v>63</v>
      </c>
      <c r="F197" s="210" t="s">
        <v>771</v>
      </c>
      <c r="G197" s="214" t="s">
        <v>772</v>
      </c>
      <c r="H197" s="18">
        <v>283</v>
      </c>
      <c r="I197" s="207" t="s">
        <v>209</v>
      </c>
      <c r="J197" s="214" t="s">
        <v>773</v>
      </c>
      <c r="K197" s="215">
        <v>120</v>
      </c>
      <c r="L197" s="18">
        <v>2.3583333333333334</v>
      </c>
      <c r="M197" s="215">
        <v>0</v>
      </c>
      <c r="N197" s="215">
        <v>24</v>
      </c>
      <c r="O197" s="216">
        <v>0.3</v>
      </c>
      <c r="P197" s="216">
        <v>0.4</v>
      </c>
      <c r="Q197" s="216">
        <v>0.3</v>
      </c>
      <c r="R197" s="216">
        <v>0.1</v>
      </c>
      <c r="S197" s="216">
        <v>0.2</v>
      </c>
      <c r="T197" s="216">
        <v>0.1</v>
      </c>
      <c r="U197" s="216">
        <v>1.5</v>
      </c>
      <c r="V197" s="216" t="s">
        <v>1676</v>
      </c>
      <c r="W197" s="216">
        <v>1.5</v>
      </c>
      <c r="X197" s="216">
        <v>2.1</v>
      </c>
      <c r="Y197" s="216" t="s">
        <v>1677</v>
      </c>
      <c r="Z197" s="216">
        <v>8.6</v>
      </c>
      <c r="AA197" s="216">
        <v>1.5</v>
      </c>
      <c r="AB197" s="216">
        <v>0</v>
      </c>
      <c r="AC197" s="18" t="s">
        <v>1678</v>
      </c>
      <c r="AD197" s="210"/>
    </row>
    <row r="198" spans="1:30" ht="14.25" customHeight="1" x14ac:dyDescent="0.15">
      <c r="A198" s="206" t="s">
        <v>774</v>
      </c>
      <c r="B198" s="206" t="s">
        <v>701</v>
      </c>
      <c r="C198" s="214" t="s">
        <v>775</v>
      </c>
      <c r="D198" s="208"/>
      <c r="E198" s="206">
        <v>11757</v>
      </c>
      <c r="F198" s="210" t="s">
        <v>776</v>
      </c>
      <c r="G198" s="214" t="s">
        <v>510</v>
      </c>
      <c r="H198" s="18">
        <v>365</v>
      </c>
      <c r="I198" s="207" t="s">
        <v>297</v>
      </c>
      <c r="J198" s="214" t="s">
        <v>777</v>
      </c>
      <c r="K198" s="215">
        <v>500</v>
      </c>
      <c r="L198" s="18">
        <v>0.73</v>
      </c>
      <c r="M198" s="215">
        <v>0</v>
      </c>
      <c r="N198" s="215">
        <v>79</v>
      </c>
      <c r="O198" s="216">
        <v>0.1</v>
      </c>
      <c r="P198" s="216">
        <v>0.2</v>
      </c>
      <c r="Q198" s="216">
        <v>0.1</v>
      </c>
      <c r="R198" s="216">
        <v>0.1</v>
      </c>
      <c r="S198" s="216">
        <v>0.1</v>
      </c>
      <c r="T198" s="216">
        <v>0.1</v>
      </c>
      <c r="U198" s="216">
        <v>16.7</v>
      </c>
      <c r="V198" s="216" t="s">
        <v>1677</v>
      </c>
      <c r="W198" s="216">
        <v>16.5</v>
      </c>
      <c r="X198" s="216">
        <v>17.2</v>
      </c>
      <c r="Y198" s="216" t="s">
        <v>1676</v>
      </c>
      <c r="Z198" s="216">
        <v>20.7</v>
      </c>
      <c r="AA198" s="216">
        <v>17.2</v>
      </c>
      <c r="AB198" s="216">
        <v>0</v>
      </c>
      <c r="AC198" s="18" t="s">
        <v>1678</v>
      </c>
      <c r="AD198" s="210"/>
    </row>
    <row r="199" spans="1:30" ht="14.25" customHeight="1" x14ac:dyDescent="0.15">
      <c r="A199" s="206" t="s">
        <v>779</v>
      </c>
      <c r="B199" s="206" t="s">
        <v>779</v>
      </c>
      <c r="C199" s="214" t="s">
        <v>1866</v>
      </c>
      <c r="D199" s="208"/>
      <c r="E199" s="206">
        <v>5541</v>
      </c>
      <c r="F199" s="210" t="s">
        <v>781</v>
      </c>
      <c r="G199" s="214"/>
      <c r="H199" s="18">
        <v>100</v>
      </c>
      <c r="I199" s="207" t="s">
        <v>17</v>
      </c>
      <c r="J199" s="214" t="s">
        <v>332</v>
      </c>
      <c r="K199" s="215">
        <v>100</v>
      </c>
      <c r="L199" s="18">
        <v>1</v>
      </c>
      <c r="M199" s="215">
        <v>15</v>
      </c>
      <c r="N199" s="215">
        <v>34</v>
      </c>
      <c r="O199" s="216">
        <v>1.6</v>
      </c>
      <c r="P199" s="216">
        <v>2.7</v>
      </c>
      <c r="Q199" s="216">
        <v>1.6</v>
      </c>
      <c r="R199" s="216">
        <v>0.1</v>
      </c>
      <c r="S199" s="216">
        <v>0.2</v>
      </c>
      <c r="T199" s="216">
        <v>0.1</v>
      </c>
      <c r="U199" s="216">
        <v>1</v>
      </c>
      <c r="V199" s="216" t="s">
        <v>1677</v>
      </c>
      <c r="W199" s="216">
        <v>0.9</v>
      </c>
      <c r="X199" s="216">
        <v>4.8</v>
      </c>
      <c r="Y199" s="216" t="s">
        <v>1676</v>
      </c>
      <c r="Z199" s="216">
        <v>7.6</v>
      </c>
      <c r="AA199" s="216">
        <v>4.8</v>
      </c>
      <c r="AB199" s="216">
        <v>0</v>
      </c>
      <c r="AC199" s="18" t="s">
        <v>1678</v>
      </c>
      <c r="AD199" s="210"/>
    </row>
    <row r="200" spans="1:30" ht="14.25" customHeight="1" x14ac:dyDescent="0.15">
      <c r="A200" s="220" t="s">
        <v>782</v>
      </c>
      <c r="B200" s="220" t="s">
        <v>782</v>
      </c>
      <c r="C200" s="18" t="s">
        <v>783</v>
      </c>
      <c r="E200" s="207">
        <v>7575</v>
      </c>
      <c r="F200" s="210" t="s">
        <v>784</v>
      </c>
      <c r="G200" s="214" t="s">
        <v>785</v>
      </c>
      <c r="H200" s="18">
        <v>368</v>
      </c>
      <c r="I200" s="207" t="s">
        <v>209</v>
      </c>
      <c r="J200" s="18" t="s">
        <v>219</v>
      </c>
      <c r="K200" s="215">
        <v>400</v>
      </c>
      <c r="L200" s="18">
        <v>0.92</v>
      </c>
      <c r="M200" s="215">
        <v>0</v>
      </c>
      <c r="N200" s="215">
        <v>76</v>
      </c>
      <c r="O200" s="216">
        <v>2.4</v>
      </c>
      <c r="P200" s="216">
        <v>3.6</v>
      </c>
      <c r="Q200" s="216">
        <v>2.4</v>
      </c>
      <c r="R200" s="216">
        <v>0.2</v>
      </c>
      <c r="S200" s="216">
        <v>0.3</v>
      </c>
      <c r="T200" s="216">
        <v>0.2</v>
      </c>
      <c r="U200" s="216">
        <v>10.3</v>
      </c>
      <c r="V200" s="216" t="s">
        <v>1677</v>
      </c>
      <c r="W200" s="216">
        <v>9.9</v>
      </c>
      <c r="X200" s="216">
        <v>14.2</v>
      </c>
      <c r="Y200" s="216" t="s">
        <v>1676</v>
      </c>
      <c r="Z200" s="216">
        <v>16.899999999999999</v>
      </c>
      <c r="AA200" s="216">
        <v>14.2</v>
      </c>
      <c r="AB200" s="216">
        <v>4.3</v>
      </c>
      <c r="AC200" s="18" t="s">
        <v>1678</v>
      </c>
      <c r="AD200" s="210"/>
    </row>
    <row r="201" spans="1:30" ht="14.25" customHeight="1" x14ac:dyDescent="0.15">
      <c r="A201" s="220" t="s">
        <v>786</v>
      </c>
      <c r="B201" s="220" t="s">
        <v>786</v>
      </c>
      <c r="C201" s="18" t="s">
        <v>1867</v>
      </c>
      <c r="E201" s="207">
        <v>12196</v>
      </c>
      <c r="F201" s="210" t="s">
        <v>788</v>
      </c>
      <c r="G201" s="214" t="s">
        <v>789</v>
      </c>
      <c r="H201" s="18">
        <v>303</v>
      </c>
      <c r="I201" s="207" t="s">
        <v>17</v>
      </c>
      <c r="J201" s="18" t="s">
        <v>181</v>
      </c>
      <c r="K201" s="215">
        <v>100</v>
      </c>
      <c r="L201" s="18">
        <v>3.03</v>
      </c>
      <c r="M201" s="215">
        <v>0</v>
      </c>
      <c r="N201" s="215">
        <v>216</v>
      </c>
      <c r="O201" s="216">
        <v>5.3</v>
      </c>
      <c r="P201" s="216">
        <v>7.9</v>
      </c>
      <c r="Q201" s="216">
        <v>5.3</v>
      </c>
      <c r="R201" s="216">
        <v>1.3</v>
      </c>
      <c r="S201" s="216">
        <v>2.1</v>
      </c>
      <c r="T201" s="216">
        <v>1.3</v>
      </c>
      <c r="U201" s="216">
        <v>2.7</v>
      </c>
      <c r="V201" s="216" t="s">
        <v>1677</v>
      </c>
      <c r="W201" s="216">
        <v>2.6</v>
      </c>
      <c r="X201" s="216">
        <v>17.100000000000001</v>
      </c>
      <c r="Y201" s="216" t="s">
        <v>1676</v>
      </c>
      <c r="Z201" s="216">
        <v>71.099999999999994</v>
      </c>
      <c r="AA201" s="216">
        <v>17.100000000000001</v>
      </c>
      <c r="AB201" s="216">
        <v>0.1</v>
      </c>
      <c r="AC201" s="18" t="s">
        <v>1678</v>
      </c>
      <c r="AD201" s="210"/>
    </row>
    <row r="202" spans="1:30" ht="14.25" customHeight="1" x14ac:dyDescent="0.15">
      <c r="A202" s="220" t="s">
        <v>790</v>
      </c>
      <c r="B202" s="220" t="s">
        <v>790</v>
      </c>
      <c r="C202" s="18" t="s">
        <v>1868</v>
      </c>
      <c r="E202" s="207">
        <v>5542</v>
      </c>
      <c r="F202" s="210" t="s">
        <v>792</v>
      </c>
      <c r="G202" s="214"/>
      <c r="H202" s="18">
        <v>330</v>
      </c>
      <c r="I202" s="207" t="s">
        <v>17</v>
      </c>
      <c r="J202" s="18" t="s">
        <v>793</v>
      </c>
      <c r="K202" s="215">
        <v>100</v>
      </c>
      <c r="L202" s="18">
        <v>3.3</v>
      </c>
      <c r="M202" s="215">
        <v>20</v>
      </c>
      <c r="N202" s="215">
        <v>25</v>
      </c>
      <c r="O202" s="216">
        <v>2</v>
      </c>
      <c r="P202" s="216">
        <v>3.1</v>
      </c>
      <c r="Q202" s="216">
        <v>2</v>
      </c>
      <c r="R202" s="216">
        <v>0.2</v>
      </c>
      <c r="S202" s="216">
        <v>0.3</v>
      </c>
      <c r="T202" s="216">
        <v>0.2</v>
      </c>
      <c r="U202" s="216">
        <v>0.7</v>
      </c>
      <c r="V202" s="216" t="s">
        <v>1676</v>
      </c>
      <c r="W202" s="216">
        <v>0.7</v>
      </c>
      <c r="X202" s="216">
        <v>1.3</v>
      </c>
      <c r="Y202" s="216" t="s">
        <v>1677</v>
      </c>
      <c r="Z202" s="216">
        <v>6.4</v>
      </c>
      <c r="AA202" s="216">
        <v>0.7</v>
      </c>
      <c r="AB202" s="216">
        <v>0</v>
      </c>
      <c r="AC202" s="18" t="s">
        <v>1678</v>
      </c>
      <c r="AD202" s="210"/>
    </row>
    <row r="203" spans="1:30" ht="14.25" customHeight="1" x14ac:dyDescent="0.15">
      <c r="A203" s="221" t="s">
        <v>794</v>
      </c>
      <c r="B203" s="221" t="s">
        <v>794</v>
      </c>
      <c r="C203" s="214" t="s">
        <v>1869</v>
      </c>
      <c r="D203" s="208"/>
      <c r="E203" s="206">
        <v>12193</v>
      </c>
      <c r="F203" s="210" t="s">
        <v>796</v>
      </c>
      <c r="G203" s="214" t="s">
        <v>1792</v>
      </c>
      <c r="H203" s="18">
        <v>425</v>
      </c>
      <c r="I203" s="207" t="s">
        <v>1751</v>
      </c>
      <c r="J203" s="214" t="s">
        <v>181</v>
      </c>
      <c r="K203" s="215">
        <v>1000</v>
      </c>
      <c r="L203" s="18">
        <v>0.42499999999999999</v>
      </c>
      <c r="M203" s="215">
        <v>0</v>
      </c>
      <c r="N203" s="215">
        <v>258</v>
      </c>
      <c r="O203" s="216">
        <v>14.1</v>
      </c>
      <c r="P203" s="216">
        <v>21.2</v>
      </c>
      <c r="Q203" s="216">
        <v>14.1</v>
      </c>
      <c r="R203" s="216">
        <v>1.7</v>
      </c>
      <c r="S203" s="216">
        <v>2.8</v>
      </c>
      <c r="T203" s="216">
        <v>1.7</v>
      </c>
      <c r="U203" s="216">
        <v>11.8</v>
      </c>
      <c r="V203" s="216" t="s">
        <v>1677</v>
      </c>
      <c r="W203" s="216">
        <v>11.2</v>
      </c>
      <c r="X203" s="216">
        <v>22.1</v>
      </c>
      <c r="Y203" s="216" t="s">
        <v>1676</v>
      </c>
      <c r="Z203" s="216">
        <v>62.5</v>
      </c>
      <c r="AA203" s="216">
        <v>22.1</v>
      </c>
      <c r="AB203" s="216">
        <v>0</v>
      </c>
      <c r="AC203" s="18" t="s">
        <v>1747</v>
      </c>
      <c r="AD203" s="210"/>
    </row>
    <row r="204" spans="1:30" ht="14.25" customHeight="1" x14ac:dyDescent="0.15">
      <c r="A204" s="221" t="s">
        <v>797</v>
      </c>
      <c r="B204" s="221" t="s">
        <v>797</v>
      </c>
      <c r="C204" s="214" t="s">
        <v>1870</v>
      </c>
      <c r="D204" s="208"/>
      <c r="E204" s="206">
        <v>5543</v>
      </c>
      <c r="F204" s="210" t="s">
        <v>799</v>
      </c>
      <c r="G204" s="214"/>
      <c r="H204" s="18">
        <v>158</v>
      </c>
      <c r="I204" s="207" t="s">
        <v>17</v>
      </c>
      <c r="J204" s="214" t="s">
        <v>332</v>
      </c>
      <c r="K204" s="215">
        <v>100</v>
      </c>
      <c r="L204" s="18">
        <v>1.58</v>
      </c>
      <c r="M204" s="215">
        <v>10</v>
      </c>
      <c r="N204" s="215">
        <v>26</v>
      </c>
      <c r="O204" s="216">
        <v>1.6</v>
      </c>
      <c r="P204" s="216">
        <v>2.7</v>
      </c>
      <c r="Q204" s="216">
        <v>1.6</v>
      </c>
      <c r="R204" s="216">
        <v>0.2</v>
      </c>
      <c r="S204" s="216">
        <v>0.5</v>
      </c>
      <c r="T204" s="216">
        <v>0.2</v>
      </c>
      <c r="U204" s="216">
        <v>1.4</v>
      </c>
      <c r="V204" s="216" t="s">
        <v>1677</v>
      </c>
      <c r="W204" s="216">
        <v>1.3</v>
      </c>
      <c r="X204" s="216">
        <v>2.5</v>
      </c>
      <c r="Y204" s="216" t="s">
        <v>1676</v>
      </c>
      <c r="Z204" s="216">
        <v>4.8</v>
      </c>
      <c r="AA204" s="216">
        <v>2.5</v>
      </c>
      <c r="AB204" s="216">
        <v>0</v>
      </c>
      <c r="AC204" s="18" t="s">
        <v>1678</v>
      </c>
      <c r="AD204" s="210"/>
    </row>
    <row r="205" spans="1:30" ht="14.25" customHeight="1" x14ac:dyDescent="0.15">
      <c r="A205" s="221" t="s">
        <v>800</v>
      </c>
      <c r="B205" s="221" t="s">
        <v>800</v>
      </c>
      <c r="C205" s="214" t="s">
        <v>801</v>
      </c>
      <c r="D205" s="208"/>
      <c r="E205" s="206">
        <v>447</v>
      </c>
      <c r="F205" s="210" t="s">
        <v>802</v>
      </c>
      <c r="G205" s="214"/>
      <c r="H205" s="18">
        <v>1280</v>
      </c>
      <c r="I205" s="19" t="s">
        <v>67</v>
      </c>
      <c r="J205" s="214" t="s">
        <v>181</v>
      </c>
      <c r="K205" s="215">
        <v>1000</v>
      </c>
      <c r="L205" s="18">
        <v>1.28</v>
      </c>
      <c r="M205" s="215">
        <v>20</v>
      </c>
      <c r="N205" s="215">
        <v>21</v>
      </c>
      <c r="O205" s="216">
        <v>1</v>
      </c>
      <c r="P205" s="216">
        <v>1.8</v>
      </c>
      <c r="Q205" s="216">
        <v>1</v>
      </c>
      <c r="R205" s="216">
        <v>0.1</v>
      </c>
      <c r="S205" s="216">
        <v>0.2</v>
      </c>
      <c r="T205" s="216">
        <v>0.1</v>
      </c>
      <c r="U205" s="216">
        <v>2.5</v>
      </c>
      <c r="V205" s="216" t="s">
        <v>1676</v>
      </c>
      <c r="W205" s="216">
        <v>2.4</v>
      </c>
      <c r="X205" s="216">
        <v>2.8</v>
      </c>
      <c r="Y205" s="216" t="s">
        <v>1677</v>
      </c>
      <c r="Z205" s="216">
        <v>5.4</v>
      </c>
      <c r="AA205" s="216">
        <v>2.4</v>
      </c>
      <c r="AB205" s="216">
        <v>0</v>
      </c>
      <c r="AC205" s="18" t="s">
        <v>1678</v>
      </c>
      <c r="AD205" s="210"/>
    </row>
    <row r="206" spans="1:30" ht="14.25" customHeight="1" x14ac:dyDescent="0.15">
      <c r="A206" s="221" t="s">
        <v>803</v>
      </c>
      <c r="B206" s="221" t="s">
        <v>803</v>
      </c>
      <c r="C206" s="214" t="s">
        <v>1871</v>
      </c>
      <c r="D206" s="208"/>
      <c r="E206" s="209">
        <v>65634</v>
      </c>
      <c r="F206" s="210" t="s">
        <v>805</v>
      </c>
      <c r="G206" s="214"/>
      <c r="H206" s="18">
        <v>158</v>
      </c>
      <c r="I206" s="207" t="s">
        <v>17</v>
      </c>
      <c r="J206" s="214" t="s">
        <v>332</v>
      </c>
      <c r="K206" s="215">
        <v>100</v>
      </c>
      <c r="L206" s="18">
        <v>1.58</v>
      </c>
      <c r="M206" s="215">
        <v>6</v>
      </c>
      <c r="N206" s="215">
        <v>31</v>
      </c>
      <c r="O206" s="216">
        <v>1.7</v>
      </c>
      <c r="P206" s="216">
        <v>2.8</v>
      </c>
      <c r="Q206" s="216">
        <v>1.7</v>
      </c>
      <c r="R206" s="216">
        <v>0.2</v>
      </c>
      <c r="S206" s="216">
        <v>0.4</v>
      </c>
      <c r="T206" s="216">
        <v>0.2</v>
      </c>
      <c r="U206" s="216">
        <v>3</v>
      </c>
      <c r="V206" s="216" t="s">
        <v>1677</v>
      </c>
      <c r="W206" s="216">
        <v>2.9</v>
      </c>
      <c r="X206" s="216">
        <v>3.7</v>
      </c>
      <c r="Y206" s="216" t="s">
        <v>1676</v>
      </c>
      <c r="Z206" s="216">
        <v>6</v>
      </c>
      <c r="AA206" s="216">
        <v>3.7</v>
      </c>
      <c r="AB206" s="216">
        <v>0</v>
      </c>
      <c r="AC206" s="18" t="s">
        <v>1678</v>
      </c>
      <c r="AD206" s="210"/>
    </row>
    <row r="207" spans="1:30" ht="14.25" customHeight="1" x14ac:dyDescent="0.15">
      <c r="A207" s="206" t="s">
        <v>806</v>
      </c>
      <c r="B207" s="206" t="s">
        <v>806</v>
      </c>
      <c r="C207" s="214" t="s">
        <v>1872</v>
      </c>
      <c r="D207" s="208"/>
      <c r="E207" s="206">
        <v>3340</v>
      </c>
      <c r="F207" s="210" t="s">
        <v>808</v>
      </c>
      <c r="G207" s="214"/>
      <c r="H207" s="18">
        <v>1580</v>
      </c>
      <c r="I207" s="207" t="s">
        <v>67</v>
      </c>
      <c r="J207" s="214" t="s">
        <v>332</v>
      </c>
      <c r="K207" s="215">
        <v>1000</v>
      </c>
      <c r="L207" s="18">
        <v>1.58</v>
      </c>
      <c r="M207" s="215">
        <v>10</v>
      </c>
      <c r="N207" s="215">
        <v>22</v>
      </c>
      <c r="O207" s="216">
        <v>1.2</v>
      </c>
      <c r="P207" s="216">
        <v>2</v>
      </c>
      <c r="Q207" s="216">
        <v>1.2</v>
      </c>
      <c r="R207" s="216">
        <v>0.3</v>
      </c>
      <c r="S207" s="216">
        <v>0.5</v>
      </c>
      <c r="T207" s="216">
        <v>0.3</v>
      </c>
      <c r="U207" s="216">
        <v>0.3</v>
      </c>
      <c r="V207" s="216" t="s">
        <v>1677</v>
      </c>
      <c r="W207" s="216">
        <v>0.3</v>
      </c>
      <c r="X207" s="216">
        <v>1.8</v>
      </c>
      <c r="Y207" s="216" t="s">
        <v>1676</v>
      </c>
      <c r="Z207" s="216">
        <v>4.4000000000000004</v>
      </c>
      <c r="AA207" s="216">
        <v>1.8</v>
      </c>
      <c r="AB207" s="216">
        <v>0</v>
      </c>
      <c r="AC207" s="18" t="s">
        <v>1678</v>
      </c>
      <c r="AD207" s="210"/>
    </row>
    <row r="208" spans="1:30" ht="14.25" customHeight="1" x14ac:dyDescent="0.15">
      <c r="A208" s="206" t="s">
        <v>809</v>
      </c>
      <c r="B208" s="206" t="s">
        <v>809</v>
      </c>
      <c r="C208" s="214" t="s">
        <v>1873</v>
      </c>
      <c r="D208" s="208"/>
      <c r="E208" s="206">
        <v>270</v>
      </c>
      <c r="F208" s="210" t="s">
        <v>811</v>
      </c>
      <c r="G208" s="214" t="s">
        <v>812</v>
      </c>
      <c r="H208" s="18">
        <v>460</v>
      </c>
      <c r="I208" s="207" t="s">
        <v>297</v>
      </c>
      <c r="J208" s="214" t="s">
        <v>813</v>
      </c>
      <c r="K208" s="215">
        <v>454</v>
      </c>
      <c r="L208" s="18">
        <v>1.0132158590308371</v>
      </c>
      <c r="M208" s="215">
        <v>0</v>
      </c>
      <c r="N208" s="215">
        <v>18</v>
      </c>
      <c r="O208" s="216">
        <v>1.9</v>
      </c>
      <c r="P208" s="216">
        <v>3.4</v>
      </c>
      <c r="Q208" s="216">
        <v>1.9</v>
      </c>
      <c r="R208" s="216">
        <v>0.1</v>
      </c>
      <c r="S208" s="216">
        <v>0.2</v>
      </c>
      <c r="T208" s="216">
        <v>0.1</v>
      </c>
      <c r="U208" s="216">
        <v>0.2</v>
      </c>
      <c r="V208" s="216" t="s">
        <v>1676</v>
      </c>
      <c r="W208" s="216">
        <v>0.2</v>
      </c>
      <c r="X208" s="216">
        <v>0</v>
      </c>
      <c r="Y208" s="216" t="s">
        <v>1677</v>
      </c>
      <c r="Z208" s="216">
        <v>3.3</v>
      </c>
      <c r="AA208" s="216">
        <v>0.2</v>
      </c>
      <c r="AB208" s="216">
        <v>0.9</v>
      </c>
      <c r="AC208" s="18" t="s">
        <v>1678</v>
      </c>
      <c r="AD208" s="210"/>
    </row>
    <row r="209" spans="1:30" ht="14.25" customHeight="1" x14ac:dyDescent="0.15">
      <c r="A209" s="220" t="s">
        <v>815</v>
      </c>
      <c r="B209" s="220" t="s">
        <v>815</v>
      </c>
      <c r="C209" s="18" t="s">
        <v>1874</v>
      </c>
      <c r="E209" s="18">
        <v>2554</v>
      </c>
      <c r="F209" s="210" t="s">
        <v>817</v>
      </c>
      <c r="G209" s="214" t="s">
        <v>818</v>
      </c>
      <c r="H209" s="18">
        <v>152</v>
      </c>
      <c r="I209" s="207" t="s">
        <v>17</v>
      </c>
      <c r="J209" s="18" t="s">
        <v>819</v>
      </c>
      <c r="K209" s="215">
        <v>15</v>
      </c>
      <c r="L209" s="18">
        <v>10.133333333333333</v>
      </c>
      <c r="M209" s="215">
        <v>0</v>
      </c>
      <c r="N209" s="215">
        <v>249</v>
      </c>
      <c r="O209" s="216">
        <v>21.4</v>
      </c>
      <c r="P209" s="216">
        <v>29.4</v>
      </c>
      <c r="Q209" s="216">
        <v>21.4</v>
      </c>
      <c r="R209" s="216">
        <v>3.3</v>
      </c>
      <c r="S209" s="216">
        <v>5.2</v>
      </c>
      <c r="T209" s="216">
        <v>3.3</v>
      </c>
      <c r="U209" s="216">
        <v>0.2</v>
      </c>
      <c r="V209" s="216" t="s">
        <v>1677</v>
      </c>
      <c r="W209" s="216">
        <v>0.2</v>
      </c>
      <c r="X209" s="216">
        <v>15.7</v>
      </c>
      <c r="Y209" s="216" t="s">
        <v>1676</v>
      </c>
      <c r="Z209" s="216">
        <v>41</v>
      </c>
      <c r="AA209" s="216">
        <v>15.7</v>
      </c>
      <c r="AB209" s="216">
        <v>8.1</v>
      </c>
      <c r="AC209" s="18" t="s">
        <v>1678</v>
      </c>
      <c r="AD209" s="210"/>
    </row>
    <row r="210" spans="1:30" ht="14.25" customHeight="1" x14ac:dyDescent="0.15">
      <c r="A210" s="206" t="s">
        <v>820</v>
      </c>
      <c r="B210" s="206" t="s">
        <v>1875</v>
      </c>
      <c r="C210" s="214" t="s">
        <v>1876</v>
      </c>
      <c r="D210" s="208"/>
      <c r="E210" s="206">
        <v>12264</v>
      </c>
      <c r="F210" s="210" t="s">
        <v>822</v>
      </c>
      <c r="G210" s="214" t="s">
        <v>823</v>
      </c>
      <c r="H210" s="18">
        <v>1180</v>
      </c>
      <c r="I210" s="207" t="s">
        <v>17</v>
      </c>
      <c r="J210" s="214" t="s">
        <v>181</v>
      </c>
      <c r="K210" s="215">
        <v>100</v>
      </c>
      <c r="L210" s="18">
        <v>11.8</v>
      </c>
      <c r="M210" s="215">
        <v>0</v>
      </c>
      <c r="N210" s="215">
        <v>297</v>
      </c>
      <c r="O210" s="216">
        <v>32</v>
      </c>
      <c r="P210" s="216">
        <v>41.4</v>
      </c>
      <c r="Q210" s="216">
        <v>32</v>
      </c>
      <c r="R210" s="216">
        <v>2.2000000000000002</v>
      </c>
      <c r="S210" s="216">
        <v>3.7</v>
      </c>
      <c r="T210" s="216">
        <v>2.2000000000000002</v>
      </c>
      <c r="U210" s="216">
        <v>1.9</v>
      </c>
      <c r="V210" s="216" t="s">
        <v>1677</v>
      </c>
      <c r="W210" s="216">
        <v>1.7</v>
      </c>
      <c r="X210" s="216">
        <v>19.2</v>
      </c>
      <c r="Y210" s="216" t="s">
        <v>1676</v>
      </c>
      <c r="Z210" s="216">
        <v>44.3</v>
      </c>
      <c r="AA210" s="216">
        <v>19.2</v>
      </c>
      <c r="AB210" s="216">
        <v>1.3</v>
      </c>
      <c r="AC210" s="18" t="s">
        <v>1678</v>
      </c>
      <c r="AD210" s="210"/>
    </row>
    <row r="211" spans="1:30" ht="14.25" customHeight="1" x14ac:dyDescent="0.15">
      <c r="A211" s="220" t="s">
        <v>824</v>
      </c>
      <c r="B211" s="220" t="s">
        <v>1875</v>
      </c>
      <c r="C211" s="18" t="s">
        <v>1876</v>
      </c>
      <c r="E211" s="18">
        <v>5932</v>
      </c>
      <c r="F211" s="210" t="s">
        <v>825</v>
      </c>
      <c r="G211" s="214"/>
      <c r="H211" s="18">
        <v>568</v>
      </c>
      <c r="I211" s="207" t="s">
        <v>17</v>
      </c>
      <c r="J211" s="18" t="s">
        <v>826</v>
      </c>
      <c r="K211" s="215">
        <v>10</v>
      </c>
      <c r="L211" s="18">
        <v>56.8</v>
      </c>
      <c r="M211" s="215">
        <v>0</v>
      </c>
      <c r="N211" s="215">
        <v>297</v>
      </c>
      <c r="O211" s="216">
        <v>32</v>
      </c>
      <c r="P211" s="216">
        <v>41.4</v>
      </c>
      <c r="Q211" s="216">
        <v>32</v>
      </c>
      <c r="R211" s="216">
        <v>2.2000000000000002</v>
      </c>
      <c r="S211" s="216">
        <v>3.7</v>
      </c>
      <c r="T211" s="216">
        <v>2.2000000000000002</v>
      </c>
      <c r="U211" s="216">
        <v>1.9</v>
      </c>
      <c r="V211" s="216" t="s">
        <v>1677</v>
      </c>
      <c r="W211" s="216">
        <v>1.7</v>
      </c>
      <c r="X211" s="216">
        <v>19.2</v>
      </c>
      <c r="Y211" s="216" t="s">
        <v>1676</v>
      </c>
      <c r="Z211" s="216">
        <v>44.3</v>
      </c>
      <c r="AA211" s="216">
        <v>19.2</v>
      </c>
      <c r="AB211" s="216">
        <v>1.3</v>
      </c>
      <c r="AC211" s="18" t="s">
        <v>1678</v>
      </c>
      <c r="AD211" s="210"/>
    </row>
    <row r="212" spans="1:30" ht="14.25" customHeight="1" x14ac:dyDescent="0.15">
      <c r="A212" s="220" t="s">
        <v>827</v>
      </c>
      <c r="B212" s="220" t="s">
        <v>827</v>
      </c>
      <c r="C212" s="18" t="s">
        <v>1877</v>
      </c>
      <c r="E212" s="18">
        <v>69275</v>
      </c>
      <c r="F212" s="210" t="s">
        <v>829</v>
      </c>
      <c r="G212" s="214"/>
      <c r="H212" s="18">
        <v>400</v>
      </c>
      <c r="I212" s="207" t="s">
        <v>17</v>
      </c>
      <c r="J212" s="18" t="s">
        <v>830</v>
      </c>
      <c r="K212" s="215">
        <v>15</v>
      </c>
      <c r="L212" s="18">
        <v>26.666666666666668</v>
      </c>
      <c r="M212" s="215">
        <v>0</v>
      </c>
      <c r="N212" s="215">
        <v>303</v>
      </c>
      <c r="O212" s="216">
        <v>31.5</v>
      </c>
      <c r="P212" s="216">
        <v>40</v>
      </c>
      <c r="Q212" s="216">
        <v>31.5</v>
      </c>
      <c r="R212" s="216">
        <v>2.5</v>
      </c>
      <c r="S212" s="216">
        <v>3.5</v>
      </c>
      <c r="T212" s="216">
        <v>2.5</v>
      </c>
      <c r="U212" s="216">
        <v>14.3</v>
      </c>
      <c r="V212" s="216" t="s">
        <v>1677</v>
      </c>
      <c r="W212" s="216">
        <v>13.5</v>
      </c>
      <c r="X212" s="216">
        <v>25.6</v>
      </c>
      <c r="Y212" s="216" t="s">
        <v>1676</v>
      </c>
      <c r="Z212" s="216">
        <v>41.8</v>
      </c>
      <c r="AA212" s="216">
        <v>25.6</v>
      </c>
      <c r="AB212" s="216">
        <v>4.3</v>
      </c>
      <c r="AC212" s="18" t="s">
        <v>1678</v>
      </c>
      <c r="AD212" s="210"/>
    </row>
    <row r="213" spans="1:30" ht="14.25" customHeight="1" x14ac:dyDescent="0.15">
      <c r="A213" s="206" t="s">
        <v>831</v>
      </c>
      <c r="B213" s="206" t="s">
        <v>831</v>
      </c>
      <c r="C213" s="214" t="s">
        <v>832</v>
      </c>
      <c r="D213" s="208"/>
      <c r="E213" s="206">
        <v>11854</v>
      </c>
      <c r="F213" s="210" t="s">
        <v>833</v>
      </c>
      <c r="G213" s="214" t="s">
        <v>834</v>
      </c>
      <c r="H213" s="18">
        <v>493</v>
      </c>
      <c r="I213" s="207" t="s">
        <v>17</v>
      </c>
      <c r="J213" s="214" t="s">
        <v>181</v>
      </c>
      <c r="K213" s="215">
        <v>100</v>
      </c>
      <c r="L213" s="18">
        <v>4.93</v>
      </c>
      <c r="M213" s="215">
        <v>0</v>
      </c>
      <c r="N213" s="215">
        <v>235</v>
      </c>
      <c r="O213" s="216">
        <v>6.2</v>
      </c>
      <c r="P213" s="216">
        <v>7.7</v>
      </c>
      <c r="Q213" s="216">
        <v>6.2</v>
      </c>
      <c r="R213" s="216">
        <v>1.5</v>
      </c>
      <c r="S213" s="216">
        <v>1.9</v>
      </c>
      <c r="T213" s="216">
        <v>1.5</v>
      </c>
      <c r="U213" s="216" t="s">
        <v>1702</v>
      </c>
      <c r="V213" s="216" t="s">
        <v>1677</v>
      </c>
      <c r="W213" s="216" t="s">
        <v>1702</v>
      </c>
      <c r="X213" s="216">
        <v>31.9</v>
      </c>
      <c r="Y213" s="216" t="s">
        <v>1676</v>
      </c>
      <c r="Z213" s="216">
        <v>64.7</v>
      </c>
      <c r="AA213" s="216">
        <v>31.9</v>
      </c>
      <c r="AB213" s="216">
        <v>7.6</v>
      </c>
      <c r="AC213" s="18" t="s">
        <v>1678</v>
      </c>
      <c r="AD213" s="210"/>
    </row>
    <row r="214" spans="1:30" ht="14.25" customHeight="1" x14ac:dyDescent="0.15">
      <c r="A214" s="206" t="s">
        <v>835</v>
      </c>
      <c r="B214" s="206" t="s">
        <v>835</v>
      </c>
      <c r="C214" s="214" t="s">
        <v>836</v>
      </c>
      <c r="D214" s="208"/>
      <c r="E214" s="206">
        <v>12122</v>
      </c>
      <c r="F214" s="210" t="s">
        <v>837</v>
      </c>
      <c r="G214" s="214" t="s">
        <v>834</v>
      </c>
      <c r="H214" s="18">
        <v>615</v>
      </c>
      <c r="I214" s="207" t="s">
        <v>17</v>
      </c>
      <c r="J214" s="214" t="s">
        <v>181</v>
      </c>
      <c r="K214" s="215">
        <v>100</v>
      </c>
      <c r="L214" s="18">
        <v>6.15</v>
      </c>
      <c r="M214" s="215">
        <v>0</v>
      </c>
      <c r="N214" s="215">
        <v>119</v>
      </c>
      <c r="O214" s="216">
        <v>4.3</v>
      </c>
      <c r="P214" s="216">
        <v>5.4</v>
      </c>
      <c r="Q214" s="216">
        <v>4.3</v>
      </c>
      <c r="R214" s="216">
        <v>0.2</v>
      </c>
      <c r="S214" s="216">
        <v>0.5</v>
      </c>
      <c r="T214" s="216">
        <v>0.2</v>
      </c>
      <c r="U214" s="216">
        <v>0.4</v>
      </c>
      <c r="V214" s="216" t="s">
        <v>1676</v>
      </c>
      <c r="W214" s="216">
        <v>0.4</v>
      </c>
      <c r="X214" s="216">
        <v>0</v>
      </c>
      <c r="Y214" s="216" t="s">
        <v>1677</v>
      </c>
      <c r="Z214" s="216">
        <v>50.2</v>
      </c>
      <c r="AA214" s="216">
        <v>0.4</v>
      </c>
      <c r="AB214" s="216">
        <v>10.9</v>
      </c>
      <c r="AC214" s="18" t="s">
        <v>1678</v>
      </c>
      <c r="AD214" s="210"/>
    </row>
    <row r="215" spans="1:30" ht="14.25" customHeight="1" x14ac:dyDescent="0.15">
      <c r="A215" s="206" t="s">
        <v>838</v>
      </c>
      <c r="B215" s="206" t="s">
        <v>838</v>
      </c>
      <c r="C215" s="214" t="s">
        <v>1878</v>
      </c>
      <c r="D215" s="208"/>
      <c r="E215" s="206">
        <v>12293</v>
      </c>
      <c r="F215" s="210" t="s">
        <v>840</v>
      </c>
      <c r="G215" s="214" t="s">
        <v>841</v>
      </c>
      <c r="H215" s="18">
        <v>280</v>
      </c>
      <c r="I215" s="207" t="s">
        <v>17</v>
      </c>
      <c r="J215" s="214" t="s">
        <v>842</v>
      </c>
      <c r="K215" s="215">
        <v>50</v>
      </c>
      <c r="L215" s="18">
        <v>5.6</v>
      </c>
      <c r="M215" s="215">
        <v>0</v>
      </c>
      <c r="N215" s="215">
        <v>177</v>
      </c>
      <c r="O215" s="216">
        <v>5.2</v>
      </c>
      <c r="P215" s="216">
        <v>6.5</v>
      </c>
      <c r="Q215" s="216">
        <v>5.2</v>
      </c>
      <c r="R215" s="216">
        <v>0.6</v>
      </c>
      <c r="S215" s="216">
        <v>0.9</v>
      </c>
      <c r="T215" s="216">
        <v>0.6</v>
      </c>
      <c r="U215" s="216" t="s">
        <v>1702</v>
      </c>
      <c r="V215" s="216" t="s">
        <v>1677</v>
      </c>
      <c r="W215" s="216" t="s">
        <v>1702</v>
      </c>
      <c r="X215" s="216">
        <v>23.6</v>
      </c>
      <c r="Y215" s="216" t="s">
        <v>1676</v>
      </c>
      <c r="Z215" s="216">
        <v>50.2</v>
      </c>
      <c r="AA215" s="216">
        <v>23.6</v>
      </c>
      <c r="AB215" s="216">
        <v>5.3</v>
      </c>
      <c r="AC215" s="18" t="s">
        <v>1678</v>
      </c>
      <c r="AD215" s="210"/>
    </row>
    <row r="216" spans="1:30" ht="14.25" customHeight="1" x14ac:dyDescent="0.15">
      <c r="A216" s="206" t="s">
        <v>843</v>
      </c>
      <c r="B216" s="206" t="s">
        <v>843</v>
      </c>
      <c r="C216" s="214" t="s">
        <v>844</v>
      </c>
      <c r="D216" s="208"/>
      <c r="E216" s="206">
        <v>12185</v>
      </c>
      <c r="F216" s="210" t="s">
        <v>845</v>
      </c>
      <c r="G216" s="214" t="s">
        <v>846</v>
      </c>
      <c r="H216" s="18">
        <v>248</v>
      </c>
      <c r="I216" s="207" t="s">
        <v>17</v>
      </c>
      <c r="J216" s="214" t="s">
        <v>847</v>
      </c>
      <c r="K216" s="215">
        <v>46</v>
      </c>
      <c r="L216" s="18">
        <v>5.3913043478260869</v>
      </c>
      <c r="M216" s="215">
        <v>0</v>
      </c>
      <c r="N216" s="215">
        <v>193</v>
      </c>
      <c r="O216" s="216" t="s">
        <v>1702</v>
      </c>
      <c r="P216" s="216">
        <v>16.899999999999999</v>
      </c>
      <c r="Q216" s="216">
        <v>16.899999999999999</v>
      </c>
      <c r="R216" s="216" t="s">
        <v>1702</v>
      </c>
      <c r="S216" s="216">
        <v>0.4</v>
      </c>
      <c r="T216" s="216">
        <v>0.4</v>
      </c>
      <c r="U216" s="216" t="s">
        <v>1702</v>
      </c>
      <c r="V216" s="216" t="s">
        <v>1677</v>
      </c>
      <c r="W216" s="216" t="s">
        <v>1702</v>
      </c>
      <c r="X216" s="216">
        <v>23.9</v>
      </c>
      <c r="Y216" s="216" t="s">
        <v>1676</v>
      </c>
      <c r="Z216" s="216">
        <v>37</v>
      </c>
      <c r="AA216" s="216">
        <v>23.9</v>
      </c>
      <c r="AB216" s="216">
        <v>18</v>
      </c>
      <c r="AC216" s="18" t="s">
        <v>1678</v>
      </c>
      <c r="AD216" s="210"/>
    </row>
    <row r="217" spans="1:30" ht="14.25" customHeight="1" x14ac:dyDescent="0.15">
      <c r="A217" s="220" t="s">
        <v>848</v>
      </c>
      <c r="B217" s="220" t="s">
        <v>848</v>
      </c>
      <c r="C217" s="18" t="s">
        <v>849</v>
      </c>
      <c r="E217" s="18">
        <v>429</v>
      </c>
      <c r="F217" s="210" t="s">
        <v>850</v>
      </c>
      <c r="G217" s="214"/>
      <c r="H217" s="18">
        <v>101</v>
      </c>
      <c r="I217" s="207" t="s">
        <v>209</v>
      </c>
      <c r="J217" s="18" t="s">
        <v>118</v>
      </c>
      <c r="K217" s="215">
        <v>180</v>
      </c>
      <c r="L217" s="18">
        <v>0.56111111111111112</v>
      </c>
      <c r="M217" s="215">
        <v>0</v>
      </c>
      <c r="N217" s="215">
        <v>2</v>
      </c>
      <c r="O217" s="216">
        <v>0.1</v>
      </c>
      <c r="P217" s="216">
        <v>0.2</v>
      </c>
      <c r="Q217" s="216">
        <v>0.1</v>
      </c>
      <c r="R217" s="216" t="s">
        <v>1702</v>
      </c>
      <c r="S217" s="216">
        <v>0</v>
      </c>
      <c r="T217" s="216">
        <v>0</v>
      </c>
      <c r="U217" s="216" t="s">
        <v>1702</v>
      </c>
      <c r="V217" s="216" t="s">
        <v>1677</v>
      </c>
      <c r="W217" s="216" t="s">
        <v>1702</v>
      </c>
      <c r="X217" s="216">
        <v>0.1</v>
      </c>
      <c r="Y217" s="216" t="s">
        <v>1676</v>
      </c>
      <c r="Z217" s="216">
        <v>0.6</v>
      </c>
      <c r="AA217" s="216">
        <v>0.1</v>
      </c>
      <c r="AB217" s="216">
        <v>0</v>
      </c>
      <c r="AC217" s="18" t="s">
        <v>1678</v>
      </c>
      <c r="AD217" s="210"/>
    </row>
    <row r="218" spans="1:30" ht="14.25" customHeight="1" x14ac:dyDescent="0.15">
      <c r="A218" s="206" t="s">
        <v>851</v>
      </c>
      <c r="B218" s="206" t="s">
        <v>1879</v>
      </c>
      <c r="C218" s="214" t="s">
        <v>1880</v>
      </c>
      <c r="D218" s="208"/>
      <c r="E218" s="206">
        <v>9163</v>
      </c>
      <c r="F218" s="210" t="s">
        <v>853</v>
      </c>
      <c r="G218" s="214" t="s">
        <v>854</v>
      </c>
      <c r="H218" s="18">
        <v>213</v>
      </c>
      <c r="I218" s="207" t="s">
        <v>381</v>
      </c>
      <c r="J218" s="214" t="s">
        <v>855</v>
      </c>
      <c r="K218" s="215">
        <v>16</v>
      </c>
      <c r="L218" s="18">
        <v>13.3125</v>
      </c>
      <c r="M218" s="215">
        <v>0</v>
      </c>
      <c r="N218" s="215">
        <v>3</v>
      </c>
      <c r="O218" s="216" t="s">
        <v>1702</v>
      </c>
      <c r="P218" s="216">
        <v>0</v>
      </c>
      <c r="Q218" s="216">
        <v>0</v>
      </c>
      <c r="R218" s="216" t="s">
        <v>1702</v>
      </c>
      <c r="S218" s="216">
        <v>0</v>
      </c>
      <c r="T218" s="216">
        <v>0</v>
      </c>
      <c r="U218" s="216" t="s">
        <v>1702</v>
      </c>
      <c r="V218" s="216" t="s">
        <v>1677</v>
      </c>
      <c r="W218" s="216" t="s">
        <v>1702</v>
      </c>
      <c r="X218" s="216">
        <v>0</v>
      </c>
      <c r="Y218" s="216" t="s">
        <v>1676</v>
      </c>
      <c r="Z218" s="216">
        <v>1.5</v>
      </c>
      <c r="AA218" s="216">
        <v>0</v>
      </c>
      <c r="AB218" s="216">
        <v>0</v>
      </c>
      <c r="AC218" s="18" t="s">
        <v>1678</v>
      </c>
      <c r="AD218" s="210"/>
    </row>
    <row r="219" spans="1:30" ht="14.25" customHeight="1" x14ac:dyDescent="0.15">
      <c r="A219" s="206" t="s">
        <v>856</v>
      </c>
      <c r="B219" s="206" t="s">
        <v>856</v>
      </c>
      <c r="C219" s="214" t="s">
        <v>857</v>
      </c>
      <c r="D219" s="208"/>
      <c r="E219" s="206">
        <v>11556</v>
      </c>
      <c r="F219" s="210" t="s">
        <v>858</v>
      </c>
      <c r="G219" s="214" t="s">
        <v>859</v>
      </c>
      <c r="H219" s="18">
        <v>560</v>
      </c>
      <c r="I219" s="207" t="s">
        <v>17</v>
      </c>
      <c r="J219" s="214" t="s">
        <v>55</v>
      </c>
      <c r="K219" s="215">
        <v>200</v>
      </c>
      <c r="L219" s="18">
        <v>2.8</v>
      </c>
      <c r="M219" s="215">
        <v>0</v>
      </c>
      <c r="N219" s="215">
        <v>186</v>
      </c>
      <c r="O219" s="216" t="s">
        <v>1702</v>
      </c>
      <c r="P219" s="216">
        <v>9.1999999999999993</v>
      </c>
      <c r="Q219" s="216">
        <v>9.1999999999999993</v>
      </c>
      <c r="R219" s="216" t="s">
        <v>1702</v>
      </c>
      <c r="S219" s="216">
        <v>3.2</v>
      </c>
      <c r="T219" s="216">
        <v>3.2</v>
      </c>
      <c r="U219" s="216" t="s">
        <v>1702</v>
      </c>
      <c r="V219" s="216" t="s">
        <v>1677</v>
      </c>
      <c r="W219" s="216" t="s">
        <v>1702</v>
      </c>
      <c r="X219" s="216">
        <v>4.2</v>
      </c>
      <c r="Y219" s="216" t="s">
        <v>1676</v>
      </c>
      <c r="Z219" s="216">
        <v>56</v>
      </c>
      <c r="AA219" s="216">
        <v>4.2</v>
      </c>
      <c r="AB219" s="216">
        <v>4.7</v>
      </c>
      <c r="AC219" s="18" t="s">
        <v>1678</v>
      </c>
      <c r="AD219" s="210"/>
    </row>
    <row r="220" spans="1:30" ht="14.25" customHeight="1" x14ac:dyDescent="0.15">
      <c r="A220" s="206" t="s">
        <v>860</v>
      </c>
      <c r="B220" s="206" t="s">
        <v>860</v>
      </c>
      <c r="C220" s="214" t="s">
        <v>861</v>
      </c>
      <c r="D220" s="208"/>
      <c r="E220" s="206">
        <v>10572</v>
      </c>
      <c r="F220" s="210" t="s">
        <v>862</v>
      </c>
      <c r="G220" s="214" t="s">
        <v>661</v>
      </c>
      <c r="H220" s="18">
        <v>845</v>
      </c>
      <c r="I220" s="207" t="s">
        <v>209</v>
      </c>
      <c r="J220" s="214" t="s">
        <v>863</v>
      </c>
      <c r="K220" s="215">
        <v>520</v>
      </c>
      <c r="L220" s="18">
        <v>1.625</v>
      </c>
      <c r="M220" s="215">
        <v>0</v>
      </c>
      <c r="N220" s="215">
        <v>148</v>
      </c>
      <c r="O220" s="216">
        <v>11.2</v>
      </c>
      <c r="P220" s="216">
        <v>14.4</v>
      </c>
      <c r="Q220" s="216">
        <v>11.2</v>
      </c>
      <c r="R220" s="216">
        <v>0.5</v>
      </c>
      <c r="S220" s="216">
        <v>1.3</v>
      </c>
      <c r="T220" s="216">
        <v>0.5</v>
      </c>
      <c r="U220" s="216">
        <v>23.8</v>
      </c>
      <c r="V220" s="216" t="s">
        <v>1676</v>
      </c>
      <c r="W220" s="216">
        <v>22.9</v>
      </c>
      <c r="X220" s="216">
        <v>20.7</v>
      </c>
      <c r="Y220" s="216" t="s">
        <v>1677</v>
      </c>
      <c r="Z220" s="216">
        <v>21.1</v>
      </c>
      <c r="AA220" s="216">
        <v>22.9</v>
      </c>
      <c r="AB220" s="216">
        <v>5.8</v>
      </c>
      <c r="AC220" s="18" t="s">
        <v>1678</v>
      </c>
      <c r="AD220" s="210"/>
    </row>
    <row r="221" spans="1:30" ht="14.25" customHeight="1" x14ac:dyDescent="0.15">
      <c r="A221" s="206" t="s">
        <v>864</v>
      </c>
      <c r="B221" s="206" t="s">
        <v>864</v>
      </c>
      <c r="C221" s="214" t="s">
        <v>1881</v>
      </c>
      <c r="D221" s="208"/>
      <c r="E221" s="206">
        <v>41754</v>
      </c>
      <c r="F221" s="210" t="s">
        <v>866</v>
      </c>
      <c r="G221" s="214" t="s">
        <v>867</v>
      </c>
      <c r="H221" s="18">
        <v>598</v>
      </c>
      <c r="I221" s="207" t="s">
        <v>17</v>
      </c>
      <c r="J221" s="214" t="s">
        <v>91</v>
      </c>
      <c r="K221" s="215">
        <v>500</v>
      </c>
      <c r="L221" s="18">
        <v>1.196</v>
      </c>
      <c r="M221" s="215">
        <v>0</v>
      </c>
      <c r="N221" s="215">
        <v>7</v>
      </c>
      <c r="O221" s="216">
        <v>0.2</v>
      </c>
      <c r="P221" s="216">
        <v>0.3</v>
      </c>
      <c r="Q221" s="216">
        <v>0.2</v>
      </c>
      <c r="R221" s="216">
        <v>0.1</v>
      </c>
      <c r="S221" s="216">
        <v>0.2</v>
      </c>
      <c r="T221" s="216">
        <v>0.1</v>
      </c>
      <c r="U221" s="216">
        <v>0</v>
      </c>
      <c r="V221" s="216" t="s">
        <v>1677</v>
      </c>
      <c r="W221" s="216">
        <v>0</v>
      </c>
      <c r="X221" s="216">
        <v>0.1</v>
      </c>
      <c r="Y221" s="216" t="s">
        <v>1676</v>
      </c>
      <c r="Z221" s="216">
        <v>2</v>
      </c>
      <c r="AA221" s="216">
        <v>0.1</v>
      </c>
      <c r="AB221" s="216">
        <v>0.6</v>
      </c>
      <c r="AC221" s="18" t="s">
        <v>1678</v>
      </c>
      <c r="AD221" s="210"/>
    </row>
    <row r="222" spans="1:30" ht="14.25" customHeight="1" x14ac:dyDescent="0.15">
      <c r="A222" s="206" t="s">
        <v>868</v>
      </c>
      <c r="B222" s="206" t="s">
        <v>868</v>
      </c>
      <c r="C222" s="214" t="s">
        <v>1882</v>
      </c>
      <c r="D222" s="208"/>
      <c r="E222" s="206">
        <v>11853</v>
      </c>
      <c r="F222" s="210" t="s">
        <v>870</v>
      </c>
      <c r="G222" s="214"/>
      <c r="H222" s="18">
        <v>225</v>
      </c>
      <c r="I222" s="207" t="s">
        <v>17</v>
      </c>
      <c r="J222" s="214" t="s">
        <v>91</v>
      </c>
      <c r="K222" s="215">
        <v>500</v>
      </c>
      <c r="L222" s="18">
        <v>0.45</v>
      </c>
      <c r="M222" s="215">
        <v>0</v>
      </c>
      <c r="N222" s="215">
        <v>16</v>
      </c>
      <c r="O222" s="216">
        <v>1.3</v>
      </c>
      <c r="P222" s="216">
        <v>1.5</v>
      </c>
      <c r="Q222" s="216">
        <v>1.3</v>
      </c>
      <c r="R222" s="216">
        <v>0.2</v>
      </c>
      <c r="S222" s="216">
        <v>0.3</v>
      </c>
      <c r="T222" s="216">
        <v>0.2</v>
      </c>
      <c r="U222" s="216">
        <v>0</v>
      </c>
      <c r="V222" s="216" t="s">
        <v>1677</v>
      </c>
      <c r="W222" s="216">
        <v>0</v>
      </c>
      <c r="X222" s="216">
        <v>0.9</v>
      </c>
      <c r="Y222" s="216" t="s">
        <v>1676</v>
      </c>
      <c r="Z222" s="216">
        <v>3.4</v>
      </c>
      <c r="AA222" s="216">
        <v>0.9</v>
      </c>
      <c r="AB222" s="216">
        <v>1.4</v>
      </c>
      <c r="AC222" s="18" t="s">
        <v>1678</v>
      </c>
      <c r="AD222" s="210"/>
    </row>
    <row r="223" spans="1:30" ht="14.25" customHeight="1" x14ac:dyDescent="0.15">
      <c r="A223" s="206" t="s">
        <v>871</v>
      </c>
      <c r="B223" s="206" t="s">
        <v>871</v>
      </c>
      <c r="C223" s="214" t="s">
        <v>1883</v>
      </c>
      <c r="D223" s="208"/>
      <c r="E223" s="206">
        <v>11890</v>
      </c>
      <c r="F223" s="210" t="s">
        <v>873</v>
      </c>
      <c r="G223" s="214" t="s">
        <v>874</v>
      </c>
      <c r="H223" s="18">
        <v>580</v>
      </c>
      <c r="I223" s="207" t="s">
        <v>17</v>
      </c>
      <c r="J223" s="214" t="s">
        <v>55</v>
      </c>
      <c r="K223" s="215">
        <v>200</v>
      </c>
      <c r="L223" s="18">
        <v>2.9</v>
      </c>
      <c r="M223" s="215">
        <v>0</v>
      </c>
      <c r="N223" s="215">
        <v>172</v>
      </c>
      <c r="O223" s="216">
        <v>11.2</v>
      </c>
      <c r="P223" s="216">
        <v>14.4</v>
      </c>
      <c r="Q223" s="216">
        <v>11.2</v>
      </c>
      <c r="R223" s="216">
        <v>1.1000000000000001</v>
      </c>
      <c r="S223" s="216">
        <v>2.6</v>
      </c>
      <c r="T223" s="216">
        <v>1.1000000000000001</v>
      </c>
      <c r="U223" s="216" t="s">
        <v>1702</v>
      </c>
      <c r="V223" s="216" t="s">
        <v>1677</v>
      </c>
      <c r="W223" s="216" t="s">
        <v>1702</v>
      </c>
      <c r="X223" s="216">
        <v>14.4</v>
      </c>
      <c r="Y223" s="216" t="s">
        <v>1676</v>
      </c>
      <c r="Z223" s="216">
        <v>39.6</v>
      </c>
      <c r="AA223" s="216">
        <v>14.4</v>
      </c>
      <c r="AB223" s="216">
        <v>16.2</v>
      </c>
      <c r="AC223" s="18" t="s">
        <v>1678</v>
      </c>
      <c r="AD223" s="210"/>
    </row>
    <row r="224" spans="1:30" ht="14.25" customHeight="1" x14ac:dyDescent="0.15">
      <c r="A224" s="220" t="s">
        <v>875</v>
      </c>
      <c r="B224" s="220" t="s">
        <v>871</v>
      </c>
      <c r="C224" s="18" t="s">
        <v>1884</v>
      </c>
      <c r="E224" s="18">
        <v>12137</v>
      </c>
      <c r="F224" s="210" t="s">
        <v>877</v>
      </c>
      <c r="G224" s="214" t="s">
        <v>878</v>
      </c>
      <c r="H224" s="18">
        <v>680</v>
      </c>
      <c r="I224" s="207" t="s">
        <v>17</v>
      </c>
      <c r="J224" s="18" t="s">
        <v>181</v>
      </c>
      <c r="K224" s="215">
        <v>100</v>
      </c>
      <c r="L224" s="18">
        <v>6.8</v>
      </c>
      <c r="M224" s="215">
        <v>0</v>
      </c>
      <c r="N224" s="215">
        <v>172</v>
      </c>
      <c r="O224" s="216">
        <v>11.2</v>
      </c>
      <c r="P224" s="216">
        <v>14.4</v>
      </c>
      <c r="Q224" s="216">
        <v>11.2</v>
      </c>
      <c r="R224" s="216">
        <v>1.1000000000000001</v>
      </c>
      <c r="S224" s="216">
        <v>2.6</v>
      </c>
      <c r="T224" s="216">
        <v>1.1000000000000001</v>
      </c>
      <c r="U224" s="216" t="s">
        <v>1702</v>
      </c>
      <c r="V224" s="216" t="s">
        <v>1677</v>
      </c>
      <c r="W224" s="216" t="s">
        <v>1702</v>
      </c>
      <c r="X224" s="216">
        <v>14.4</v>
      </c>
      <c r="Y224" s="216" t="s">
        <v>1676</v>
      </c>
      <c r="Z224" s="216">
        <v>39.6</v>
      </c>
      <c r="AA224" s="216">
        <v>14.4</v>
      </c>
      <c r="AB224" s="216">
        <v>16.2</v>
      </c>
      <c r="AC224" s="18" t="s">
        <v>1678</v>
      </c>
      <c r="AD224" s="210"/>
    </row>
    <row r="225" spans="1:30" ht="14.25" customHeight="1" x14ac:dyDescent="0.15">
      <c r="A225" s="206" t="s">
        <v>879</v>
      </c>
      <c r="B225" s="206" t="s">
        <v>879</v>
      </c>
      <c r="C225" s="214" t="s">
        <v>880</v>
      </c>
      <c r="D225" s="208"/>
      <c r="E225" s="206">
        <v>67226</v>
      </c>
      <c r="F225" s="210" t="s">
        <v>881</v>
      </c>
      <c r="G225" s="214" t="s">
        <v>867</v>
      </c>
      <c r="H225" s="18">
        <v>348</v>
      </c>
      <c r="I225" s="207" t="s">
        <v>17</v>
      </c>
      <c r="J225" s="214" t="s">
        <v>55</v>
      </c>
      <c r="K225" s="215">
        <v>200</v>
      </c>
      <c r="L225" s="18">
        <v>1.74</v>
      </c>
      <c r="M225" s="215">
        <v>0</v>
      </c>
      <c r="N225" s="215">
        <v>14</v>
      </c>
      <c r="O225" s="216">
        <v>0.7</v>
      </c>
      <c r="P225" s="216">
        <v>0.9</v>
      </c>
      <c r="Q225" s="216">
        <v>0.7</v>
      </c>
      <c r="R225" s="216">
        <v>0.5</v>
      </c>
      <c r="S225" s="216">
        <v>0.6</v>
      </c>
      <c r="T225" s="216">
        <v>0.5</v>
      </c>
      <c r="U225" s="216">
        <v>0</v>
      </c>
      <c r="V225" s="216" t="s">
        <v>1676</v>
      </c>
      <c r="W225" s="216">
        <v>0</v>
      </c>
      <c r="X225" s="216">
        <v>0.1</v>
      </c>
      <c r="Y225" s="216" t="s">
        <v>1677</v>
      </c>
      <c r="Z225" s="216">
        <v>3.4</v>
      </c>
      <c r="AA225" s="216">
        <v>0</v>
      </c>
      <c r="AB225" s="216">
        <v>0.4</v>
      </c>
      <c r="AC225" s="18" t="s">
        <v>1678</v>
      </c>
      <c r="AD225" s="210"/>
    </row>
    <row r="226" spans="1:30" ht="14.25" customHeight="1" x14ac:dyDescent="0.15">
      <c r="A226" s="220" t="s">
        <v>1885</v>
      </c>
      <c r="B226" s="220" t="s">
        <v>1886</v>
      </c>
      <c r="C226" s="18" t="s">
        <v>1887</v>
      </c>
      <c r="E226" s="18">
        <v>30076</v>
      </c>
      <c r="F226" s="210" t="s">
        <v>885</v>
      </c>
      <c r="G226" s="214" t="s">
        <v>886</v>
      </c>
      <c r="H226" s="18">
        <v>655</v>
      </c>
      <c r="I226" s="207" t="s">
        <v>17</v>
      </c>
      <c r="J226" s="18" t="s">
        <v>887</v>
      </c>
      <c r="K226" s="215">
        <v>400</v>
      </c>
      <c r="L226" s="18">
        <v>1.6375</v>
      </c>
      <c r="M226" s="215">
        <v>0</v>
      </c>
      <c r="N226" s="215">
        <v>112</v>
      </c>
      <c r="O226" s="216">
        <v>16.8</v>
      </c>
      <c r="P226" s="216">
        <v>19.7</v>
      </c>
      <c r="Q226" s="216">
        <v>16.8</v>
      </c>
      <c r="R226" s="216">
        <v>3.5</v>
      </c>
      <c r="S226" s="216">
        <v>4.5</v>
      </c>
      <c r="T226" s="216">
        <v>3.5</v>
      </c>
      <c r="U226" s="216">
        <v>0.1</v>
      </c>
      <c r="V226" s="216" t="s">
        <v>1677</v>
      </c>
      <c r="W226" s="216">
        <v>0.1</v>
      </c>
      <c r="X226" s="216">
        <v>3.3</v>
      </c>
      <c r="Y226" s="216" t="s">
        <v>1676</v>
      </c>
      <c r="Z226" s="216">
        <v>0.1</v>
      </c>
      <c r="AA226" s="216">
        <v>3.3</v>
      </c>
      <c r="AB226" s="216">
        <v>0.3</v>
      </c>
      <c r="AC226" s="18" t="s">
        <v>1747</v>
      </c>
      <c r="AD226" s="210"/>
    </row>
    <row r="227" spans="1:30" ht="14.25" customHeight="1" x14ac:dyDescent="0.15">
      <c r="A227" s="206" t="s">
        <v>1888</v>
      </c>
      <c r="B227" s="206" t="s">
        <v>1886</v>
      </c>
      <c r="C227" s="214" t="s">
        <v>1887</v>
      </c>
      <c r="D227" s="208"/>
      <c r="E227" s="206">
        <v>30075</v>
      </c>
      <c r="F227" s="210" t="s">
        <v>889</v>
      </c>
      <c r="G227" s="214" t="s">
        <v>890</v>
      </c>
      <c r="H227" s="18">
        <v>575</v>
      </c>
      <c r="I227" s="207" t="s">
        <v>891</v>
      </c>
      <c r="J227" s="214" t="s">
        <v>892</v>
      </c>
      <c r="K227" s="215">
        <v>350</v>
      </c>
      <c r="L227" s="18">
        <v>1.6428571428571428</v>
      </c>
      <c r="M227" s="215">
        <v>0</v>
      </c>
      <c r="N227" s="215">
        <v>112</v>
      </c>
      <c r="O227" s="216">
        <v>16.8</v>
      </c>
      <c r="P227" s="216">
        <v>19.7</v>
      </c>
      <c r="Q227" s="216">
        <v>16.8</v>
      </c>
      <c r="R227" s="216">
        <v>3.5</v>
      </c>
      <c r="S227" s="216">
        <v>4.5</v>
      </c>
      <c r="T227" s="216">
        <v>3.5</v>
      </c>
      <c r="U227" s="216">
        <v>0.1</v>
      </c>
      <c r="V227" s="216" t="s">
        <v>1677</v>
      </c>
      <c r="W227" s="216">
        <v>0.1</v>
      </c>
      <c r="X227" s="216">
        <v>3.3</v>
      </c>
      <c r="Y227" s="216" t="s">
        <v>1676</v>
      </c>
      <c r="Z227" s="216">
        <v>0.1</v>
      </c>
      <c r="AA227" s="216">
        <v>3.3</v>
      </c>
      <c r="AB227" s="216">
        <v>0.3</v>
      </c>
      <c r="AC227" s="18" t="s">
        <v>1747</v>
      </c>
      <c r="AD227" s="210"/>
    </row>
    <row r="228" spans="1:30" ht="14.25" customHeight="1" x14ac:dyDescent="0.15">
      <c r="A228" s="206" t="s">
        <v>1889</v>
      </c>
      <c r="B228" s="206" t="s">
        <v>1886</v>
      </c>
      <c r="C228" s="214" t="s">
        <v>1887</v>
      </c>
      <c r="D228" s="208"/>
      <c r="E228" s="206">
        <v>30074</v>
      </c>
      <c r="F228" s="210" t="s">
        <v>894</v>
      </c>
      <c r="G228" s="214" t="s">
        <v>890</v>
      </c>
      <c r="H228" s="18">
        <v>490</v>
      </c>
      <c r="I228" s="207" t="s">
        <v>891</v>
      </c>
      <c r="J228" s="214" t="s">
        <v>895</v>
      </c>
      <c r="K228" s="215">
        <v>300</v>
      </c>
      <c r="L228" s="18">
        <v>1.6333333333333333</v>
      </c>
      <c r="M228" s="215">
        <v>0</v>
      </c>
      <c r="N228" s="215">
        <v>112</v>
      </c>
      <c r="O228" s="216">
        <v>16.8</v>
      </c>
      <c r="P228" s="216">
        <v>19.7</v>
      </c>
      <c r="Q228" s="216">
        <v>16.8</v>
      </c>
      <c r="R228" s="216">
        <v>3.5</v>
      </c>
      <c r="S228" s="216">
        <v>4.5</v>
      </c>
      <c r="T228" s="216">
        <v>3.5</v>
      </c>
      <c r="U228" s="216">
        <v>0.1</v>
      </c>
      <c r="V228" s="216" t="s">
        <v>1677</v>
      </c>
      <c r="W228" s="216">
        <v>0.1</v>
      </c>
      <c r="X228" s="216">
        <v>3.3</v>
      </c>
      <c r="Y228" s="216" t="s">
        <v>1676</v>
      </c>
      <c r="Z228" s="216">
        <v>0.1</v>
      </c>
      <c r="AA228" s="216">
        <v>3.3</v>
      </c>
      <c r="AB228" s="216">
        <v>0.3</v>
      </c>
      <c r="AC228" s="18" t="s">
        <v>1747</v>
      </c>
      <c r="AD228" s="210"/>
    </row>
    <row r="229" spans="1:30" ht="14.25" customHeight="1" x14ac:dyDescent="0.15">
      <c r="A229" s="206" t="s">
        <v>896</v>
      </c>
      <c r="B229" s="206" t="s">
        <v>896</v>
      </c>
      <c r="C229" s="18" t="s">
        <v>1890</v>
      </c>
      <c r="E229" s="18">
        <v>3306</v>
      </c>
      <c r="F229" s="210" t="s">
        <v>898</v>
      </c>
      <c r="G229" s="214" t="s">
        <v>886</v>
      </c>
      <c r="H229" s="18">
        <v>1155</v>
      </c>
      <c r="I229" s="207" t="s">
        <v>17</v>
      </c>
      <c r="J229" s="18" t="s">
        <v>899</v>
      </c>
      <c r="K229" s="215">
        <v>120</v>
      </c>
      <c r="L229" s="18">
        <v>9.625</v>
      </c>
      <c r="M229" s="215">
        <v>0</v>
      </c>
      <c r="N229" s="215">
        <v>173</v>
      </c>
      <c r="O229" s="216">
        <v>14.7</v>
      </c>
      <c r="P229" s="216">
        <v>17.600000000000001</v>
      </c>
      <c r="Q229" s="216">
        <v>14.7</v>
      </c>
      <c r="R229" s="216">
        <v>10.4</v>
      </c>
      <c r="S229" s="216">
        <v>12.7</v>
      </c>
      <c r="T229" s="216">
        <v>10.4</v>
      </c>
      <c r="U229" s="216">
        <v>0</v>
      </c>
      <c r="V229" s="216" t="s">
        <v>1677</v>
      </c>
      <c r="W229" s="216">
        <v>0</v>
      </c>
      <c r="X229" s="216">
        <v>5.3</v>
      </c>
      <c r="Y229" s="216" t="s">
        <v>1676</v>
      </c>
      <c r="Z229" s="216">
        <v>0</v>
      </c>
      <c r="AA229" s="216">
        <v>5.3</v>
      </c>
      <c r="AB229" s="216">
        <v>0.3</v>
      </c>
      <c r="AC229" s="18" t="s">
        <v>1678</v>
      </c>
      <c r="AD229" s="210"/>
    </row>
    <row r="230" spans="1:30" ht="14.25" customHeight="1" x14ac:dyDescent="0.15">
      <c r="A230" s="206" t="s">
        <v>900</v>
      </c>
      <c r="B230" s="206" t="s">
        <v>900</v>
      </c>
      <c r="C230" s="214" t="s">
        <v>1891</v>
      </c>
      <c r="D230" s="208"/>
      <c r="E230" s="206">
        <v>30305</v>
      </c>
      <c r="F230" s="210" t="s">
        <v>902</v>
      </c>
      <c r="G230" s="214" t="s">
        <v>302</v>
      </c>
      <c r="H230" s="18">
        <v>945</v>
      </c>
      <c r="I230" s="207" t="s">
        <v>17</v>
      </c>
      <c r="J230" s="214" t="s">
        <v>887</v>
      </c>
      <c r="K230" s="215">
        <v>400</v>
      </c>
      <c r="L230" s="18">
        <v>2.3624999999999998</v>
      </c>
      <c r="M230" s="215">
        <v>0</v>
      </c>
      <c r="N230" s="215">
        <v>96</v>
      </c>
      <c r="O230" s="216">
        <v>14.3</v>
      </c>
      <c r="P230" s="216">
        <v>17.2</v>
      </c>
      <c r="Q230" s="216">
        <v>14.3</v>
      </c>
      <c r="R230" s="216">
        <v>2.6</v>
      </c>
      <c r="S230" s="216">
        <v>3.4</v>
      </c>
      <c r="T230" s="216">
        <v>2.6</v>
      </c>
      <c r="U230" s="216">
        <v>0.1</v>
      </c>
      <c r="V230" s="216" t="s">
        <v>1677</v>
      </c>
      <c r="W230" s="216">
        <v>0.1</v>
      </c>
      <c r="X230" s="216">
        <v>3.8</v>
      </c>
      <c r="Y230" s="216" t="s">
        <v>1676</v>
      </c>
      <c r="Z230" s="216">
        <v>0.1</v>
      </c>
      <c r="AA230" s="216">
        <v>3.8</v>
      </c>
      <c r="AB230" s="216">
        <v>0.2</v>
      </c>
      <c r="AC230" s="18" t="s">
        <v>1678</v>
      </c>
      <c r="AD230" s="210"/>
    </row>
    <row r="231" spans="1:30" ht="14.25" customHeight="1" x14ac:dyDescent="0.15">
      <c r="A231" s="206" t="s">
        <v>903</v>
      </c>
      <c r="B231" s="206" t="s">
        <v>903</v>
      </c>
      <c r="C231" s="214" t="s">
        <v>1892</v>
      </c>
      <c r="D231" s="208"/>
      <c r="E231" s="206">
        <v>180</v>
      </c>
      <c r="F231" s="210" t="s">
        <v>905</v>
      </c>
      <c r="G231" s="214" t="s">
        <v>906</v>
      </c>
      <c r="H231" s="18">
        <v>2240</v>
      </c>
      <c r="I231" s="207" t="s">
        <v>67</v>
      </c>
      <c r="J231" s="214" t="s">
        <v>23</v>
      </c>
      <c r="K231" s="215">
        <v>1000</v>
      </c>
      <c r="L231" s="18">
        <v>2.2400000000000002</v>
      </c>
      <c r="M231" s="215">
        <v>0</v>
      </c>
      <c r="N231" s="215">
        <v>298</v>
      </c>
      <c r="O231" s="216">
        <v>54.1</v>
      </c>
      <c r="P231" s="216">
        <v>64.5</v>
      </c>
      <c r="Q231" s="216">
        <v>54.1</v>
      </c>
      <c r="R231" s="216">
        <v>2.8</v>
      </c>
      <c r="S231" s="216">
        <v>6.2</v>
      </c>
      <c r="T231" s="216">
        <v>2.8</v>
      </c>
      <c r="U231" s="216">
        <v>0.3</v>
      </c>
      <c r="V231" s="216" t="s">
        <v>1677</v>
      </c>
      <c r="W231" s="216">
        <v>0.3</v>
      </c>
      <c r="X231" s="216">
        <v>14</v>
      </c>
      <c r="Y231" s="216" t="s">
        <v>1676</v>
      </c>
      <c r="Z231" s="216">
        <v>0.3</v>
      </c>
      <c r="AA231" s="216">
        <v>14</v>
      </c>
      <c r="AB231" s="216">
        <v>4.3</v>
      </c>
      <c r="AC231" s="18" t="s">
        <v>1678</v>
      </c>
      <c r="AD231" s="210"/>
    </row>
    <row r="232" spans="1:30" ht="14.25" customHeight="1" x14ac:dyDescent="0.15">
      <c r="A232" s="220" t="s">
        <v>907</v>
      </c>
      <c r="B232" s="220" t="s">
        <v>907</v>
      </c>
      <c r="C232" s="18" t="s">
        <v>1893</v>
      </c>
      <c r="E232" s="18">
        <v>30450</v>
      </c>
      <c r="F232" s="210" t="s">
        <v>909</v>
      </c>
      <c r="G232" s="214"/>
      <c r="H232" s="18">
        <v>1200</v>
      </c>
      <c r="I232" s="207" t="s">
        <v>17</v>
      </c>
      <c r="J232" s="18" t="s">
        <v>910</v>
      </c>
      <c r="K232" s="215">
        <v>900</v>
      </c>
      <c r="L232" s="18">
        <v>1.3333333333333333</v>
      </c>
      <c r="M232" s="215">
        <v>0</v>
      </c>
      <c r="N232" s="215">
        <v>217</v>
      </c>
      <c r="O232" s="216">
        <v>17.5</v>
      </c>
      <c r="P232" s="216">
        <v>20.6</v>
      </c>
      <c r="Q232" s="216">
        <v>17.5</v>
      </c>
      <c r="R232" s="216">
        <v>13.2</v>
      </c>
      <c r="S232" s="216">
        <v>16</v>
      </c>
      <c r="T232" s="216">
        <v>13.2</v>
      </c>
      <c r="U232" s="216">
        <v>1.1000000000000001</v>
      </c>
      <c r="V232" s="216" t="s">
        <v>1677</v>
      </c>
      <c r="W232" s="216">
        <v>1</v>
      </c>
      <c r="X232" s="216">
        <v>7</v>
      </c>
      <c r="Y232" s="216" t="s">
        <v>1676</v>
      </c>
      <c r="Z232" s="216">
        <v>1.1000000000000001</v>
      </c>
      <c r="AA232" s="216">
        <v>7</v>
      </c>
      <c r="AB232" s="216">
        <v>1.8</v>
      </c>
      <c r="AC232" s="18" t="s">
        <v>1747</v>
      </c>
      <c r="AD232" s="210"/>
    </row>
    <row r="233" spans="1:30" ht="14.25" customHeight="1" x14ac:dyDescent="0.15">
      <c r="A233" s="220" t="s">
        <v>911</v>
      </c>
      <c r="B233" s="220" t="s">
        <v>911</v>
      </c>
      <c r="C233" s="18" t="s">
        <v>1894</v>
      </c>
      <c r="E233" s="18">
        <v>41290</v>
      </c>
      <c r="F233" s="210" t="s">
        <v>913</v>
      </c>
      <c r="G233" s="214" t="s">
        <v>914</v>
      </c>
      <c r="H233" s="18">
        <v>1215</v>
      </c>
      <c r="I233" s="207" t="s">
        <v>17</v>
      </c>
      <c r="J233" s="18" t="s">
        <v>91</v>
      </c>
      <c r="K233" s="215">
        <v>500</v>
      </c>
      <c r="L233" s="18">
        <v>2.4300000000000002</v>
      </c>
      <c r="M233" s="215">
        <v>0</v>
      </c>
      <c r="N233" s="215">
        <v>113</v>
      </c>
      <c r="O233" s="216">
        <v>19.8</v>
      </c>
      <c r="P233" s="216">
        <v>24.5</v>
      </c>
      <c r="Q233" s="216">
        <v>19.8</v>
      </c>
      <c r="R233" s="216">
        <v>1.1000000000000001</v>
      </c>
      <c r="S233" s="216">
        <v>2.1</v>
      </c>
      <c r="T233" s="216">
        <v>1.1000000000000001</v>
      </c>
      <c r="U233" s="216">
        <v>0.1</v>
      </c>
      <c r="V233" s="216" t="s">
        <v>1677</v>
      </c>
      <c r="W233" s="216">
        <v>0.1</v>
      </c>
      <c r="X233" s="216">
        <v>6</v>
      </c>
      <c r="Y233" s="216" t="s">
        <v>1676</v>
      </c>
      <c r="Z233" s="216">
        <v>0.1</v>
      </c>
      <c r="AA233" s="216">
        <v>6</v>
      </c>
      <c r="AB233" s="216">
        <v>4.2</v>
      </c>
      <c r="AC233" s="18" t="s">
        <v>1678</v>
      </c>
      <c r="AD233" s="210"/>
    </row>
    <row r="234" spans="1:30" ht="14.25" customHeight="1" x14ac:dyDescent="0.15">
      <c r="A234" s="206" t="s">
        <v>915</v>
      </c>
      <c r="B234" s="206" t="s">
        <v>915</v>
      </c>
      <c r="C234" s="214" t="s">
        <v>1895</v>
      </c>
      <c r="D234" s="208"/>
      <c r="E234" s="206">
        <v>41860</v>
      </c>
      <c r="F234" s="210" t="s">
        <v>917</v>
      </c>
      <c r="G234" s="214" t="s">
        <v>918</v>
      </c>
      <c r="H234" s="18">
        <v>6500</v>
      </c>
      <c r="I234" s="207" t="s">
        <v>17</v>
      </c>
      <c r="J234" s="214" t="s">
        <v>919</v>
      </c>
      <c r="K234" s="215">
        <v>1000</v>
      </c>
      <c r="L234" s="18">
        <v>6.5</v>
      </c>
      <c r="M234" s="215">
        <v>0</v>
      </c>
      <c r="N234" s="215">
        <v>285</v>
      </c>
      <c r="O234" s="216">
        <v>19.3</v>
      </c>
      <c r="P234" s="216">
        <v>23</v>
      </c>
      <c r="Q234" s="216">
        <v>19.3</v>
      </c>
      <c r="R234" s="216">
        <v>19.399999999999999</v>
      </c>
      <c r="S234" s="216">
        <v>21</v>
      </c>
      <c r="T234" s="216">
        <v>19.399999999999999</v>
      </c>
      <c r="U234" s="216" t="s">
        <v>1702</v>
      </c>
      <c r="V234" s="216" t="s">
        <v>1677</v>
      </c>
      <c r="W234" s="216" t="s">
        <v>1702</v>
      </c>
      <c r="X234" s="216">
        <v>8.4</v>
      </c>
      <c r="Y234" s="216" t="s">
        <v>1676</v>
      </c>
      <c r="Z234" s="216">
        <v>3.1</v>
      </c>
      <c r="AA234" s="216">
        <v>8.4</v>
      </c>
      <c r="AB234" s="216">
        <v>1.3</v>
      </c>
      <c r="AC234" s="18" t="s">
        <v>1678</v>
      </c>
      <c r="AD234" s="210"/>
    </row>
    <row r="235" spans="1:30" ht="14.25" customHeight="1" x14ac:dyDescent="0.15">
      <c r="A235" s="206" t="s">
        <v>920</v>
      </c>
      <c r="B235" s="206" t="s">
        <v>920</v>
      </c>
      <c r="C235" s="214" t="s">
        <v>921</v>
      </c>
      <c r="D235" s="208"/>
      <c r="E235" s="206">
        <v>176</v>
      </c>
      <c r="F235" s="210" t="s">
        <v>922</v>
      </c>
      <c r="G235" s="214" t="s">
        <v>923</v>
      </c>
      <c r="H235" s="18">
        <v>403</v>
      </c>
      <c r="I235" s="207" t="s">
        <v>17</v>
      </c>
      <c r="J235" s="214" t="s">
        <v>181</v>
      </c>
      <c r="K235" s="215">
        <v>100</v>
      </c>
      <c r="L235" s="18">
        <v>4.03</v>
      </c>
      <c r="M235" s="215">
        <v>0</v>
      </c>
      <c r="N235" s="215">
        <v>332</v>
      </c>
      <c r="O235" s="216">
        <v>64.2</v>
      </c>
      <c r="P235" s="216">
        <v>77.099999999999994</v>
      </c>
      <c r="Q235" s="216">
        <v>64.2</v>
      </c>
      <c r="R235" s="216">
        <v>1.8</v>
      </c>
      <c r="S235" s="216">
        <v>2.9</v>
      </c>
      <c r="T235" s="216">
        <v>1.8</v>
      </c>
      <c r="U235" s="216">
        <v>0.8</v>
      </c>
      <c r="V235" s="216" t="s">
        <v>1677</v>
      </c>
      <c r="W235" s="216">
        <v>0.7</v>
      </c>
      <c r="X235" s="216">
        <v>14.8</v>
      </c>
      <c r="Y235" s="216" t="s">
        <v>1676</v>
      </c>
      <c r="Z235" s="216">
        <v>0.8</v>
      </c>
      <c r="AA235" s="216">
        <v>14.8</v>
      </c>
      <c r="AB235" s="216">
        <v>0.3</v>
      </c>
      <c r="AC235" s="18" t="s">
        <v>1678</v>
      </c>
      <c r="AD235" s="210"/>
    </row>
    <row r="236" spans="1:30" ht="14.25" customHeight="1" x14ac:dyDescent="0.15">
      <c r="A236" s="221" t="s">
        <v>924</v>
      </c>
      <c r="B236" s="221" t="s">
        <v>1896</v>
      </c>
      <c r="C236" s="214" t="s">
        <v>1897</v>
      </c>
      <c r="D236" s="208"/>
      <c r="E236" s="206">
        <v>2423</v>
      </c>
      <c r="F236" s="210" t="s">
        <v>926</v>
      </c>
      <c r="G236" s="214" t="s">
        <v>302</v>
      </c>
      <c r="H236" s="18">
        <v>670</v>
      </c>
      <c r="I236" s="207" t="s">
        <v>17</v>
      </c>
      <c r="J236" s="214" t="s">
        <v>927</v>
      </c>
      <c r="K236" s="215">
        <v>300</v>
      </c>
      <c r="L236" s="18">
        <v>2.2333333333333334</v>
      </c>
      <c r="M236" s="215">
        <v>0</v>
      </c>
      <c r="N236" s="215">
        <v>89</v>
      </c>
      <c r="O236" s="216">
        <v>17.8</v>
      </c>
      <c r="P236" s="216">
        <v>19.600000000000001</v>
      </c>
      <c r="Q236" s="216">
        <v>17.8</v>
      </c>
      <c r="R236" s="216">
        <v>1</v>
      </c>
      <c r="S236" s="216">
        <v>1.3</v>
      </c>
      <c r="T236" s="216">
        <v>1</v>
      </c>
      <c r="U236" s="216">
        <v>0.1</v>
      </c>
      <c r="V236" s="216" t="s">
        <v>1677</v>
      </c>
      <c r="W236" s="216">
        <v>0.1</v>
      </c>
      <c r="X236" s="216">
        <v>2.2000000000000002</v>
      </c>
      <c r="Y236" s="216" t="s">
        <v>1676</v>
      </c>
      <c r="Z236" s="216">
        <v>0.1</v>
      </c>
      <c r="AA236" s="216">
        <v>2.2000000000000002</v>
      </c>
      <c r="AB236" s="216">
        <v>0.3</v>
      </c>
      <c r="AC236" s="18" t="s">
        <v>1678</v>
      </c>
      <c r="AD236" s="210"/>
    </row>
    <row r="237" spans="1:30" ht="14.25" customHeight="1" x14ac:dyDescent="0.15">
      <c r="A237" s="206" t="s">
        <v>928</v>
      </c>
      <c r="B237" s="206" t="s">
        <v>928</v>
      </c>
      <c r="C237" s="214" t="s">
        <v>1898</v>
      </c>
      <c r="D237" s="208"/>
      <c r="E237" s="206">
        <v>41275</v>
      </c>
      <c r="F237" s="210" t="s">
        <v>930</v>
      </c>
      <c r="G237" s="214"/>
      <c r="H237" s="18">
        <v>1524</v>
      </c>
      <c r="I237" s="207" t="s">
        <v>17</v>
      </c>
      <c r="J237" s="214" t="s">
        <v>931</v>
      </c>
      <c r="K237" s="215">
        <v>540</v>
      </c>
      <c r="L237" s="18">
        <v>2.8222222222222224</v>
      </c>
      <c r="M237" s="215">
        <v>0</v>
      </c>
      <c r="N237" s="215">
        <v>73</v>
      </c>
      <c r="O237" s="216">
        <v>16.100000000000001</v>
      </c>
      <c r="P237" s="216">
        <v>18.5</v>
      </c>
      <c r="Q237" s="216">
        <v>16.100000000000001</v>
      </c>
      <c r="R237" s="216">
        <v>0.1</v>
      </c>
      <c r="S237" s="216">
        <v>0.2</v>
      </c>
      <c r="T237" s="216">
        <v>0.1</v>
      </c>
      <c r="U237" s="216">
        <v>0</v>
      </c>
      <c r="V237" s="216" t="s">
        <v>1677</v>
      </c>
      <c r="W237" s="216">
        <v>0</v>
      </c>
      <c r="X237" s="216">
        <v>1.7</v>
      </c>
      <c r="Y237" s="216" t="s">
        <v>1676</v>
      </c>
      <c r="Z237" s="216">
        <v>0</v>
      </c>
      <c r="AA237" s="216">
        <v>1.7</v>
      </c>
      <c r="AB237" s="216">
        <v>0.3</v>
      </c>
      <c r="AC237" s="18" t="s">
        <v>1747</v>
      </c>
      <c r="AD237" s="210"/>
    </row>
    <row r="238" spans="1:30" ht="14.25" customHeight="1" x14ac:dyDescent="0.15">
      <c r="A238" s="206" t="s">
        <v>932</v>
      </c>
      <c r="B238" s="206" t="s">
        <v>932</v>
      </c>
      <c r="C238" s="18" t="s">
        <v>1899</v>
      </c>
      <c r="E238" s="18">
        <v>30321</v>
      </c>
      <c r="F238" s="210" t="s">
        <v>934</v>
      </c>
      <c r="G238" s="214" t="s">
        <v>886</v>
      </c>
      <c r="H238" s="18">
        <v>1075</v>
      </c>
      <c r="I238" s="207" t="s">
        <v>17</v>
      </c>
      <c r="J238" s="18" t="s">
        <v>887</v>
      </c>
      <c r="K238" s="215">
        <v>400</v>
      </c>
      <c r="L238" s="18">
        <v>2.6875</v>
      </c>
      <c r="M238" s="215">
        <v>0</v>
      </c>
      <c r="N238" s="215">
        <v>124</v>
      </c>
      <c r="O238" s="216">
        <v>18.899999999999999</v>
      </c>
      <c r="P238" s="216">
        <v>22.3</v>
      </c>
      <c r="Q238" s="216">
        <v>18.899999999999999</v>
      </c>
      <c r="R238" s="216">
        <v>3.7</v>
      </c>
      <c r="S238" s="216">
        <v>4.0999999999999996</v>
      </c>
      <c r="T238" s="216">
        <v>3.7</v>
      </c>
      <c r="U238" s="216">
        <v>0.1</v>
      </c>
      <c r="V238" s="216" t="s">
        <v>1677</v>
      </c>
      <c r="W238" s="216">
        <v>0.1</v>
      </c>
      <c r="X238" s="216">
        <v>3.9</v>
      </c>
      <c r="Y238" s="216" t="s">
        <v>1676</v>
      </c>
      <c r="Z238" s="216">
        <v>0.1</v>
      </c>
      <c r="AA238" s="216">
        <v>3.9</v>
      </c>
      <c r="AB238" s="216">
        <v>0.2</v>
      </c>
      <c r="AC238" s="18" t="s">
        <v>1678</v>
      </c>
      <c r="AD238" s="210"/>
    </row>
    <row r="239" spans="1:30" ht="14.25" customHeight="1" x14ac:dyDescent="0.15">
      <c r="A239" s="206" t="s">
        <v>935</v>
      </c>
      <c r="B239" s="206" t="s">
        <v>935</v>
      </c>
      <c r="C239" s="214" t="s">
        <v>1900</v>
      </c>
      <c r="D239" s="208"/>
      <c r="E239" s="206">
        <v>30310</v>
      </c>
      <c r="F239" s="210" t="s">
        <v>937</v>
      </c>
      <c r="G239" s="214" t="s">
        <v>938</v>
      </c>
      <c r="H239" s="18">
        <v>840</v>
      </c>
      <c r="I239" s="207" t="s">
        <v>17</v>
      </c>
      <c r="J239" s="214" t="s">
        <v>181</v>
      </c>
      <c r="K239" s="215">
        <v>100</v>
      </c>
      <c r="L239" s="18">
        <v>8.4</v>
      </c>
      <c r="M239" s="215">
        <v>0</v>
      </c>
      <c r="N239" s="215">
        <v>143</v>
      </c>
      <c r="O239" s="216" t="s">
        <v>1702</v>
      </c>
      <c r="P239" s="216">
        <v>25.7</v>
      </c>
      <c r="Q239" s="216">
        <v>25.7</v>
      </c>
      <c r="R239" s="216">
        <v>4.4000000000000004</v>
      </c>
      <c r="S239" s="216">
        <v>5.5</v>
      </c>
      <c r="T239" s="216">
        <v>4.4000000000000004</v>
      </c>
      <c r="U239" s="216">
        <v>0.1</v>
      </c>
      <c r="V239" s="216" t="s">
        <v>1676</v>
      </c>
      <c r="W239" s="216">
        <v>0.1</v>
      </c>
      <c r="X239" s="216">
        <v>1.2</v>
      </c>
      <c r="Y239" s="216" t="s">
        <v>1677</v>
      </c>
      <c r="Z239" s="216">
        <v>0.1</v>
      </c>
      <c r="AA239" s="216">
        <v>0.1</v>
      </c>
      <c r="AB239" s="216">
        <v>3.8</v>
      </c>
      <c r="AC239" s="18" t="s">
        <v>1678</v>
      </c>
      <c r="AD239" s="210"/>
    </row>
    <row r="240" spans="1:30" ht="14.25" customHeight="1" x14ac:dyDescent="0.15">
      <c r="A240" s="206" t="s">
        <v>939</v>
      </c>
      <c r="B240" s="206" t="s">
        <v>1901</v>
      </c>
      <c r="C240" s="214" t="s">
        <v>940</v>
      </c>
      <c r="D240" s="208"/>
      <c r="E240" s="206">
        <v>30289</v>
      </c>
      <c r="F240" s="210" t="s">
        <v>941</v>
      </c>
      <c r="G240" s="214" t="s">
        <v>942</v>
      </c>
      <c r="H240" s="18">
        <v>790</v>
      </c>
      <c r="I240" s="207" t="s">
        <v>891</v>
      </c>
      <c r="J240" s="214" t="s">
        <v>943</v>
      </c>
      <c r="K240" s="215">
        <v>400</v>
      </c>
      <c r="L240" s="18">
        <v>1.9750000000000001</v>
      </c>
      <c r="M240" s="215">
        <v>0</v>
      </c>
      <c r="N240" s="215">
        <v>295</v>
      </c>
      <c r="O240" s="216">
        <v>15.3</v>
      </c>
      <c r="P240" s="216">
        <v>17.2</v>
      </c>
      <c r="Q240" s="216">
        <v>15.3</v>
      </c>
      <c r="R240" s="216">
        <v>23.4</v>
      </c>
      <c r="S240" s="216">
        <v>26.8</v>
      </c>
      <c r="T240" s="216">
        <v>23.4</v>
      </c>
      <c r="U240" s="216">
        <v>0.4</v>
      </c>
      <c r="V240" s="216" t="s">
        <v>1677</v>
      </c>
      <c r="W240" s="216">
        <v>0.4</v>
      </c>
      <c r="X240" s="216">
        <v>5.6</v>
      </c>
      <c r="Y240" s="216" t="s">
        <v>1676</v>
      </c>
      <c r="Z240" s="216">
        <v>0.4</v>
      </c>
      <c r="AA240" s="216">
        <v>5.6</v>
      </c>
      <c r="AB240" s="216">
        <v>0.3</v>
      </c>
      <c r="AC240" s="18" t="s">
        <v>1678</v>
      </c>
      <c r="AD240" s="210"/>
    </row>
    <row r="241" spans="1:30" ht="14.25" customHeight="1" x14ac:dyDescent="0.15">
      <c r="A241" s="206" t="s">
        <v>944</v>
      </c>
      <c r="B241" s="206" t="s">
        <v>1901</v>
      </c>
      <c r="C241" s="214" t="s">
        <v>940</v>
      </c>
      <c r="D241" s="208"/>
      <c r="E241" s="206">
        <v>30288</v>
      </c>
      <c r="F241" s="210" t="s">
        <v>945</v>
      </c>
      <c r="G241" s="214" t="s">
        <v>942</v>
      </c>
      <c r="H241" s="18">
        <v>690</v>
      </c>
      <c r="I241" s="207" t="s">
        <v>891</v>
      </c>
      <c r="J241" s="214" t="s">
        <v>892</v>
      </c>
      <c r="K241" s="215">
        <v>350</v>
      </c>
      <c r="L241" s="18">
        <v>1.9714285714285715</v>
      </c>
      <c r="M241" s="215">
        <v>0</v>
      </c>
      <c r="N241" s="215">
        <v>295</v>
      </c>
      <c r="O241" s="216">
        <v>15.3</v>
      </c>
      <c r="P241" s="216">
        <v>17.2</v>
      </c>
      <c r="Q241" s="216">
        <v>15.3</v>
      </c>
      <c r="R241" s="216">
        <v>23.4</v>
      </c>
      <c r="S241" s="216">
        <v>26.8</v>
      </c>
      <c r="T241" s="216">
        <v>23.4</v>
      </c>
      <c r="U241" s="216">
        <v>0.4</v>
      </c>
      <c r="V241" s="216" t="s">
        <v>1677</v>
      </c>
      <c r="W241" s="216">
        <v>0.4</v>
      </c>
      <c r="X241" s="216">
        <v>5.6</v>
      </c>
      <c r="Y241" s="216" t="s">
        <v>1676</v>
      </c>
      <c r="Z241" s="216">
        <v>0.4</v>
      </c>
      <c r="AA241" s="216">
        <v>5.6</v>
      </c>
      <c r="AB241" s="216">
        <v>0.3</v>
      </c>
      <c r="AC241" s="18" t="s">
        <v>1678</v>
      </c>
      <c r="AD241" s="210"/>
    </row>
    <row r="242" spans="1:30" ht="14.25" customHeight="1" x14ac:dyDescent="0.15">
      <c r="A242" s="206" t="s">
        <v>946</v>
      </c>
      <c r="B242" s="206" t="s">
        <v>1901</v>
      </c>
      <c r="C242" s="214" t="s">
        <v>940</v>
      </c>
      <c r="D242" s="208"/>
      <c r="E242" s="206">
        <v>30287</v>
      </c>
      <c r="F242" s="210" t="s">
        <v>947</v>
      </c>
      <c r="G242" s="214" t="s">
        <v>942</v>
      </c>
      <c r="H242" s="18">
        <v>595</v>
      </c>
      <c r="I242" s="207" t="s">
        <v>891</v>
      </c>
      <c r="J242" s="214" t="s">
        <v>895</v>
      </c>
      <c r="K242" s="215">
        <v>300</v>
      </c>
      <c r="L242" s="18">
        <v>1.9833333333333334</v>
      </c>
      <c r="M242" s="215">
        <v>0</v>
      </c>
      <c r="N242" s="215">
        <v>295</v>
      </c>
      <c r="O242" s="216">
        <v>15.3</v>
      </c>
      <c r="P242" s="216">
        <v>17.2</v>
      </c>
      <c r="Q242" s="216">
        <v>15.3</v>
      </c>
      <c r="R242" s="216">
        <v>23.4</v>
      </c>
      <c r="S242" s="216">
        <v>26.8</v>
      </c>
      <c r="T242" s="216">
        <v>23.4</v>
      </c>
      <c r="U242" s="216">
        <v>0.4</v>
      </c>
      <c r="V242" s="216" t="s">
        <v>1677</v>
      </c>
      <c r="W242" s="216">
        <v>0.4</v>
      </c>
      <c r="X242" s="216">
        <v>5.6</v>
      </c>
      <c r="Y242" s="216" t="s">
        <v>1676</v>
      </c>
      <c r="Z242" s="216">
        <v>0.4</v>
      </c>
      <c r="AA242" s="216">
        <v>5.6</v>
      </c>
      <c r="AB242" s="216">
        <v>0.3</v>
      </c>
      <c r="AC242" s="18" t="s">
        <v>1678</v>
      </c>
      <c r="AD242" s="210"/>
    </row>
    <row r="243" spans="1:30" ht="14.25" customHeight="1" x14ac:dyDescent="0.15">
      <c r="A243" s="206" t="s">
        <v>1902</v>
      </c>
      <c r="B243" s="206" t="s">
        <v>1903</v>
      </c>
      <c r="C243" s="214" t="s">
        <v>1904</v>
      </c>
      <c r="D243" s="208"/>
      <c r="E243" s="206">
        <v>30440</v>
      </c>
      <c r="F243" s="210" t="s">
        <v>950</v>
      </c>
      <c r="G243" s="214" t="s">
        <v>951</v>
      </c>
      <c r="H243" s="18">
        <v>535</v>
      </c>
      <c r="I243" s="207" t="s">
        <v>1751</v>
      </c>
      <c r="J243" s="214" t="s">
        <v>1905</v>
      </c>
      <c r="K243" s="215">
        <v>300</v>
      </c>
      <c r="L243" s="18">
        <v>1.7833333333333334</v>
      </c>
      <c r="M243" s="215">
        <v>0</v>
      </c>
      <c r="N243" s="215">
        <v>161</v>
      </c>
      <c r="O243" s="216" t="s">
        <v>1906</v>
      </c>
      <c r="P243" s="216">
        <v>20.100000000000001</v>
      </c>
      <c r="Q243" s="216" t="s">
        <v>1906</v>
      </c>
      <c r="R243" s="216">
        <v>8.4</v>
      </c>
      <c r="S243" s="216">
        <v>9.6999999999999993</v>
      </c>
      <c r="T243" s="216">
        <v>8.4</v>
      </c>
      <c r="U243" s="216" t="s">
        <v>1907</v>
      </c>
      <c r="V243" s="216" t="s">
        <v>1677</v>
      </c>
      <c r="W243" s="216" t="s">
        <v>1907</v>
      </c>
      <c r="X243" s="216">
        <v>3.5</v>
      </c>
      <c r="Y243" s="216" t="s">
        <v>1676</v>
      </c>
      <c r="Z243" s="216">
        <v>0.1</v>
      </c>
      <c r="AA243" s="216">
        <v>3.5</v>
      </c>
      <c r="AB243" s="216">
        <v>0.2</v>
      </c>
      <c r="AC243" s="18" t="s">
        <v>1678</v>
      </c>
      <c r="AD243" s="210"/>
    </row>
    <row r="244" spans="1:30" ht="14.25" customHeight="1" x14ac:dyDescent="0.15">
      <c r="A244" s="206" t="s">
        <v>1908</v>
      </c>
      <c r="B244" s="206" t="s">
        <v>1903</v>
      </c>
      <c r="C244" s="214" t="s">
        <v>1904</v>
      </c>
      <c r="D244" s="208"/>
      <c r="E244" s="206">
        <v>30441</v>
      </c>
      <c r="F244" s="210" t="s">
        <v>954</v>
      </c>
      <c r="G244" s="214" t="s">
        <v>951</v>
      </c>
      <c r="H244" s="18">
        <v>630</v>
      </c>
      <c r="I244" s="207" t="s">
        <v>1751</v>
      </c>
      <c r="J244" s="214" t="s">
        <v>1909</v>
      </c>
      <c r="K244" s="215">
        <v>350</v>
      </c>
      <c r="L244" s="18">
        <v>1.8</v>
      </c>
      <c r="M244" s="215">
        <v>0</v>
      </c>
      <c r="N244" s="215">
        <v>161</v>
      </c>
      <c r="O244" s="216" t="s">
        <v>1906</v>
      </c>
      <c r="P244" s="216">
        <v>20.100000000000001</v>
      </c>
      <c r="Q244" s="216" t="s">
        <v>1906</v>
      </c>
      <c r="R244" s="216">
        <v>8.4</v>
      </c>
      <c r="S244" s="216">
        <v>9.6999999999999993</v>
      </c>
      <c r="T244" s="216">
        <v>8.4</v>
      </c>
      <c r="U244" s="216" t="s">
        <v>1907</v>
      </c>
      <c r="V244" s="216" t="s">
        <v>1677</v>
      </c>
      <c r="W244" s="216" t="s">
        <v>1907</v>
      </c>
      <c r="X244" s="216">
        <v>3.5</v>
      </c>
      <c r="Y244" s="216" t="s">
        <v>1676</v>
      </c>
      <c r="Z244" s="216">
        <v>0.1</v>
      </c>
      <c r="AA244" s="216">
        <v>3.5</v>
      </c>
      <c r="AB244" s="216">
        <v>0.2</v>
      </c>
      <c r="AC244" s="18" t="s">
        <v>1678</v>
      </c>
      <c r="AD244" s="210"/>
    </row>
    <row r="245" spans="1:30" ht="14.25" customHeight="1" x14ac:dyDescent="0.15">
      <c r="A245" s="206" t="s">
        <v>1910</v>
      </c>
      <c r="B245" s="206" t="s">
        <v>1903</v>
      </c>
      <c r="C245" s="214" t="s">
        <v>1904</v>
      </c>
      <c r="D245" s="208"/>
      <c r="E245" s="206">
        <v>30442</v>
      </c>
      <c r="F245" s="210" t="s">
        <v>957</v>
      </c>
      <c r="G245" s="214" t="s">
        <v>951</v>
      </c>
      <c r="H245" s="18">
        <v>715</v>
      </c>
      <c r="I245" s="207" t="s">
        <v>1751</v>
      </c>
      <c r="J245" s="214" t="s">
        <v>1911</v>
      </c>
      <c r="K245" s="215">
        <v>400</v>
      </c>
      <c r="L245" s="18">
        <v>1.7875000000000001</v>
      </c>
      <c r="M245" s="215">
        <v>0</v>
      </c>
      <c r="N245" s="215">
        <v>161</v>
      </c>
      <c r="O245" s="216" t="s">
        <v>1906</v>
      </c>
      <c r="P245" s="216">
        <v>20.100000000000001</v>
      </c>
      <c r="Q245" s="216" t="s">
        <v>1906</v>
      </c>
      <c r="R245" s="216">
        <v>8.4</v>
      </c>
      <c r="S245" s="216">
        <v>9.6999999999999993</v>
      </c>
      <c r="T245" s="216">
        <v>8.4</v>
      </c>
      <c r="U245" s="216" t="s">
        <v>1907</v>
      </c>
      <c r="V245" s="216" t="s">
        <v>1677</v>
      </c>
      <c r="W245" s="216" t="s">
        <v>1907</v>
      </c>
      <c r="X245" s="216">
        <v>3.5</v>
      </c>
      <c r="Y245" s="216" t="s">
        <v>1676</v>
      </c>
      <c r="Z245" s="216">
        <v>0.1</v>
      </c>
      <c r="AA245" s="216">
        <v>3.5</v>
      </c>
      <c r="AB245" s="216">
        <v>0.2</v>
      </c>
      <c r="AC245" s="18" t="s">
        <v>1678</v>
      </c>
      <c r="AD245" s="210"/>
    </row>
    <row r="246" spans="1:30" ht="14.25" customHeight="1" x14ac:dyDescent="0.15">
      <c r="A246" s="206" t="s">
        <v>959</v>
      </c>
      <c r="B246" s="206" t="s">
        <v>959</v>
      </c>
      <c r="C246" s="18" t="s">
        <v>1912</v>
      </c>
      <c r="E246" s="18">
        <v>966</v>
      </c>
      <c r="F246" s="210" t="s">
        <v>961</v>
      </c>
      <c r="G246" s="214" t="s">
        <v>962</v>
      </c>
      <c r="H246" s="18">
        <v>29</v>
      </c>
      <c r="I246" s="207" t="s">
        <v>963</v>
      </c>
      <c r="J246" s="18" t="s">
        <v>964</v>
      </c>
      <c r="K246" s="215">
        <v>80</v>
      </c>
      <c r="L246" s="18">
        <v>0.36249999999999999</v>
      </c>
      <c r="M246" s="215">
        <v>0</v>
      </c>
      <c r="N246" s="215">
        <v>152</v>
      </c>
      <c r="O246" s="216">
        <v>17.399999999999999</v>
      </c>
      <c r="P246" s="216">
        <v>21</v>
      </c>
      <c r="Q246" s="216">
        <v>17.399999999999999</v>
      </c>
      <c r="R246" s="216">
        <v>7.1</v>
      </c>
      <c r="S246" s="216">
        <v>8.1</v>
      </c>
      <c r="T246" s="216">
        <v>7.1</v>
      </c>
      <c r="U246" s="216">
        <v>0.2</v>
      </c>
      <c r="V246" s="216" t="s">
        <v>1677</v>
      </c>
      <c r="W246" s="216">
        <v>0.2</v>
      </c>
      <c r="X246" s="216">
        <v>4.8</v>
      </c>
      <c r="Y246" s="216" t="s">
        <v>1676</v>
      </c>
      <c r="Z246" s="216">
        <v>0.2</v>
      </c>
      <c r="AA246" s="216">
        <v>4.8</v>
      </c>
      <c r="AB246" s="216">
        <v>1.2</v>
      </c>
      <c r="AC246" s="18" t="s">
        <v>1747</v>
      </c>
      <c r="AD246" s="210"/>
    </row>
    <row r="247" spans="1:30" ht="14.25" customHeight="1" x14ac:dyDescent="0.15">
      <c r="A247" s="206" t="s">
        <v>965</v>
      </c>
      <c r="B247" s="206" t="s">
        <v>1913</v>
      </c>
      <c r="C247" s="214" t="s">
        <v>1914</v>
      </c>
      <c r="D247" s="208"/>
      <c r="E247" s="206">
        <v>30445</v>
      </c>
      <c r="F247" s="210" t="s">
        <v>967</v>
      </c>
      <c r="G247" s="214" t="s">
        <v>968</v>
      </c>
      <c r="H247" s="18">
        <v>605</v>
      </c>
      <c r="I247" s="207" t="s">
        <v>17</v>
      </c>
      <c r="J247" s="214" t="s">
        <v>969</v>
      </c>
      <c r="K247" s="215">
        <v>400</v>
      </c>
      <c r="L247" s="18">
        <v>1.5125</v>
      </c>
      <c r="M247" s="215">
        <v>0</v>
      </c>
      <c r="N247" s="215">
        <v>72</v>
      </c>
      <c r="O247" s="216">
        <v>14.2</v>
      </c>
      <c r="P247" s="216">
        <v>17.399999999999999</v>
      </c>
      <c r="Q247" s="216">
        <v>14.2</v>
      </c>
      <c r="R247" s="216">
        <v>0.5</v>
      </c>
      <c r="S247" s="216">
        <v>1</v>
      </c>
      <c r="T247" s="216">
        <v>0.5</v>
      </c>
      <c r="U247" s="216">
        <v>0.1</v>
      </c>
      <c r="V247" s="216" t="s">
        <v>1677</v>
      </c>
      <c r="W247" s="216">
        <v>0</v>
      </c>
      <c r="X247" s="216">
        <v>2.6</v>
      </c>
      <c r="Y247" s="216" t="s">
        <v>1676</v>
      </c>
      <c r="Z247" s="216">
        <v>0.1</v>
      </c>
      <c r="AA247" s="216">
        <v>2.6</v>
      </c>
      <c r="AB247" s="216">
        <v>0.3</v>
      </c>
      <c r="AC247" s="18" t="s">
        <v>1678</v>
      </c>
      <c r="AD247" s="210"/>
    </row>
    <row r="248" spans="1:30" ht="14.25" customHeight="1" x14ac:dyDescent="0.15">
      <c r="A248" s="206" t="s">
        <v>970</v>
      </c>
      <c r="B248" s="206" t="s">
        <v>1913</v>
      </c>
      <c r="C248" s="214" t="s">
        <v>1914</v>
      </c>
      <c r="D248" s="208"/>
      <c r="E248" s="206">
        <v>30444</v>
      </c>
      <c r="F248" s="210" t="s">
        <v>971</v>
      </c>
      <c r="G248" s="214" t="s">
        <v>951</v>
      </c>
      <c r="H248" s="18">
        <v>525</v>
      </c>
      <c r="I248" s="207" t="s">
        <v>891</v>
      </c>
      <c r="J248" s="214" t="s">
        <v>892</v>
      </c>
      <c r="K248" s="215">
        <v>350</v>
      </c>
      <c r="L248" s="18">
        <v>1.5</v>
      </c>
      <c r="M248" s="215">
        <v>0</v>
      </c>
      <c r="N248" s="215">
        <v>72</v>
      </c>
      <c r="O248" s="216">
        <v>14.2</v>
      </c>
      <c r="P248" s="216">
        <v>17.399999999999999</v>
      </c>
      <c r="Q248" s="216">
        <v>14.2</v>
      </c>
      <c r="R248" s="216">
        <v>0.5</v>
      </c>
      <c r="S248" s="216">
        <v>1</v>
      </c>
      <c r="T248" s="216">
        <v>0.5</v>
      </c>
      <c r="U248" s="216">
        <v>0.1</v>
      </c>
      <c r="V248" s="216" t="s">
        <v>1677</v>
      </c>
      <c r="W248" s="216">
        <v>0</v>
      </c>
      <c r="X248" s="216">
        <v>2.6</v>
      </c>
      <c r="Y248" s="216" t="s">
        <v>1676</v>
      </c>
      <c r="Z248" s="216">
        <v>0.1</v>
      </c>
      <c r="AA248" s="216">
        <v>2.6</v>
      </c>
      <c r="AB248" s="216">
        <v>0.3</v>
      </c>
      <c r="AC248" s="18" t="s">
        <v>1678</v>
      </c>
      <c r="AD248" s="210"/>
    </row>
    <row r="249" spans="1:30" ht="14.25" customHeight="1" x14ac:dyDescent="0.15">
      <c r="A249" s="206" t="s">
        <v>972</v>
      </c>
      <c r="B249" s="206" t="s">
        <v>1913</v>
      </c>
      <c r="C249" s="214" t="s">
        <v>1914</v>
      </c>
      <c r="D249" s="208"/>
      <c r="E249" s="206">
        <v>30443</v>
      </c>
      <c r="F249" s="210" t="s">
        <v>973</v>
      </c>
      <c r="G249" s="214" t="s">
        <v>951</v>
      </c>
      <c r="H249" s="18">
        <v>460</v>
      </c>
      <c r="I249" s="207" t="s">
        <v>891</v>
      </c>
      <c r="J249" s="214" t="s">
        <v>895</v>
      </c>
      <c r="K249" s="215">
        <v>300</v>
      </c>
      <c r="L249" s="18">
        <v>1.5333333333333334</v>
      </c>
      <c r="M249" s="215">
        <v>0</v>
      </c>
      <c r="N249" s="215">
        <v>72</v>
      </c>
      <c r="O249" s="216">
        <v>14.2</v>
      </c>
      <c r="P249" s="216">
        <v>17.399999999999999</v>
      </c>
      <c r="Q249" s="216">
        <v>14.2</v>
      </c>
      <c r="R249" s="216">
        <v>0.5</v>
      </c>
      <c r="S249" s="216">
        <v>1</v>
      </c>
      <c r="T249" s="216">
        <v>0.5</v>
      </c>
      <c r="U249" s="216">
        <v>0.1</v>
      </c>
      <c r="V249" s="216" t="s">
        <v>1677</v>
      </c>
      <c r="W249" s="216">
        <v>0</v>
      </c>
      <c r="X249" s="216">
        <v>2.6</v>
      </c>
      <c r="Y249" s="216" t="s">
        <v>1676</v>
      </c>
      <c r="Z249" s="216">
        <v>0.1</v>
      </c>
      <c r="AA249" s="216">
        <v>2.6</v>
      </c>
      <c r="AB249" s="216">
        <v>0.3</v>
      </c>
      <c r="AC249" s="18" t="s">
        <v>1678</v>
      </c>
      <c r="AD249" s="210"/>
    </row>
    <row r="250" spans="1:30" ht="14.25" customHeight="1" x14ac:dyDescent="0.15">
      <c r="A250" s="206" t="s">
        <v>974</v>
      </c>
      <c r="B250" s="206" t="s">
        <v>974</v>
      </c>
      <c r="C250" s="214" t="s">
        <v>1915</v>
      </c>
      <c r="D250" s="208"/>
      <c r="E250" s="206">
        <v>971</v>
      </c>
      <c r="F250" s="210" t="s">
        <v>976</v>
      </c>
      <c r="G250" s="214"/>
      <c r="H250" s="18">
        <v>3920</v>
      </c>
      <c r="I250" s="207" t="s">
        <v>67</v>
      </c>
      <c r="J250" s="214" t="s">
        <v>977</v>
      </c>
      <c r="K250" s="215">
        <v>1000</v>
      </c>
      <c r="L250" s="18">
        <v>3.92</v>
      </c>
      <c r="M250" s="215">
        <v>0</v>
      </c>
      <c r="N250" s="215">
        <v>131</v>
      </c>
      <c r="O250" s="216">
        <v>21</v>
      </c>
      <c r="P250" s="216">
        <v>24</v>
      </c>
      <c r="Q250" s="216">
        <v>21</v>
      </c>
      <c r="R250" s="216">
        <v>2.9</v>
      </c>
      <c r="S250" s="216">
        <v>4.7</v>
      </c>
      <c r="T250" s="216">
        <v>2.9</v>
      </c>
      <c r="U250" s="216">
        <v>0.4</v>
      </c>
      <c r="V250" s="216" t="s">
        <v>1677</v>
      </c>
      <c r="W250" s="216">
        <v>0.4</v>
      </c>
      <c r="X250" s="216">
        <v>5.2</v>
      </c>
      <c r="Y250" s="216" t="s">
        <v>1676</v>
      </c>
      <c r="Z250" s="216">
        <v>0.4</v>
      </c>
      <c r="AA250" s="216">
        <v>5.2</v>
      </c>
      <c r="AB250" s="216">
        <v>4.5999999999999996</v>
      </c>
      <c r="AC250" s="18" t="s">
        <v>1678</v>
      </c>
      <c r="AD250" s="210"/>
    </row>
    <row r="251" spans="1:30" ht="14.25" customHeight="1" x14ac:dyDescent="0.15">
      <c r="A251" s="206" t="s">
        <v>978</v>
      </c>
      <c r="B251" s="206" t="s">
        <v>978</v>
      </c>
      <c r="C251" s="214" t="s">
        <v>979</v>
      </c>
      <c r="D251" s="208"/>
      <c r="E251" s="206">
        <v>7514</v>
      </c>
      <c r="F251" s="210" t="s">
        <v>980</v>
      </c>
      <c r="G251" s="214" t="s">
        <v>981</v>
      </c>
      <c r="H251" s="18">
        <v>2050</v>
      </c>
      <c r="I251" s="207" t="s">
        <v>209</v>
      </c>
      <c r="J251" s="214" t="s">
        <v>91</v>
      </c>
      <c r="K251" s="215">
        <v>500</v>
      </c>
      <c r="L251" s="18">
        <v>4.0999999999999996</v>
      </c>
      <c r="M251" s="215">
        <v>0</v>
      </c>
      <c r="N251" s="215">
        <v>121</v>
      </c>
      <c r="O251" s="216">
        <v>18.399999999999999</v>
      </c>
      <c r="P251" s="216">
        <v>21</v>
      </c>
      <c r="Q251" s="216">
        <v>18.399999999999999</v>
      </c>
      <c r="R251" s="216">
        <v>2.2999999999999998</v>
      </c>
      <c r="S251" s="216">
        <v>3.3</v>
      </c>
      <c r="T251" s="216">
        <v>2.2999999999999998</v>
      </c>
      <c r="U251" s="216" t="s">
        <v>1702</v>
      </c>
      <c r="V251" s="216" t="s">
        <v>1677</v>
      </c>
      <c r="W251" s="216" t="s">
        <v>1702</v>
      </c>
      <c r="X251" s="216">
        <v>6.6</v>
      </c>
      <c r="Y251" s="216" t="s">
        <v>1676</v>
      </c>
      <c r="Z251" s="216">
        <v>3</v>
      </c>
      <c r="AA251" s="216">
        <v>6.6</v>
      </c>
      <c r="AB251" s="216">
        <v>5.6</v>
      </c>
      <c r="AC251" s="18" t="s">
        <v>1678</v>
      </c>
      <c r="AD251" s="210"/>
    </row>
    <row r="252" spans="1:30" ht="14.25" customHeight="1" x14ac:dyDescent="0.15">
      <c r="A252" s="220" t="s">
        <v>982</v>
      </c>
      <c r="B252" s="220" t="s">
        <v>982</v>
      </c>
      <c r="C252" s="18" t="s">
        <v>983</v>
      </c>
      <c r="E252" s="18">
        <v>11921</v>
      </c>
      <c r="F252" s="210" t="s">
        <v>984</v>
      </c>
      <c r="G252" s="214" t="s">
        <v>234</v>
      </c>
      <c r="H252" s="18">
        <v>99</v>
      </c>
      <c r="I252" s="207" t="s">
        <v>17</v>
      </c>
      <c r="J252" s="18" t="s">
        <v>985</v>
      </c>
      <c r="K252" s="215">
        <v>25</v>
      </c>
      <c r="L252" s="18">
        <v>3.96</v>
      </c>
      <c r="M252" s="215">
        <v>0</v>
      </c>
      <c r="N252" s="215">
        <v>276</v>
      </c>
      <c r="O252" s="216">
        <v>20.6</v>
      </c>
      <c r="P252" s="216">
        <v>25.5</v>
      </c>
      <c r="Q252" s="216">
        <v>20.6</v>
      </c>
      <c r="R252" s="216">
        <v>0.6</v>
      </c>
      <c r="S252" s="216">
        <v>1.1000000000000001</v>
      </c>
      <c r="T252" s="216">
        <v>0.6</v>
      </c>
      <c r="U252" s="216" t="s">
        <v>1702</v>
      </c>
      <c r="V252" s="216" t="s">
        <v>1677</v>
      </c>
      <c r="W252" s="216" t="s">
        <v>1702</v>
      </c>
      <c r="X252" s="216">
        <v>46.8</v>
      </c>
      <c r="Y252" s="216" t="s">
        <v>1676</v>
      </c>
      <c r="Z252" s="216">
        <v>41.5</v>
      </c>
      <c r="AA252" s="216">
        <v>46.8</v>
      </c>
      <c r="AB252" s="216">
        <v>4.2</v>
      </c>
      <c r="AC252" s="18" t="s">
        <v>1678</v>
      </c>
      <c r="AD252" s="210"/>
    </row>
    <row r="253" spans="1:30" ht="14.25" customHeight="1" x14ac:dyDescent="0.15">
      <c r="A253" s="206" t="s">
        <v>986</v>
      </c>
      <c r="B253" s="206" t="s">
        <v>986</v>
      </c>
      <c r="C253" s="214" t="s">
        <v>1916</v>
      </c>
      <c r="D253" s="208"/>
      <c r="E253" s="206">
        <v>30439</v>
      </c>
      <c r="F253" s="210" t="s">
        <v>988</v>
      </c>
      <c r="G253" s="214"/>
      <c r="H253" s="18">
        <v>750</v>
      </c>
      <c r="I253" s="207" t="s">
        <v>17</v>
      </c>
      <c r="J253" s="214" t="s">
        <v>969</v>
      </c>
      <c r="K253" s="215">
        <v>400</v>
      </c>
      <c r="L253" s="18">
        <v>1.875</v>
      </c>
      <c r="M253" s="215">
        <v>0</v>
      </c>
      <c r="N253" s="215">
        <v>222</v>
      </c>
      <c r="O253" s="216">
        <v>18.600000000000001</v>
      </c>
      <c r="P253" s="216">
        <v>21.4</v>
      </c>
      <c r="Q253" s="216">
        <v>18.600000000000001</v>
      </c>
      <c r="R253" s="216">
        <v>13.1</v>
      </c>
      <c r="S253" s="216">
        <v>17.600000000000001</v>
      </c>
      <c r="T253" s="216">
        <v>13.1</v>
      </c>
      <c r="U253" s="216">
        <v>0.3</v>
      </c>
      <c r="V253" s="216" t="s">
        <v>1677</v>
      </c>
      <c r="W253" s="216">
        <v>0.3</v>
      </c>
      <c r="X253" s="216">
        <v>7.7</v>
      </c>
      <c r="Y253" s="216" t="s">
        <v>1676</v>
      </c>
      <c r="Z253" s="216">
        <v>0.3</v>
      </c>
      <c r="AA253" s="216">
        <v>7.7</v>
      </c>
      <c r="AB253" s="216">
        <v>0.1</v>
      </c>
      <c r="AC253" s="18" t="s">
        <v>1678</v>
      </c>
      <c r="AD253" s="210"/>
    </row>
    <row r="254" spans="1:30" ht="14.25" customHeight="1" x14ac:dyDescent="0.15">
      <c r="A254" s="206" t="s">
        <v>989</v>
      </c>
      <c r="B254" s="206" t="s">
        <v>1917</v>
      </c>
      <c r="C254" s="214" t="s">
        <v>1918</v>
      </c>
      <c r="D254" s="208"/>
      <c r="E254" s="206">
        <v>30415</v>
      </c>
      <c r="F254" s="210" t="s">
        <v>991</v>
      </c>
      <c r="G254" s="214" t="s">
        <v>942</v>
      </c>
      <c r="H254" s="18">
        <v>642</v>
      </c>
      <c r="I254" s="207" t="s">
        <v>17</v>
      </c>
      <c r="J254" s="214" t="s">
        <v>887</v>
      </c>
      <c r="K254" s="215">
        <v>400</v>
      </c>
      <c r="L254" s="18">
        <v>1.605</v>
      </c>
      <c r="M254" s="215">
        <v>0</v>
      </c>
      <c r="N254" s="215">
        <v>78</v>
      </c>
      <c r="O254" s="216">
        <v>14.1</v>
      </c>
      <c r="P254" s="216">
        <v>17</v>
      </c>
      <c r="Q254" s="216">
        <v>14.1</v>
      </c>
      <c r="R254" s="216">
        <v>1</v>
      </c>
      <c r="S254" s="216">
        <v>1.3</v>
      </c>
      <c r="T254" s="216">
        <v>1</v>
      </c>
      <c r="U254" s="216">
        <v>0</v>
      </c>
      <c r="V254" s="216" t="s">
        <v>1677</v>
      </c>
      <c r="W254" s="216">
        <v>0</v>
      </c>
      <c r="X254" s="216">
        <v>3.2</v>
      </c>
      <c r="Y254" s="216" t="s">
        <v>1676</v>
      </c>
      <c r="Z254" s="216">
        <v>0</v>
      </c>
      <c r="AA254" s="216">
        <v>3.2</v>
      </c>
      <c r="AB254" s="216">
        <v>0.4</v>
      </c>
      <c r="AC254" s="18" t="s">
        <v>1678</v>
      </c>
      <c r="AD254" s="210"/>
    </row>
    <row r="255" spans="1:30" ht="14.25" customHeight="1" x14ac:dyDescent="0.15">
      <c r="A255" s="206" t="s">
        <v>992</v>
      </c>
      <c r="B255" s="206" t="s">
        <v>1917</v>
      </c>
      <c r="C255" s="214" t="s">
        <v>1918</v>
      </c>
      <c r="D255" s="208"/>
      <c r="E255" s="206">
        <v>30414</v>
      </c>
      <c r="F255" s="210" t="s">
        <v>993</v>
      </c>
      <c r="G255" s="214" t="s">
        <v>942</v>
      </c>
      <c r="H255" s="18">
        <v>561</v>
      </c>
      <c r="I255" s="207" t="s">
        <v>891</v>
      </c>
      <c r="J255" s="214" t="s">
        <v>892</v>
      </c>
      <c r="K255" s="215">
        <v>350</v>
      </c>
      <c r="L255" s="18">
        <v>1.6028571428571428</v>
      </c>
      <c r="M255" s="215">
        <v>0</v>
      </c>
      <c r="N255" s="215">
        <v>78</v>
      </c>
      <c r="O255" s="216">
        <v>14.1</v>
      </c>
      <c r="P255" s="216">
        <v>17</v>
      </c>
      <c r="Q255" s="216">
        <v>14.1</v>
      </c>
      <c r="R255" s="216">
        <v>1</v>
      </c>
      <c r="S255" s="216">
        <v>1.3</v>
      </c>
      <c r="T255" s="216">
        <v>1</v>
      </c>
      <c r="U255" s="216">
        <v>0</v>
      </c>
      <c r="V255" s="216" t="s">
        <v>1677</v>
      </c>
      <c r="W255" s="216">
        <v>0</v>
      </c>
      <c r="X255" s="216">
        <v>3.2</v>
      </c>
      <c r="Y255" s="216" t="s">
        <v>1676</v>
      </c>
      <c r="Z255" s="216">
        <v>0</v>
      </c>
      <c r="AA255" s="216">
        <v>3.2</v>
      </c>
      <c r="AB255" s="216">
        <v>0.4</v>
      </c>
      <c r="AC255" s="18" t="s">
        <v>1678</v>
      </c>
      <c r="AD255" s="210"/>
    </row>
    <row r="256" spans="1:30" ht="14.25" customHeight="1" x14ac:dyDescent="0.15">
      <c r="A256" s="206" t="s">
        <v>994</v>
      </c>
      <c r="B256" s="206" t="s">
        <v>1917</v>
      </c>
      <c r="C256" s="214" t="s">
        <v>1918</v>
      </c>
      <c r="D256" s="208"/>
      <c r="E256" s="206">
        <v>30413</v>
      </c>
      <c r="F256" s="210" t="s">
        <v>995</v>
      </c>
      <c r="G256" s="214" t="s">
        <v>942</v>
      </c>
      <c r="H256" s="18">
        <v>480</v>
      </c>
      <c r="I256" s="207" t="s">
        <v>891</v>
      </c>
      <c r="J256" s="214" t="s">
        <v>895</v>
      </c>
      <c r="K256" s="215">
        <v>300</v>
      </c>
      <c r="L256" s="18">
        <v>1.6</v>
      </c>
      <c r="M256" s="215">
        <v>0</v>
      </c>
      <c r="N256" s="215">
        <v>78</v>
      </c>
      <c r="O256" s="216">
        <v>14.1</v>
      </c>
      <c r="P256" s="216">
        <v>17</v>
      </c>
      <c r="Q256" s="216">
        <v>14.1</v>
      </c>
      <c r="R256" s="216">
        <v>1</v>
      </c>
      <c r="S256" s="216">
        <v>1.3</v>
      </c>
      <c r="T256" s="216">
        <v>1</v>
      </c>
      <c r="U256" s="216">
        <v>0</v>
      </c>
      <c r="V256" s="216" t="s">
        <v>1677</v>
      </c>
      <c r="W256" s="216">
        <v>0</v>
      </c>
      <c r="X256" s="216">
        <v>3.2</v>
      </c>
      <c r="Y256" s="216" t="s">
        <v>1676</v>
      </c>
      <c r="Z256" s="216">
        <v>0</v>
      </c>
      <c r="AA256" s="216">
        <v>3.2</v>
      </c>
      <c r="AB256" s="216">
        <v>0.4</v>
      </c>
      <c r="AC256" s="18" t="s">
        <v>1678</v>
      </c>
      <c r="AD256" s="210"/>
    </row>
    <row r="257" spans="1:30" ht="14.25" customHeight="1" x14ac:dyDescent="0.15">
      <c r="A257" s="206" t="s">
        <v>996</v>
      </c>
      <c r="B257" s="206" t="s">
        <v>996</v>
      </c>
      <c r="C257" s="214" t="s">
        <v>1919</v>
      </c>
      <c r="E257" s="206">
        <v>12113</v>
      </c>
      <c r="F257" s="210" t="s">
        <v>998</v>
      </c>
      <c r="G257" s="214" t="s">
        <v>999</v>
      </c>
      <c r="H257" s="18">
        <v>1678</v>
      </c>
      <c r="I257" s="207" t="s">
        <v>17</v>
      </c>
      <c r="J257" s="214" t="s">
        <v>23</v>
      </c>
      <c r="K257" s="215">
        <v>1000</v>
      </c>
      <c r="L257" s="18">
        <v>1.6779999999999999</v>
      </c>
      <c r="M257" s="215">
        <v>0</v>
      </c>
      <c r="N257" s="215">
        <v>265</v>
      </c>
      <c r="O257" s="216">
        <v>14.4</v>
      </c>
      <c r="P257" s="216">
        <v>17.7</v>
      </c>
      <c r="Q257" s="216">
        <v>14.4</v>
      </c>
      <c r="R257" s="216">
        <v>21.3</v>
      </c>
      <c r="S257" s="216">
        <v>21.7</v>
      </c>
      <c r="T257" s="216">
        <v>21.3</v>
      </c>
      <c r="U257" s="216">
        <v>0.1</v>
      </c>
      <c r="V257" s="216" t="s">
        <v>1677</v>
      </c>
      <c r="W257" s="216">
        <v>0.1</v>
      </c>
      <c r="X257" s="216">
        <v>3.8</v>
      </c>
      <c r="Y257" s="216" t="s">
        <v>1676</v>
      </c>
      <c r="Z257" s="216">
        <v>0.1</v>
      </c>
      <c r="AA257" s="216">
        <v>3.8</v>
      </c>
      <c r="AB257" s="216">
        <v>0.9</v>
      </c>
      <c r="AC257" s="18" t="s">
        <v>1678</v>
      </c>
      <c r="AD257" s="210"/>
    </row>
    <row r="258" spans="1:30" ht="14.25" customHeight="1" x14ac:dyDescent="0.15">
      <c r="A258" s="206" t="s">
        <v>1000</v>
      </c>
      <c r="B258" s="206" t="s">
        <v>1000</v>
      </c>
      <c r="C258" s="214" t="s">
        <v>1001</v>
      </c>
      <c r="D258" s="208"/>
      <c r="E258" s="206">
        <v>9687</v>
      </c>
      <c r="F258" s="210" t="s">
        <v>1002</v>
      </c>
      <c r="G258" s="214" t="s">
        <v>999</v>
      </c>
      <c r="H258" s="18">
        <v>1735</v>
      </c>
      <c r="I258" s="207" t="s">
        <v>17</v>
      </c>
      <c r="J258" s="214" t="s">
        <v>23</v>
      </c>
      <c r="K258" s="215">
        <v>1000</v>
      </c>
      <c r="L258" s="18">
        <v>1.7350000000000001</v>
      </c>
      <c r="M258" s="215">
        <v>0</v>
      </c>
      <c r="N258" s="215">
        <v>70</v>
      </c>
      <c r="O258" s="216">
        <v>13</v>
      </c>
      <c r="P258" s="216">
        <v>16</v>
      </c>
      <c r="Q258" s="216">
        <v>13</v>
      </c>
      <c r="R258" s="216">
        <v>0.5</v>
      </c>
      <c r="S258" s="216">
        <v>0.7</v>
      </c>
      <c r="T258" s="216">
        <v>0.5</v>
      </c>
      <c r="U258" s="216">
        <v>0.2</v>
      </c>
      <c r="V258" s="216" t="s">
        <v>1677</v>
      </c>
      <c r="W258" s="216">
        <v>0.2</v>
      </c>
      <c r="X258" s="216">
        <v>3.4</v>
      </c>
      <c r="Y258" s="216" t="s">
        <v>1676</v>
      </c>
      <c r="Z258" s="216">
        <v>0.2</v>
      </c>
      <c r="AA258" s="216">
        <v>3.4</v>
      </c>
      <c r="AB258" s="216">
        <v>0.5</v>
      </c>
      <c r="AC258" s="18" t="s">
        <v>1678</v>
      </c>
      <c r="AD258" s="210"/>
    </row>
    <row r="259" spans="1:30" ht="14.25" customHeight="1" x14ac:dyDescent="0.15">
      <c r="A259" s="206" t="s">
        <v>1003</v>
      </c>
      <c r="B259" s="206" t="s">
        <v>1003</v>
      </c>
      <c r="C259" s="214" t="s">
        <v>1920</v>
      </c>
      <c r="D259" s="208"/>
      <c r="E259" s="206">
        <v>30222</v>
      </c>
      <c r="F259" s="210" t="s">
        <v>1005</v>
      </c>
      <c r="G259" s="214" t="s">
        <v>968</v>
      </c>
      <c r="H259" s="18">
        <v>710</v>
      </c>
      <c r="I259" s="207" t="s">
        <v>17</v>
      </c>
      <c r="J259" s="214" t="s">
        <v>1006</v>
      </c>
      <c r="K259" s="215">
        <v>350</v>
      </c>
      <c r="L259" s="18">
        <v>2.0285714285714285</v>
      </c>
      <c r="M259" s="215">
        <v>0</v>
      </c>
      <c r="N259" s="215">
        <v>73</v>
      </c>
      <c r="O259" s="216">
        <v>14.6</v>
      </c>
      <c r="P259" s="216">
        <v>17</v>
      </c>
      <c r="Q259" s="216">
        <v>14.6</v>
      </c>
      <c r="R259" s="216">
        <v>0.5</v>
      </c>
      <c r="S259" s="216">
        <v>0.6</v>
      </c>
      <c r="T259" s="216">
        <v>0.5</v>
      </c>
      <c r="U259" s="216">
        <v>0</v>
      </c>
      <c r="V259" s="216" t="s">
        <v>1677</v>
      </c>
      <c r="W259" s="216">
        <v>0</v>
      </c>
      <c r="X259" s="216">
        <v>2.5</v>
      </c>
      <c r="Y259" s="216" t="s">
        <v>1676</v>
      </c>
      <c r="Z259" s="216">
        <v>0</v>
      </c>
      <c r="AA259" s="216">
        <v>2.5</v>
      </c>
      <c r="AB259" s="216">
        <v>0.4</v>
      </c>
      <c r="AC259" s="18" t="s">
        <v>1747</v>
      </c>
      <c r="AD259" s="210"/>
    </row>
    <row r="260" spans="1:30" ht="14.25" customHeight="1" x14ac:dyDescent="0.15">
      <c r="A260" s="206" t="s">
        <v>1007</v>
      </c>
      <c r="B260" s="206" t="s">
        <v>1007</v>
      </c>
      <c r="C260" s="214" t="s">
        <v>1008</v>
      </c>
      <c r="D260" s="208"/>
      <c r="E260" s="206">
        <v>41491</v>
      </c>
      <c r="F260" s="210" t="s">
        <v>1009</v>
      </c>
      <c r="G260" s="214" t="s">
        <v>302</v>
      </c>
      <c r="H260" s="18">
        <v>622</v>
      </c>
      <c r="I260" s="207" t="s">
        <v>17</v>
      </c>
      <c r="J260" s="214" t="s">
        <v>91</v>
      </c>
      <c r="K260" s="215">
        <v>500</v>
      </c>
      <c r="L260" s="18">
        <v>1.244</v>
      </c>
      <c r="M260" s="215">
        <v>0</v>
      </c>
      <c r="N260" s="215">
        <v>102</v>
      </c>
      <c r="O260" s="216">
        <v>15.7</v>
      </c>
      <c r="P260" s="216">
        <v>20.3</v>
      </c>
      <c r="Q260" s="216">
        <v>15.7</v>
      </c>
      <c r="R260" s="216">
        <v>0.9</v>
      </c>
      <c r="S260" s="216">
        <v>2.2000000000000002</v>
      </c>
      <c r="T260" s="216">
        <v>0.9</v>
      </c>
      <c r="U260" s="216">
        <v>1.9</v>
      </c>
      <c r="V260" s="216" t="s">
        <v>1677</v>
      </c>
      <c r="W260" s="216">
        <v>1.7</v>
      </c>
      <c r="X260" s="216">
        <v>7.8</v>
      </c>
      <c r="Y260" s="216" t="s">
        <v>1676</v>
      </c>
      <c r="Z260" s="216">
        <v>1.9</v>
      </c>
      <c r="AA260" s="216">
        <v>7.8</v>
      </c>
      <c r="AB260" s="216">
        <v>1</v>
      </c>
      <c r="AC260" s="18" t="s">
        <v>1678</v>
      </c>
      <c r="AD260" s="210"/>
    </row>
    <row r="261" spans="1:30" ht="14.25" customHeight="1" x14ac:dyDescent="0.15">
      <c r="A261" s="206" t="s">
        <v>1010</v>
      </c>
      <c r="B261" s="206" t="s">
        <v>1921</v>
      </c>
      <c r="C261" s="214" t="s">
        <v>1922</v>
      </c>
      <c r="D261" s="208"/>
      <c r="E261" s="206">
        <v>921</v>
      </c>
      <c r="F261" s="210" t="s">
        <v>1012</v>
      </c>
      <c r="G261" s="214"/>
      <c r="H261" s="18">
        <v>2930</v>
      </c>
      <c r="I261" s="207" t="s">
        <v>67</v>
      </c>
      <c r="J261" s="214" t="s">
        <v>23</v>
      </c>
      <c r="K261" s="215">
        <v>1000</v>
      </c>
      <c r="L261" s="18">
        <v>2.93</v>
      </c>
      <c r="M261" s="215">
        <v>0</v>
      </c>
      <c r="N261" s="215">
        <v>89</v>
      </c>
      <c r="O261" s="216">
        <v>13</v>
      </c>
      <c r="P261" s="216">
        <v>17.600000000000001</v>
      </c>
      <c r="Q261" s="216">
        <v>13</v>
      </c>
      <c r="R261" s="216">
        <v>0.8</v>
      </c>
      <c r="S261" s="216">
        <v>1.9</v>
      </c>
      <c r="T261" s="216">
        <v>0.8</v>
      </c>
      <c r="U261" s="216">
        <v>1.9</v>
      </c>
      <c r="V261" s="216" t="s">
        <v>1677</v>
      </c>
      <c r="W261" s="216">
        <v>1.7</v>
      </c>
      <c r="X261" s="216">
        <v>7.6</v>
      </c>
      <c r="Y261" s="216" t="s">
        <v>1676</v>
      </c>
      <c r="Z261" s="216">
        <v>1.9</v>
      </c>
      <c r="AA261" s="216">
        <v>7.6</v>
      </c>
      <c r="AB261" s="216">
        <v>0.6</v>
      </c>
      <c r="AC261" s="18" t="s">
        <v>1747</v>
      </c>
      <c r="AD261" s="210"/>
    </row>
    <row r="262" spans="1:30" ht="14.25" customHeight="1" x14ac:dyDescent="0.15">
      <c r="A262" s="206" t="s">
        <v>1013</v>
      </c>
      <c r="B262" s="206" t="s">
        <v>1921</v>
      </c>
      <c r="C262" s="214" t="s">
        <v>1922</v>
      </c>
      <c r="D262" s="208"/>
      <c r="E262" s="206">
        <v>6435</v>
      </c>
      <c r="F262" s="210" t="s">
        <v>1014</v>
      </c>
      <c r="G262" s="214" t="s">
        <v>886</v>
      </c>
      <c r="H262" s="18">
        <v>1867</v>
      </c>
      <c r="I262" s="207" t="s">
        <v>67</v>
      </c>
      <c r="J262" s="214" t="s">
        <v>1015</v>
      </c>
      <c r="K262" s="215">
        <v>1000</v>
      </c>
      <c r="L262" s="18">
        <v>1.867</v>
      </c>
      <c r="M262" s="215">
        <v>0</v>
      </c>
      <c r="N262" s="215">
        <v>89</v>
      </c>
      <c r="O262" s="216">
        <v>13</v>
      </c>
      <c r="P262" s="216">
        <v>17.600000000000001</v>
      </c>
      <c r="Q262" s="216">
        <v>13</v>
      </c>
      <c r="R262" s="216">
        <v>0.8</v>
      </c>
      <c r="S262" s="216">
        <v>1.9</v>
      </c>
      <c r="T262" s="216">
        <v>0.8</v>
      </c>
      <c r="U262" s="216">
        <v>1.9</v>
      </c>
      <c r="V262" s="216" t="s">
        <v>1677</v>
      </c>
      <c r="W262" s="216">
        <v>1.7</v>
      </c>
      <c r="X262" s="216">
        <v>7.6</v>
      </c>
      <c r="Y262" s="216" t="s">
        <v>1676</v>
      </c>
      <c r="Z262" s="216">
        <v>1.9</v>
      </c>
      <c r="AA262" s="216">
        <v>7.6</v>
      </c>
      <c r="AB262" s="216">
        <v>0.6</v>
      </c>
      <c r="AC262" s="18" t="s">
        <v>1747</v>
      </c>
      <c r="AD262" s="210"/>
    </row>
    <row r="263" spans="1:30" ht="14.25" customHeight="1" x14ac:dyDescent="0.15">
      <c r="A263" s="206" t="s">
        <v>1016</v>
      </c>
      <c r="B263" s="206" t="s">
        <v>1923</v>
      </c>
      <c r="C263" s="214" t="s">
        <v>1017</v>
      </c>
      <c r="D263" s="208"/>
      <c r="E263" s="206">
        <v>41654</v>
      </c>
      <c r="F263" s="210" t="s">
        <v>1018</v>
      </c>
      <c r="G263" s="214" t="s">
        <v>886</v>
      </c>
      <c r="H263" s="18">
        <v>3060</v>
      </c>
      <c r="I263" s="207" t="s">
        <v>381</v>
      </c>
      <c r="J263" s="214" t="s">
        <v>1019</v>
      </c>
      <c r="K263" s="215">
        <v>1300</v>
      </c>
      <c r="L263" s="18">
        <v>2.3538461538461539</v>
      </c>
      <c r="M263" s="215">
        <v>15</v>
      </c>
      <c r="N263" s="215">
        <v>77</v>
      </c>
      <c r="O263" s="216">
        <v>15.2</v>
      </c>
      <c r="P263" s="216">
        <v>18.399999999999999</v>
      </c>
      <c r="Q263" s="216">
        <v>15.2</v>
      </c>
      <c r="R263" s="216">
        <v>0.1</v>
      </c>
      <c r="S263" s="216">
        <v>0.3</v>
      </c>
      <c r="T263" s="216">
        <v>0.1</v>
      </c>
      <c r="U263" s="216">
        <v>0.3</v>
      </c>
      <c r="V263" s="216" t="s">
        <v>1677</v>
      </c>
      <c r="W263" s="216">
        <v>0.3</v>
      </c>
      <c r="X263" s="216">
        <v>3.7</v>
      </c>
      <c r="Y263" s="216" t="s">
        <v>1676</v>
      </c>
      <c r="Z263" s="216">
        <v>0.3</v>
      </c>
      <c r="AA263" s="216">
        <v>3.7</v>
      </c>
      <c r="AB263" s="216">
        <v>0.4</v>
      </c>
      <c r="AC263" s="18" t="s">
        <v>1678</v>
      </c>
      <c r="AD263" s="210"/>
    </row>
    <row r="264" spans="1:30" ht="14.25" customHeight="1" x14ac:dyDescent="0.15">
      <c r="A264" s="220" t="s">
        <v>1020</v>
      </c>
      <c r="B264" s="220" t="s">
        <v>1923</v>
      </c>
      <c r="C264" s="18" t="s">
        <v>1017</v>
      </c>
      <c r="E264" s="18">
        <v>41245</v>
      </c>
      <c r="F264" s="210" t="s">
        <v>1021</v>
      </c>
      <c r="G264" s="214"/>
      <c r="H264" s="18">
        <v>1290</v>
      </c>
      <c r="I264" s="207" t="s">
        <v>17</v>
      </c>
      <c r="J264" s="18" t="s">
        <v>1022</v>
      </c>
      <c r="K264" s="215">
        <v>280</v>
      </c>
      <c r="L264" s="18">
        <v>4.6071428571428568</v>
      </c>
      <c r="M264" s="215">
        <v>15</v>
      </c>
      <c r="N264" s="215">
        <v>77</v>
      </c>
      <c r="O264" s="216">
        <v>15.2</v>
      </c>
      <c r="P264" s="216">
        <v>18.399999999999999</v>
      </c>
      <c r="Q264" s="216">
        <v>15.2</v>
      </c>
      <c r="R264" s="216">
        <v>0.1</v>
      </c>
      <c r="S264" s="216">
        <v>0.3</v>
      </c>
      <c r="T264" s="216">
        <v>0.1</v>
      </c>
      <c r="U264" s="216">
        <v>0.3</v>
      </c>
      <c r="V264" s="216" t="s">
        <v>1677</v>
      </c>
      <c r="W264" s="216">
        <v>0.3</v>
      </c>
      <c r="X264" s="216">
        <v>3.7</v>
      </c>
      <c r="Y264" s="216" t="s">
        <v>1676</v>
      </c>
      <c r="Z264" s="216">
        <v>0.3</v>
      </c>
      <c r="AA264" s="216">
        <v>3.7</v>
      </c>
      <c r="AB264" s="216">
        <v>0.4</v>
      </c>
      <c r="AC264" s="18" t="s">
        <v>1678</v>
      </c>
      <c r="AD264" s="210"/>
    </row>
    <row r="265" spans="1:30" ht="14.25" customHeight="1" x14ac:dyDescent="0.15">
      <c r="A265" s="206" t="s">
        <v>1023</v>
      </c>
      <c r="B265" s="206" t="s">
        <v>1923</v>
      </c>
      <c r="C265" s="214" t="s">
        <v>1017</v>
      </c>
      <c r="D265" s="208"/>
      <c r="E265" s="206">
        <v>41246</v>
      </c>
      <c r="F265" s="210" t="s">
        <v>1024</v>
      </c>
      <c r="G265" s="214"/>
      <c r="H265" s="18">
        <v>1320</v>
      </c>
      <c r="I265" s="207" t="s">
        <v>17</v>
      </c>
      <c r="J265" s="214" t="s">
        <v>1025</v>
      </c>
      <c r="K265" s="215">
        <v>220</v>
      </c>
      <c r="L265" s="18">
        <v>6</v>
      </c>
      <c r="M265" s="215">
        <v>15</v>
      </c>
      <c r="N265" s="215">
        <v>77</v>
      </c>
      <c r="O265" s="216">
        <v>15.2</v>
      </c>
      <c r="P265" s="216">
        <v>18.399999999999999</v>
      </c>
      <c r="Q265" s="216">
        <v>15.2</v>
      </c>
      <c r="R265" s="216">
        <v>0.1</v>
      </c>
      <c r="S265" s="216">
        <v>0.3</v>
      </c>
      <c r="T265" s="216">
        <v>0.1</v>
      </c>
      <c r="U265" s="216">
        <v>0.3</v>
      </c>
      <c r="V265" s="216" t="s">
        <v>1677</v>
      </c>
      <c r="W265" s="216">
        <v>0.3</v>
      </c>
      <c r="X265" s="216">
        <v>3.7</v>
      </c>
      <c r="Y265" s="216" t="s">
        <v>1676</v>
      </c>
      <c r="Z265" s="216">
        <v>0.3</v>
      </c>
      <c r="AA265" s="216">
        <v>3.7</v>
      </c>
      <c r="AB265" s="216">
        <v>0.4</v>
      </c>
      <c r="AC265" s="18" t="s">
        <v>1678</v>
      </c>
      <c r="AD265" s="210"/>
    </row>
    <row r="266" spans="1:30" ht="14.25" customHeight="1" x14ac:dyDescent="0.15">
      <c r="A266" s="206" t="s">
        <v>1026</v>
      </c>
      <c r="B266" s="206" t="s">
        <v>1026</v>
      </c>
      <c r="C266" s="214" t="s">
        <v>1027</v>
      </c>
      <c r="D266" s="208"/>
      <c r="E266" s="206">
        <v>12180</v>
      </c>
      <c r="F266" s="210" t="s">
        <v>1028</v>
      </c>
      <c r="G266" s="214" t="s">
        <v>789</v>
      </c>
      <c r="H266" s="18">
        <v>455</v>
      </c>
      <c r="I266" s="207" t="s">
        <v>17</v>
      </c>
      <c r="J266" s="214" t="s">
        <v>181</v>
      </c>
      <c r="K266" s="215">
        <v>100</v>
      </c>
      <c r="L266" s="18">
        <v>4.55</v>
      </c>
      <c r="M266" s="215">
        <v>0</v>
      </c>
      <c r="N266" s="215">
        <v>213</v>
      </c>
      <c r="O266" s="216">
        <v>40</v>
      </c>
      <c r="P266" s="216">
        <v>48.6</v>
      </c>
      <c r="Q266" s="216">
        <v>40</v>
      </c>
      <c r="R266" s="216">
        <v>1.2</v>
      </c>
      <c r="S266" s="216">
        <v>2.8</v>
      </c>
      <c r="T266" s="216">
        <v>1.2</v>
      </c>
      <c r="U266" s="216">
        <v>0.3</v>
      </c>
      <c r="V266" s="216" t="s">
        <v>1677</v>
      </c>
      <c r="W266" s="216">
        <v>0.3</v>
      </c>
      <c r="X266" s="216">
        <v>10.4</v>
      </c>
      <c r="Y266" s="216" t="s">
        <v>1676</v>
      </c>
      <c r="Z266" s="216">
        <v>0.3</v>
      </c>
      <c r="AA266" s="216">
        <v>10.4</v>
      </c>
      <c r="AB266" s="216">
        <v>3.8</v>
      </c>
      <c r="AC266" s="18" t="s">
        <v>1678</v>
      </c>
      <c r="AD266" s="210"/>
    </row>
    <row r="267" spans="1:30" ht="14.25" customHeight="1" x14ac:dyDescent="0.15">
      <c r="A267" s="206" t="s">
        <v>1029</v>
      </c>
      <c r="B267" s="206" t="s">
        <v>1924</v>
      </c>
      <c r="C267" s="214" t="s">
        <v>1030</v>
      </c>
      <c r="E267" s="207">
        <v>41291</v>
      </c>
      <c r="F267" s="210" t="s">
        <v>1031</v>
      </c>
      <c r="G267" s="214" t="s">
        <v>886</v>
      </c>
      <c r="H267" s="18">
        <v>1608</v>
      </c>
      <c r="I267" s="207" t="s">
        <v>17</v>
      </c>
      <c r="J267" s="18" t="s">
        <v>1032</v>
      </c>
      <c r="K267" s="215">
        <v>800</v>
      </c>
      <c r="L267" s="18">
        <v>2.0099999999999998</v>
      </c>
      <c r="M267" s="215">
        <v>0</v>
      </c>
      <c r="N267" s="215">
        <v>82</v>
      </c>
      <c r="O267" s="216">
        <v>16.5</v>
      </c>
      <c r="P267" s="216">
        <v>19.600000000000001</v>
      </c>
      <c r="Q267" s="216">
        <v>16.5</v>
      </c>
      <c r="R267" s="216">
        <v>0.3</v>
      </c>
      <c r="S267" s="216">
        <v>0.6</v>
      </c>
      <c r="T267" s="216">
        <v>0.3</v>
      </c>
      <c r="U267" s="216">
        <v>0.7</v>
      </c>
      <c r="V267" s="216" t="s">
        <v>1677</v>
      </c>
      <c r="W267" s="216">
        <v>0.6</v>
      </c>
      <c r="X267" s="216">
        <v>3.3</v>
      </c>
      <c r="Y267" s="216" t="s">
        <v>1676</v>
      </c>
      <c r="Z267" s="216">
        <v>0.7</v>
      </c>
      <c r="AA267" s="216">
        <v>3.3</v>
      </c>
      <c r="AB267" s="216">
        <v>0.3</v>
      </c>
      <c r="AC267" s="18" t="s">
        <v>1747</v>
      </c>
      <c r="AD267" s="210"/>
    </row>
    <row r="268" spans="1:30" ht="14.25" customHeight="1" x14ac:dyDescent="0.15">
      <c r="A268" s="206" t="s">
        <v>1033</v>
      </c>
      <c r="B268" s="206" t="s">
        <v>1924</v>
      </c>
      <c r="C268" s="214" t="s">
        <v>1030</v>
      </c>
      <c r="D268" s="208"/>
      <c r="E268" s="206">
        <v>41292</v>
      </c>
      <c r="F268" s="210" t="s">
        <v>1034</v>
      </c>
      <c r="G268" s="214" t="s">
        <v>886</v>
      </c>
      <c r="H268" s="18">
        <v>1548</v>
      </c>
      <c r="I268" s="207" t="s">
        <v>17</v>
      </c>
      <c r="J268" s="214" t="s">
        <v>1032</v>
      </c>
      <c r="K268" s="215">
        <v>800</v>
      </c>
      <c r="L268" s="18">
        <v>1.9350000000000001</v>
      </c>
      <c r="M268" s="215">
        <v>0</v>
      </c>
      <c r="N268" s="215">
        <v>82</v>
      </c>
      <c r="O268" s="216">
        <v>16.5</v>
      </c>
      <c r="P268" s="216">
        <v>19.600000000000001</v>
      </c>
      <c r="Q268" s="216">
        <v>16.5</v>
      </c>
      <c r="R268" s="216">
        <v>0.3</v>
      </c>
      <c r="S268" s="216">
        <v>0.6</v>
      </c>
      <c r="T268" s="216">
        <v>0.3</v>
      </c>
      <c r="U268" s="216">
        <v>0.7</v>
      </c>
      <c r="V268" s="216" t="s">
        <v>1677</v>
      </c>
      <c r="W268" s="216">
        <v>0.6</v>
      </c>
      <c r="X268" s="216">
        <v>3.3</v>
      </c>
      <c r="Y268" s="216" t="s">
        <v>1676</v>
      </c>
      <c r="Z268" s="216">
        <v>0.7</v>
      </c>
      <c r="AA268" s="216">
        <v>3.3</v>
      </c>
      <c r="AB268" s="216">
        <v>0.3</v>
      </c>
      <c r="AC268" s="18" t="s">
        <v>1747</v>
      </c>
      <c r="AD268" s="210"/>
    </row>
    <row r="269" spans="1:30" ht="14.25" customHeight="1" x14ac:dyDescent="0.15">
      <c r="A269" s="206" t="s">
        <v>1035</v>
      </c>
      <c r="B269" s="206" t="s">
        <v>1924</v>
      </c>
      <c r="C269" s="214" t="s">
        <v>1030</v>
      </c>
      <c r="D269" s="208"/>
      <c r="E269" s="206">
        <v>41289</v>
      </c>
      <c r="F269" s="210" t="s">
        <v>1036</v>
      </c>
      <c r="G269" s="214" t="s">
        <v>886</v>
      </c>
      <c r="H269" s="18">
        <v>1438</v>
      </c>
      <c r="I269" s="207" t="s">
        <v>17</v>
      </c>
      <c r="J269" s="214" t="s">
        <v>1032</v>
      </c>
      <c r="K269" s="215">
        <v>800</v>
      </c>
      <c r="L269" s="18">
        <v>1.7975000000000001</v>
      </c>
      <c r="M269" s="215">
        <v>0</v>
      </c>
      <c r="N269" s="215">
        <v>82</v>
      </c>
      <c r="O269" s="216">
        <v>16.5</v>
      </c>
      <c r="P269" s="216">
        <v>19.600000000000001</v>
      </c>
      <c r="Q269" s="216">
        <v>16.5</v>
      </c>
      <c r="R269" s="216">
        <v>0.3</v>
      </c>
      <c r="S269" s="216">
        <v>0.6</v>
      </c>
      <c r="T269" s="216">
        <v>0.3</v>
      </c>
      <c r="U269" s="216">
        <v>0.7</v>
      </c>
      <c r="V269" s="216" t="s">
        <v>1677</v>
      </c>
      <c r="W269" s="216">
        <v>0.6</v>
      </c>
      <c r="X269" s="216">
        <v>3.3</v>
      </c>
      <c r="Y269" s="216" t="s">
        <v>1676</v>
      </c>
      <c r="Z269" s="216">
        <v>0.7</v>
      </c>
      <c r="AA269" s="216">
        <v>3.3</v>
      </c>
      <c r="AB269" s="216">
        <v>0.3</v>
      </c>
      <c r="AC269" s="18" t="s">
        <v>1747</v>
      </c>
      <c r="AD269" s="210"/>
    </row>
    <row r="270" spans="1:30" ht="14.25" customHeight="1" x14ac:dyDescent="0.15">
      <c r="A270" s="206" t="s">
        <v>1925</v>
      </c>
      <c r="B270" s="206" t="s">
        <v>1924</v>
      </c>
      <c r="C270" s="214" t="s">
        <v>1926</v>
      </c>
      <c r="D270" s="208"/>
      <c r="E270" s="206">
        <v>3303</v>
      </c>
      <c r="F270" s="210" t="s">
        <v>1039</v>
      </c>
      <c r="G270" s="214" t="s">
        <v>886</v>
      </c>
      <c r="H270" s="18">
        <v>705</v>
      </c>
      <c r="I270" s="207" t="s">
        <v>17</v>
      </c>
      <c r="J270" s="214" t="s">
        <v>1040</v>
      </c>
      <c r="K270" s="215">
        <v>400</v>
      </c>
      <c r="L270" s="18">
        <v>1.7625</v>
      </c>
      <c r="M270" s="215">
        <v>0</v>
      </c>
      <c r="N270" s="215">
        <v>82</v>
      </c>
      <c r="O270" s="216">
        <v>16.5</v>
      </c>
      <c r="P270" s="216">
        <v>19.600000000000001</v>
      </c>
      <c r="Q270" s="216">
        <v>16.5</v>
      </c>
      <c r="R270" s="216">
        <v>0.3</v>
      </c>
      <c r="S270" s="216">
        <v>0.6</v>
      </c>
      <c r="T270" s="216">
        <v>0.3</v>
      </c>
      <c r="U270" s="216">
        <v>0.7</v>
      </c>
      <c r="V270" s="216" t="s">
        <v>1677</v>
      </c>
      <c r="W270" s="216">
        <v>0.6</v>
      </c>
      <c r="X270" s="216">
        <v>3.3</v>
      </c>
      <c r="Y270" s="216" t="s">
        <v>1676</v>
      </c>
      <c r="Z270" s="216">
        <v>0.7</v>
      </c>
      <c r="AA270" s="216">
        <v>3.3</v>
      </c>
      <c r="AB270" s="216">
        <v>0.3</v>
      </c>
      <c r="AC270" s="18" t="s">
        <v>1747</v>
      </c>
      <c r="AD270" s="210"/>
    </row>
    <row r="271" spans="1:30" ht="14.25" customHeight="1" x14ac:dyDescent="0.15">
      <c r="A271" s="220" t="s">
        <v>1041</v>
      </c>
      <c r="B271" s="220" t="s">
        <v>1041</v>
      </c>
      <c r="C271" s="214" t="s">
        <v>1042</v>
      </c>
      <c r="E271" s="18">
        <v>9373</v>
      </c>
      <c r="F271" s="210" t="s">
        <v>1043</v>
      </c>
      <c r="G271" s="214" t="s">
        <v>1044</v>
      </c>
      <c r="H271" s="18">
        <v>4500</v>
      </c>
      <c r="I271" s="207" t="s">
        <v>17</v>
      </c>
      <c r="J271" s="18" t="s">
        <v>23</v>
      </c>
      <c r="K271" s="215">
        <v>1000</v>
      </c>
      <c r="L271" s="18">
        <v>4.5</v>
      </c>
      <c r="M271" s="215">
        <v>0</v>
      </c>
      <c r="N271" s="215">
        <v>65</v>
      </c>
      <c r="O271" s="216">
        <v>11.2</v>
      </c>
      <c r="P271" s="216">
        <v>15</v>
      </c>
      <c r="Q271" s="216">
        <v>11.2</v>
      </c>
      <c r="R271" s="216">
        <v>0.3</v>
      </c>
      <c r="S271" s="216">
        <v>0.6</v>
      </c>
      <c r="T271" s="216">
        <v>0.3</v>
      </c>
      <c r="U271" s="216">
        <v>0.1</v>
      </c>
      <c r="V271" s="216" t="s">
        <v>1677</v>
      </c>
      <c r="W271" s="216">
        <v>0.1</v>
      </c>
      <c r="X271" s="216">
        <v>4.0999999999999996</v>
      </c>
      <c r="Y271" s="216" t="s">
        <v>1676</v>
      </c>
      <c r="Z271" s="216">
        <v>0.1</v>
      </c>
      <c r="AA271" s="216">
        <v>4.0999999999999996</v>
      </c>
      <c r="AB271" s="216">
        <v>0.6</v>
      </c>
      <c r="AC271" s="18" t="s">
        <v>1747</v>
      </c>
      <c r="AD271" s="210"/>
    </row>
    <row r="272" spans="1:30" ht="14.25" customHeight="1" x14ac:dyDescent="0.15">
      <c r="A272" s="220" t="s">
        <v>1045</v>
      </c>
      <c r="B272" s="220" t="s">
        <v>1045</v>
      </c>
      <c r="C272" s="214" t="s">
        <v>1927</v>
      </c>
      <c r="E272" s="18">
        <v>41655</v>
      </c>
      <c r="F272" s="210" t="s">
        <v>1047</v>
      </c>
      <c r="G272" s="214"/>
      <c r="H272" s="18">
        <v>2207</v>
      </c>
      <c r="I272" s="207" t="s">
        <v>17</v>
      </c>
      <c r="J272" s="18" t="s">
        <v>1048</v>
      </c>
      <c r="K272" s="215">
        <v>1250</v>
      </c>
      <c r="L272" s="18">
        <v>1.7656000000000001</v>
      </c>
      <c r="M272" s="215">
        <v>0</v>
      </c>
      <c r="N272" s="215">
        <v>78</v>
      </c>
      <c r="O272" s="216">
        <v>13.8</v>
      </c>
      <c r="P272" s="216">
        <v>18.600000000000001</v>
      </c>
      <c r="Q272" s="216">
        <v>13.8</v>
      </c>
      <c r="R272" s="216">
        <v>0.4</v>
      </c>
      <c r="S272" s="216">
        <v>0.7</v>
      </c>
      <c r="T272" s="216">
        <v>0.4</v>
      </c>
      <c r="U272" s="216">
        <v>0.1</v>
      </c>
      <c r="V272" s="216" t="s">
        <v>1677</v>
      </c>
      <c r="W272" s="216">
        <v>0.1</v>
      </c>
      <c r="X272" s="216">
        <v>4.7</v>
      </c>
      <c r="Y272" s="216" t="s">
        <v>1676</v>
      </c>
      <c r="Z272" s="216">
        <v>0.1</v>
      </c>
      <c r="AA272" s="216">
        <v>4.7</v>
      </c>
      <c r="AB272" s="216">
        <v>0.5</v>
      </c>
      <c r="AC272" s="18" t="s">
        <v>1678</v>
      </c>
      <c r="AD272" s="210"/>
    </row>
    <row r="273" spans="1:30" ht="14.25" customHeight="1" x14ac:dyDescent="0.15">
      <c r="A273" s="220" t="s">
        <v>1049</v>
      </c>
      <c r="B273" s="220" t="s">
        <v>1049</v>
      </c>
      <c r="C273" s="214" t="s">
        <v>1050</v>
      </c>
      <c r="E273" s="18">
        <v>41982</v>
      </c>
      <c r="F273" s="210" t="s">
        <v>1051</v>
      </c>
      <c r="G273" s="214" t="s">
        <v>886</v>
      </c>
      <c r="H273" s="18">
        <v>1650</v>
      </c>
      <c r="I273" s="207" t="s">
        <v>17</v>
      </c>
      <c r="J273" s="18" t="s">
        <v>1052</v>
      </c>
      <c r="K273" s="215">
        <v>750</v>
      </c>
      <c r="L273" s="18">
        <v>2.2000000000000002</v>
      </c>
      <c r="M273" s="215">
        <v>0</v>
      </c>
      <c r="N273" s="215">
        <v>81</v>
      </c>
      <c r="O273" s="216">
        <v>13.4</v>
      </c>
      <c r="P273" s="216">
        <v>17.899999999999999</v>
      </c>
      <c r="Q273" s="216">
        <v>13.4</v>
      </c>
      <c r="R273" s="216">
        <v>0.8</v>
      </c>
      <c r="S273" s="216">
        <v>1.5</v>
      </c>
      <c r="T273" s="216">
        <v>0.8</v>
      </c>
      <c r="U273" s="216">
        <v>0</v>
      </c>
      <c r="V273" s="216" t="s">
        <v>1677</v>
      </c>
      <c r="W273" s="216">
        <v>0</v>
      </c>
      <c r="X273" s="216">
        <v>5.0999999999999996</v>
      </c>
      <c r="Y273" s="216" t="s">
        <v>1676</v>
      </c>
      <c r="Z273" s="216">
        <v>0</v>
      </c>
      <c r="AA273" s="216">
        <v>5.0999999999999996</v>
      </c>
      <c r="AB273" s="216">
        <v>0.5</v>
      </c>
      <c r="AC273" s="18" t="s">
        <v>1747</v>
      </c>
      <c r="AD273" s="210"/>
    </row>
    <row r="274" spans="1:30" ht="14.25" customHeight="1" x14ac:dyDescent="0.15">
      <c r="A274" s="220" t="s">
        <v>1928</v>
      </c>
      <c r="B274" s="220" t="s">
        <v>1929</v>
      </c>
      <c r="C274" s="214" t="s">
        <v>1930</v>
      </c>
      <c r="E274" s="18">
        <v>30213</v>
      </c>
      <c r="F274" s="210" t="s">
        <v>1055</v>
      </c>
      <c r="G274" s="214" t="s">
        <v>1056</v>
      </c>
      <c r="H274" s="18">
        <v>905</v>
      </c>
      <c r="I274" s="207" t="s">
        <v>17</v>
      </c>
      <c r="J274" s="18" t="s">
        <v>91</v>
      </c>
      <c r="K274" s="215">
        <v>500</v>
      </c>
      <c r="L274" s="18">
        <v>1.81</v>
      </c>
      <c r="M274" s="215">
        <v>0</v>
      </c>
      <c r="N274" s="215">
        <v>89</v>
      </c>
      <c r="O274" s="216">
        <v>11.3</v>
      </c>
      <c r="P274" s="216">
        <v>12.1</v>
      </c>
      <c r="Q274" s="216">
        <v>11.3</v>
      </c>
      <c r="R274" s="216">
        <v>0.4</v>
      </c>
      <c r="S274" s="216">
        <v>0.5</v>
      </c>
      <c r="T274" s="216">
        <v>0.4</v>
      </c>
      <c r="U274" s="216" t="s">
        <v>1702</v>
      </c>
      <c r="V274" s="216" t="s">
        <v>1677</v>
      </c>
      <c r="W274" s="216" t="s">
        <v>1702</v>
      </c>
      <c r="X274" s="216">
        <v>10.199999999999999</v>
      </c>
      <c r="Y274" s="216" t="s">
        <v>1676</v>
      </c>
      <c r="Z274" s="216">
        <v>9.1999999999999993</v>
      </c>
      <c r="AA274" s="216">
        <v>10.199999999999999</v>
      </c>
      <c r="AB274" s="216">
        <v>2.2000000000000002</v>
      </c>
      <c r="AC274" s="18" t="s">
        <v>1678</v>
      </c>
      <c r="AD274" s="210"/>
    </row>
    <row r="275" spans="1:30" ht="14.25" customHeight="1" x14ac:dyDescent="0.15">
      <c r="A275" s="206" t="s">
        <v>1931</v>
      </c>
      <c r="B275" s="220" t="s">
        <v>1929</v>
      </c>
      <c r="C275" s="214" t="s">
        <v>1930</v>
      </c>
      <c r="D275" s="208"/>
      <c r="E275" s="206">
        <v>30375</v>
      </c>
      <c r="F275" s="210" t="s">
        <v>1058</v>
      </c>
      <c r="G275" s="214"/>
      <c r="H275" s="18">
        <v>121</v>
      </c>
      <c r="I275" s="207" t="s">
        <v>17</v>
      </c>
      <c r="J275" s="214" t="s">
        <v>1059</v>
      </c>
      <c r="K275" s="215">
        <v>750</v>
      </c>
      <c r="L275" s="18">
        <v>0.16133333333333333</v>
      </c>
      <c r="M275" s="215">
        <v>0</v>
      </c>
      <c r="N275" s="215">
        <v>89</v>
      </c>
      <c r="O275" s="216">
        <v>11.3</v>
      </c>
      <c r="P275" s="216">
        <v>12.1</v>
      </c>
      <c r="Q275" s="216">
        <v>11.3</v>
      </c>
      <c r="R275" s="216">
        <v>0.4</v>
      </c>
      <c r="S275" s="216">
        <v>0.5</v>
      </c>
      <c r="T275" s="216">
        <v>0.4</v>
      </c>
      <c r="U275" s="216" t="s">
        <v>1702</v>
      </c>
      <c r="V275" s="216" t="s">
        <v>1677</v>
      </c>
      <c r="W275" s="216" t="s">
        <v>1702</v>
      </c>
      <c r="X275" s="216">
        <v>10.199999999999999</v>
      </c>
      <c r="Y275" s="216" t="s">
        <v>1676</v>
      </c>
      <c r="Z275" s="216">
        <v>9.1999999999999993</v>
      </c>
      <c r="AA275" s="216">
        <v>10.199999999999999</v>
      </c>
      <c r="AB275" s="216">
        <v>2.2000000000000002</v>
      </c>
      <c r="AC275" s="18" t="s">
        <v>1678</v>
      </c>
      <c r="AD275" s="210"/>
    </row>
    <row r="276" spans="1:30" ht="14.25" customHeight="1" x14ac:dyDescent="0.15">
      <c r="A276" s="206" t="s">
        <v>1060</v>
      </c>
      <c r="B276" s="220" t="s">
        <v>1060</v>
      </c>
      <c r="C276" s="214" t="s">
        <v>1932</v>
      </c>
      <c r="D276" s="208"/>
      <c r="E276" s="206">
        <v>41224</v>
      </c>
      <c r="F276" s="210" t="s">
        <v>1062</v>
      </c>
      <c r="G276" s="214" t="s">
        <v>1063</v>
      </c>
      <c r="H276" s="18">
        <v>638</v>
      </c>
      <c r="I276" s="207" t="s">
        <v>17</v>
      </c>
      <c r="J276" s="214" t="s">
        <v>1064</v>
      </c>
      <c r="K276" s="215">
        <v>270</v>
      </c>
      <c r="L276" s="18">
        <v>2.3629629629629632</v>
      </c>
      <c r="M276" s="215">
        <v>0</v>
      </c>
      <c r="N276" s="215">
        <v>93</v>
      </c>
      <c r="O276" s="216">
        <v>11.2</v>
      </c>
      <c r="P276" s="216">
        <v>12</v>
      </c>
      <c r="Q276" s="216">
        <v>11.2</v>
      </c>
      <c r="R276" s="216">
        <v>0.5</v>
      </c>
      <c r="S276" s="216">
        <v>0.9</v>
      </c>
      <c r="T276" s="216">
        <v>0.5</v>
      </c>
      <c r="U276" s="216" t="s">
        <v>1702</v>
      </c>
      <c r="V276" s="216" t="s">
        <v>1677</v>
      </c>
      <c r="W276" s="216" t="s">
        <v>1702</v>
      </c>
      <c r="X276" s="216">
        <v>11</v>
      </c>
      <c r="Y276" s="216" t="s">
        <v>1676</v>
      </c>
      <c r="Z276" s="216">
        <v>9.6999999999999993</v>
      </c>
      <c r="AA276" s="216">
        <v>11</v>
      </c>
      <c r="AB276" s="216">
        <v>2.5</v>
      </c>
      <c r="AC276" s="18" t="s">
        <v>1678</v>
      </c>
      <c r="AD276" s="210"/>
    </row>
    <row r="277" spans="1:30" ht="14.25" customHeight="1" x14ac:dyDescent="0.15">
      <c r="A277" s="220" t="s">
        <v>1065</v>
      </c>
      <c r="B277" s="220" t="s">
        <v>1065</v>
      </c>
      <c r="C277" s="18" t="s">
        <v>1933</v>
      </c>
      <c r="E277" s="18">
        <v>41967</v>
      </c>
      <c r="F277" s="210" t="s">
        <v>1067</v>
      </c>
      <c r="G277" s="214" t="s">
        <v>1068</v>
      </c>
      <c r="H277" s="18">
        <v>372</v>
      </c>
      <c r="I277" s="207" t="s">
        <v>17</v>
      </c>
      <c r="J277" s="18" t="s">
        <v>842</v>
      </c>
      <c r="K277" s="215">
        <v>500</v>
      </c>
      <c r="L277" s="18">
        <v>0.74399999999999999</v>
      </c>
      <c r="M277" s="215">
        <v>0</v>
      </c>
      <c r="N277" s="215">
        <v>107</v>
      </c>
      <c r="O277" s="216">
        <v>12.3</v>
      </c>
      <c r="P277" s="216">
        <v>13.2</v>
      </c>
      <c r="Q277" s="216">
        <v>12.3</v>
      </c>
      <c r="R277" s="216">
        <v>0.4</v>
      </c>
      <c r="S277" s="216">
        <v>0.4</v>
      </c>
      <c r="T277" s="216">
        <v>0.4</v>
      </c>
      <c r="U277" s="216">
        <v>10</v>
      </c>
      <c r="V277" s="216" t="s">
        <v>1677</v>
      </c>
      <c r="W277" s="216">
        <v>9.4</v>
      </c>
      <c r="X277" s="216">
        <v>12.1</v>
      </c>
      <c r="Y277" s="216" t="s">
        <v>1676</v>
      </c>
      <c r="Z277" s="216">
        <v>13.3</v>
      </c>
      <c r="AA277" s="216">
        <v>12.1</v>
      </c>
      <c r="AB277" s="216">
        <v>2.5</v>
      </c>
      <c r="AC277" s="18" t="s">
        <v>1678</v>
      </c>
      <c r="AD277" s="210"/>
    </row>
    <row r="278" spans="1:30" ht="14.25" customHeight="1" x14ac:dyDescent="0.15">
      <c r="A278" s="206" t="s">
        <v>1069</v>
      </c>
      <c r="B278" s="206" t="s">
        <v>1069</v>
      </c>
      <c r="C278" s="214" t="s">
        <v>1070</v>
      </c>
      <c r="D278" s="208"/>
      <c r="E278" s="206">
        <v>2766</v>
      </c>
      <c r="F278" s="210" t="s">
        <v>1071</v>
      </c>
      <c r="G278" s="214" t="s">
        <v>302</v>
      </c>
      <c r="H278" s="18">
        <v>1120</v>
      </c>
      <c r="I278" s="207" t="s">
        <v>17</v>
      </c>
      <c r="J278" s="214" t="s">
        <v>23</v>
      </c>
      <c r="K278" s="215">
        <v>1000</v>
      </c>
      <c r="L278" s="18">
        <v>1.1200000000000001</v>
      </c>
      <c r="M278" s="215">
        <v>0</v>
      </c>
      <c r="N278" s="215">
        <v>104</v>
      </c>
      <c r="O278" s="216" t="s">
        <v>1702</v>
      </c>
      <c r="P278" s="216">
        <v>12</v>
      </c>
      <c r="Q278" s="216">
        <v>12</v>
      </c>
      <c r="R278" s="216">
        <v>2.6</v>
      </c>
      <c r="S278" s="216">
        <v>4.3</v>
      </c>
      <c r="T278" s="216">
        <v>2.6</v>
      </c>
      <c r="U278" s="216" t="s">
        <v>1702</v>
      </c>
      <c r="V278" s="216" t="s">
        <v>1677</v>
      </c>
      <c r="W278" s="216" t="s">
        <v>1702</v>
      </c>
      <c r="X278" s="216">
        <v>8.1999999999999993</v>
      </c>
      <c r="Y278" s="216" t="s">
        <v>1676</v>
      </c>
      <c r="Z278" s="216">
        <v>6.5</v>
      </c>
      <c r="AA278" s="216">
        <v>8.1999999999999993</v>
      </c>
      <c r="AB278" s="216">
        <v>1.4</v>
      </c>
      <c r="AC278" s="18" t="s">
        <v>1678</v>
      </c>
      <c r="AD278" s="210"/>
    </row>
    <row r="279" spans="1:30" ht="14.25" customHeight="1" x14ac:dyDescent="0.15">
      <c r="A279" s="206" t="s">
        <v>1072</v>
      </c>
      <c r="B279" s="206" t="s">
        <v>1072</v>
      </c>
      <c r="C279" s="214" t="s">
        <v>1073</v>
      </c>
      <c r="D279" s="208"/>
      <c r="E279" s="206">
        <v>30370</v>
      </c>
      <c r="F279" s="210" t="s">
        <v>1074</v>
      </c>
      <c r="G279" s="214" t="s">
        <v>1075</v>
      </c>
      <c r="H279" s="18">
        <v>170</v>
      </c>
      <c r="I279" s="207" t="s">
        <v>209</v>
      </c>
      <c r="J279" s="214" t="s">
        <v>139</v>
      </c>
      <c r="K279" s="215">
        <v>15</v>
      </c>
      <c r="L279" s="18">
        <v>11.333333333333334</v>
      </c>
      <c r="M279" s="215">
        <v>0</v>
      </c>
      <c r="N279" s="215">
        <v>80</v>
      </c>
      <c r="O279" s="216" t="s">
        <v>1702</v>
      </c>
      <c r="P279" s="216">
        <v>7.6</v>
      </c>
      <c r="Q279" s="216">
        <v>7.6</v>
      </c>
      <c r="R279" s="216">
        <v>0.3</v>
      </c>
      <c r="S279" s="216">
        <v>0.4</v>
      </c>
      <c r="T279" s="216">
        <v>0.3</v>
      </c>
      <c r="U279" s="216" t="s">
        <v>1702</v>
      </c>
      <c r="V279" s="216" t="s">
        <v>1677</v>
      </c>
      <c r="W279" s="216" t="s">
        <v>1702</v>
      </c>
      <c r="X279" s="216">
        <v>11.7</v>
      </c>
      <c r="Y279" s="216" t="s">
        <v>1676</v>
      </c>
      <c r="Z279" s="216">
        <v>11.6</v>
      </c>
      <c r="AA279" s="216">
        <v>11.7</v>
      </c>
      <c r="AB279" s="216">
        <v>2</v>
      </c>
      <c r="AC279" s="18" t="s">
        <v>1678</v>
      </c>
      <c r="AD279" s="210"/>
    </row>
    <row r="280" spans="1:30" ht="14.25" customHeight="1" x14ac:dyDescent="0.15">
      <c r="A280" s="206" t="s">
        <v>1076</v>
      </c>
      <c r="B280" s="206" t="s">
        <v>1076</v>
      </c>
      <c r="C280" s="214" t="s">
        <v>1077</v>
      </c>
      <c r="D280" s="208"/>
      <c r="E280" s="206">
        <v>41647</v>
      </c>
      <c r="F280" s="210" t="s">
        <v>1078</v>
      </c>
      <c r="G280" s="214" t="s">
        <v>1056</v>
      </c>
      <c r="H280" s="18">
        <v>940</v>
      </c>
      <c r="I280" s="207" t="s">
        <v>17</v>
      </c>
      <c r="J280" s="214" t="s">
        <v>1079</v>
      </c>
      <c r="K280" s="215">
        <v>600</v>
      </c>
      <c r="L280" s="18">
        <v>1.5666666666666667</v>
      </c>
      <c r="M280" s="215">
        <v>0</v>
      </c>
      <c r="N280" s="215">
        <v>93</v>
      </c>
      <c r="O280" s="216" t="s">
        <v>1702</v>
      </c>
      <c r="P280" s="216">
        <v>9.9</v>
      </c>
      <c r="Q280" s="216">
        <v>9.9</v>
      </c>
      <c r="R280" s="216">
        <v>0.9</v>
      </c>
      <c r="S280" s="216">
        <v>1</v>
      </c>
      <c r="T280" s="216">
        <v>0.9</v>
      </c>
      <c r="U280" s="216" t="s">
        <v>1702</v>
      </c>
      <c r="V280" s="216" t="s">
        <v>1677</v>
      </c>
      <c r="W280" s="216" t="s">
        <v>1702</v>
      </c>
      <c r="X280" s="216">
        <v>11.5</v>
      </c>
      <c r="Y280" s="216" t="s">
        <v>1676</v>
      </c>
      <c r="Z280" s="216">
        <v>11.4</v>
      </c>
      <c r="AA280" s="216">
        <v>11.5</v>
      </c>
      <c r="AB280" s="216">
        <v>1.5</v>
      </c>
      <c r="AC280" s="18" t="s">
        <v>1678</v>
      </c>
      <c r="AD280" s="210"/>
    </row>
    <row r="281" spans="1:30" ht="14.25" customHeight="1" x14ac:dyDescent="0.15">
      <c r="A281" s="206" t="s">
        <v>1080</v>
      </c>
      <c r="B281" s="206" t="s">
        <v>1080</v>
      </c>
      <c r="C281" s="214" t="s">
        <v>1934</v>
      </c>
      <c r="D281" s="208"/>
      <c r="E281" s="206">
        <v>41233</v>
      </c>
      <c r="F281" s="210" t="s">
        <v>1082</v>
      </c>
      <c r="G281" s="214" t="s">
        <v>1063</v>
      </c>
      <c r="H281" s="18">
        <v>178</v>
      </c>
      <c r="I281" s="207" t="s">
        <v>17</v>
      </c>
      <c r="J281" s="214" t="s">
        <v>1083</v>
      </c>
      <c r="K281" s="215">
        <v>135</v>
      </c>
      <c r="L281" s="18">
        <v>1.3185185185185184</v>
      </c>
      <c r="M281" s="215">
        <v>0</v>
      </c>
      <c r="N281" s="215">
        <v>116</v>
      </c>
      <c r="O281" s="216">
        <v>10</v>
      </c>
      <c r="P281" s="216">
        <v>11.3</v>
      </c>
      <c r="Q281" s="216">
        <v>10</v>
      </c>
      <c r="R281" s="216">
        <v>2.2000000000000002</v>
      </c>
      <c r="S281" s="216">
        <v>2.4</v>
      </c>
      <c r="T281" s="216">
        <v>2.2000000000000002</v>
      </c>
      <c r="U281" s="216">
        <v>8.8000000000000007</v>
      </c>
      <c r="V281" s="216" t="s">
        <v>1677</v>
      </c>
      <c r="W281" s="216">
        <v>8.1999999999999993</v>
      </c>
      <c r="X281" s="216">
        <v>12</v>
      </c>
      <c r="Y281" s="216" t="s">
        <v>1676</v>
      </c>
      <c r="Z281" s="216">
        <v>12.6</v>
      </c>
      <c r="AA281" s="216">
        <v>12</v>
      </c>
      <c r="AB281" s="216">
        <v>2</v>
      </c>
      <c r="AC281" s="18" t="s">
        <v>1678</v>
      </c>
      <c r="AD281" s="210"/>
    </row>
    <row r="282" spans="1:30" ht="14.25" customHeight="1" x14ac:dyDescent="0.15">
      <c r="A282" s="206" t="s">
        <v>1084</v>
      </c>
      <c r="B282" s="206" t="s">
        <v>1084</v>
      </c>
      <c r="C282" s="214" t="s">
        <v>1935</v>
      </c>
      <c r="D282" s="208"/>
      <c r="E282" s="206">
        <v>11939</v>
      </c>
      <c r="F282" s="210" t="s">
        <v>1086</v>
      </c>
      <c r="G282" s="214" t="s">
        <v>1087</v>
      </c>
      <c r="H282" s="18">
        <v>154</v>
      </c>
      <c r="I282" s="207" t="s">
        <v>209</v>
      </c>
      <c r="J282" s="214" t="s">
        <v>1088</v>
      </c>
      <c r="K282" s="215">
        <v>140</v>
      </c>
      <c r="L282" s="18">
        <v>1.1000000000000001</v>
      </c>
      <c r="M282" s="215">
        <v>0</v>
      </c>
      <c r="N282" s="215">
        <v>155</v>
      </c>
      <c r="O282" s="216">
        <v>12</v>
      </c>
      <c r="P282" s="216">
        <v>13.4</v>
      </c>
      <c r="Q282" s="216">
        <v>12</v>
      </c>
      <c r="R282" s="216">
        <v>6.1</v>
      </c>
      <c r="S282" s="216">
        <v>6.7</v>
      </c>
      <c r="T282" s="216">
        <v>6.1</v>
      </c>
      <c r="U282" s="216" t="s">
        <v>1702</v>
      </c>
      <c r="V282" s="216" t="s">
        <v>1677</v>
      </c>
      <c r="W282" s="216" t="s">
        <v>1702</v>
      </c>
      <c r="X282" s="216">
        <v>13.1</v>
      </c>
      <c r="Y282" s="216" t="s">
        <v>1676</v>
      </c>
      <c r="Z282" s="216">
        <v>11.1</v>
      </c>
      <c r="AA282" s="216">
        <v>13.1</v>
      </c>
      <c r="AB282" s="216">
        <v>2.2999999999999998</v>
      </c>
      <c r="AC282" s="18" t="s">
        <v>1678</v>
      </c>
      <c r="AD282" s="210"/>
    </row>
    <row r="283" spans="1:30" ht="14.25" customHeight="1" x14ac:dyDescent="0.15">
      <c r="A283" s="206" t="s">
        <v>1090</v>
      </c>
      <c r="B283" s="206" t="s">
        <v>1936</v>
      </c>
      <c r="C283" s="214" t="s">
        <v>1091</v>
      </c>
      <c r="D283" s="208"/>
      <c r="E283" s="206">
        <v>8035</v>
      </c>
      <c r="F283" s="210" t="s">
        <v>1092</v>
      </c>
      <c r="G283" s="214"/>
      <c r="H283" s="18">
        <v>3105</v>
      </c>
      <c r="I283" s="207" t="s">
        <v>67</v>
      </c>
      <c r="J283" s="214"/>
      <c r="K283" s="215">
        <v>1000</v>
      </c>
      <c r="L283" s="18">
        <v>3.105</v>
      </c>
      <c r="M283" s="215">
        <v>0</v>
      </c>
      <c r="N283" s="215">
        <v>221</v>
      </c>
      <c r="O283" s="216">
        <v>15.1</v>
      </c>
      <c r="P283" s="216">
        <v>17.899999999999999</v>
      </c>
      <c r="Q283" s="216">
        <v>15.1</v>
      </c>
      <c r="R283" s="216">
        <v>15.8</v>
      </c>
      <c r="S283" s="216">
        <v>17.399999999999999</v>
      </c>
      <c r="T283" s="216">
        <v>15.8</v>
      </c>
      <c r="U283" s="216">
        <v>0.1</v>
      </c>
      <c r="V283" s="216" t="s">
        <v>1677</v>
      </c>
      <c r="W283" s="216">
        <v>0.1</v>
      </c>
      <c r="X283" s="216">
        <v>4.5</v>
      </c>
      <c r="Y283" s="216" t="s">
        <v>1676</v>
      </c>
      <c r="Z283" s="216">
        <v>0.1</v>
      </c>
      <c r="AA283" s="216">
        <v>4.5</v>
      </c>
      <c r="AB283" s="216">
        <v>0.1</v>
      </c>
      <c r="AC283" s="18" t="s">
        <v>1678</v>
      </c>
      <c r="AD283" s="210"/>
    </row>
    <row r="284" spans="1:30" ht="14.25" customHeight="1" x14ac:dyDescent="0.15">
      <c r="A284" s="206" t="s">
        <v>1093</v>
      </c>
      <c r="B284" s="206" t="s">
        <v>1936</v>
      </c>
      <c r="C284" s="214" t="s">
        <v>1091</v>
      </c>
      <c r="D284" s="208"/>
      <c r="E284" s="206">
        <v>9024</v>
      </c>
      <c r="F284" s="210" t="s">
        <v>1937</v>
      </c>
      <c r="G284" s="214"/>
      <c r="H284" s="18">
        <v>4100</v>
      </c>
      <c r="I284" s="207" t="s">
        <v>67</v>
      </c>
      <c r="J284" s="214"/>
      <c r="K284" s="215">
        <v>1000</v>
      </c>
      <c r="L284" s="18">
        <v>4.0999999999999996</v>
      </c>
      <c r="M284" s="215">
        <v>0</v>
      </c>
      <c r="N284" s="215">
        <v>221</v>
      </c>
      <c r="O284" s="216">
        <v>15.1</v>
      </c>
      <c r="P284" s="216">
        <v>17.899999999999999</v>
      </c>
      <c r="Q284" s="216">
        <v>15.1</v>
      </c>
      <c r="R284" s="216">
        <v>15.8</v>
      </c>
      <c r="S284" s="216">
        <v>17.399999999999999</v>
      </c>
      <c r="T284" s="216">
        <v>15.8</v>
      </c>
      <c r="U284" s="216">
        <v>0.1</v>
      </c>
      <c r="V284" s="216" t="s">
        <v>1677</v>
      </c>
      <c r="W284" s="216">
        <v>0.1</v>
      </c>
      <c r="X284" s="216">
        <v>4.5</v>
      </c>
      <c r="Y284" s="216" t="s">
        <v>1676</v>
      </c>
      <c r="Z284" s="216">
        <v>0.1</v>
      </c>
      <c r="AA284" s="216">
        <v>4.5</v>
      </c>
      <c r="AB284" s="216">
        <v>0.1</v>
      </c>
      <c r="AC284" s="18" t="s">
        <v>1678</v>
      </c>
      <c r="AD284" s="210"/>
    </row>
    <row r="285" spans="1:30" ht="14.25" customHeight="1" x14ac:dyDescent="0.15">
      <c r="A285" s="206" t="s">
        <v>1095</v>
      </c>
      <c r="B285" s="206" t="s">
        <v>1938</v>
      </c>
      <c r="C285" s="214" t="s">
        <v>1096</v>
      </c>
      <c r="D285" s="208"/>
      <c r="E285" s="206">
        <v>593</v>
      </c>
      <c r="F285" s="210" t="s">
        <v>1097</v>
      </c>
      <c r="G285" s="214"/>
      <c r="H285" s="18">
        <v>2568</v>
      </c>
      <c r="I285" s="207" t="s">
        <v>67</v>
      </c>
      <c r="J285" s="214"/>
      <c r="K285" s="215">
        <v>1000</v>
      </c>
      <c r="L285" s="18">
        <v>2.5680000000000001</v>
      </c>
      <c r="M285" s="215">
        <v>0</v>
      </c>
      <c r="N285" s="215">
        <v>338</v>
      </c>
      <c r="O285" s="216" t="s">
        <v>1702</v>
      </c>
      <c r="P285" s="216">
        <v>14.4</v>
      </c>
      <c r="Q285" s="216">
        <v>14.4</v>
      </c>
      <c r="R285" s="216">
        <v>31</v>
      </c>
      <c r="S285" s="216">
        <v>32.9</v>
      </c>
      <c r="T285" s="216">
        <v>31</v>
      </c>
      <c r="U285" s="216">
        <v>0.2</v>
      </c>
      <c r="V285" s="216" t="s">
        <v>1676</v>
      </c>
      <c r="W285" s="216">
        <v>0.2</v>
      </c>
      <c r="X285" s="216">
        <v>2.1</v>
      </c>
      <c r="Y285" s="216" t="s">
        <v>1677</v>
      </c>
      <c r="Z285" s="216">
        <v>0.2</v>
      </c>
      <c r="AA285" s="216">
        <v>0.2</v>
      </c>
      <c r="AB285" s="216">
        <v>0.1</v>
      </c>
      <c r="AC285" s="18" t="s">
        <v>1678</v>
      </c>
      <c r="AD285" s="210"/>
    </row>
    <row r="286" spans="1:30" ht="14.25" customHeight="1" x14ac:dyDescent="0.15">
      <c r="A286" s="206" t="s">
        <v>1098</v>
      </c>
      <c r="B286" s="206" t="s">
        <v>1938</v>
      </c>
      <c r="C286" s="214" t="s">
        <v>1096</v>
      </c>
      <c r="D286" s="208"/>
      <c r="E286" s="206">
        <v>8466</v>
      </c>
      <c r="F286" s="210" t="s">
        <v>1099</v>
      </c>
      <c r="G286" s="214"/>
      <c r="H286" s="18">
        <v>2600</v>
      </c>
      <c r="I286" s="207" t="s">
        <v>67</v>
      </c>
      <c r="J286" s="214"/>
      <c r="K286" s="215">
        <v>1000</v>
      </c>
      <c r="L286" s="18">
        <v>2.6</v>
      </c>
      <c r="M286" s="215">
        <v>0</v>
      </c>
      <c r="N286" s="215">
        <v>338</v>
      </c>
      <c r="O286" s="216" t="s">
        <v>1702</v>
      </c>
      <c r="P286" s="216">
        <v>14.4</v>
      </c>
      <c r="Q286" s="216">
        <v>14.4</v>
      </c>
      <c r="R286" s="216">
        <v>31</v>
      </c>
      <c r="S286" s="216">
        <v>32.9</v>
      </c>
      <c r="T286" s="216">
        <v>31</v>
      </c>
      <c r="U286" s="216">
        <v>0.2</v>
      </c>
      <c r="V286" s="216" t="s">
        <v>1676</v>
      </c>
      <c r="W286" s="216">
        <v>0.2</v>
      </c>
      <c r="X286" s="216">
        <v>2.1</v>
      </c>
      <c r="Y286" s="216" t="s">
        <v>1677</v>
      </c>
      <c r="Z286" s="216">
        <v>0.2</v>
      </c>
      <c r="AA286" s="216">
        <v>0.2</v>
      </c>
      <c r="AB286" s="216">
        <v>0.1</v>
      </c>
      <c r="AC286" s="18" t="s">
        <v>1678</v>
      </c>
      <c r="AD286" s="210"/>
    </row>
    <row r="287" spans="1:30" ht="14.25" customHeight="1" x14ac:dyDescent="0.15">
      <c r="A287" s="206" t="s">
        <v>1100</v>
      </c>
      <c r="B287" s="206" t="s">
        <v>1939</v>
      </c>
      <c r="C287" s="214" t="s">
        <v>1101</v>
      </c>
      <c r="D287" s="208"/>
      <c r="E287" s="206">
        <v>592</v>
      </c>
      <c r="F287" s="210" t="s">
        <v>1102</v>
      </c>
      <c r="G287" s="214"/>
      <c r="H287" s="18">
        <v>2700</v>
      </c>
      <c r="I287" s="207" t="s">
        <v>67</v>
      </c>
      <c r="J287" s="214"/>
      <c r="K287" s="215">
        <v>1000</v>
      </c>
      <c r="L287" s="18">
        <v>2.7</v>
      </c>
      <c r="M287" s="215">
        <v>0</v>
      </c>
      <c r="N287" s="215">
        <v>148</v>
      </c>
      <c r="O287" s="216">
        <v>16.5</v>
      </c>
      <c r="P287" s="216">
        <v>19.600000000000001</v>
      </c>
      <c r="Q287" s="216">
        <v>16.5</v>
      </c>
      <c r="R287" s="216">
        <v>7.5</v>
      </c>
      <c r="S287" s="216">
        <v>8.6</v>
      </c>
      <c r="T287" s="216">
        <v>7.5</v>
      </c>
      <c r="U287" s="216">
        <v>0.4</v>
      </c>
      <c r="V287" s="216" t="s">
        <v>1677</v>
      </c>
      <c r="W287" s="216">
        <v>0.4</v>
      </c>
      <c r="X287" s="216">
        <v>3.6</v>
      </c>
      <c r="Y287" s="216" t="s">
        <v>1676</v>
      </c>
      <c r="Z287" s="216">
        <v>0.4</v>
      </c>
      <c r="AA287" s="216">
        <v>3.6</v>
      </c>
      <c r="AB287" s="216">
        <v>0.1</v>
      </c>
      <c r="AC287" s="18" t="s">
        <v>1678</v>
      </c>
      <c r="AD287" s="210"/>
    </row>
    <row r="288" spans="1:30" ht="14.25" customHeight="1" x14ac:dyDescent="0.15">
      <c r="A288" s="206" t="s">
        <v>1103</v>
      </c>
      <c r="B288" s="206" t="s">
        <v>1939</v>
      </c>
      <c r="C288" s="214" t="s">
        <v>1101</v>
      </c>
      <c r="D288" s="208"/>
      <c r="E288" s="206">
        <v>591</v>
      </c>
      <c r="F288" s="210" t="s">
        <v>1940</v>
      </c>
      <c r="G288" s="214"/>
      <c r="H288" s="18">
        <v>2700</v>
      </c>
      <c r="I288" s="207" t="s">
        <v>67</v>
      </c>
      <c r="J288" s="214"/>
      <c r="K288" s="215">
        <v>1000</v>
      </c>
      <c r="L288" s="18">
        <v>2.7</v>
      </c>
      <c r="M288" s="215">
        <v>0</v>
      </c>
      <c r="N288" s="215">
        <v>148</v>
      </c>
      <c r="O288" s="216">
        <v>16.5</v>
      </c>
      <c r="P288" s="216">
        <v>19.600000000000001</v>
      </c>
      <c r="Q288" s="216">
        <v>16.5</v>
      </c>
      <c r="R288" s="216">
        <v>7.5</v>
      </c>
      <c r="S288" s="216">
        <v>8.6</v>
      </c>
      <c r="T288" s="216">
        <v>7.5</v>
      </c>
      <c r="U288" s="216">
        <v>0.4</v>
      </c>
      <c r="V288" s="216" t="s">
        <v>1677</v>
      </c>
      <c r="W288" s="216">
        <v>0.4</v>
      </c>
      <c r="X288" s="216">
        <v>3.6</v>
      </c>
      <c r="Y288" s="216" t="s">
        <v>1676</v>
      </c>
      <c r="Z288" s="216">
        <v>0.4</v>
      </c>
      <c r="AA288" s="216">
        <v>3.6</v>
      </c>
      <c r="AB288" s="216">
        <v>0.1</v>
      </c>
      <c r="AC288" s="18" t="s">
        <v>1678</v>
      </c>
      <c r="AD288" s="210"/>
    </row>
    <row r="289" spans="1:30" ht="14.25" customHeight="1" x14ac:dyDescent="0.15">
      <c r="A289" s="206" t="s">
        <v>1105</v>
      </c>
      <c r="B289" s="206" t="s">
        <v>1105</v>
      </c>
      <c r="C289" s="214" t="s">
        <v>1106</v>
      </c>
      <c r="D289" s="208"/>
      <c r="E289" s="206">
        <v>3502</v>
      </c>
      <c r="F289" s="210" t="s">
        <v>1941</v>
      </c>
      <c r="G289" s="214"/>
      <c r="H289" s="18">
        <v>6700</v>
      </c>
      <c r="I289" s="207" t="s">
        <v>67</v>
      </c>
      <c r="J289" s="214"/>
      <c r="K289" s="215">
        <v>1000</v>
      </c>
      <c r="L289" s="18">
        <v>6.7</v>
      </c>
      <c r="M289" s="215">
        <v>0</v>
      </c>
      <c r="N289" s="215">
        <v>123</v>
      </c>
      <c r="O289" s="216">
        <v>18.5</v>
      </c>
      <c r="P289" s="216">
        <v>20.5</v>
      </c>
      <c r="Q289" s="216">
        <v>18.5</v>
      </c>
      <c r="R289" s="216">
        <v>4.2</v>
      </c>
      <c r="S289" s="216">
        <v>4.8</v>
      </c>
      <c r="T289" s="216">
        <v>4.2</v>
      </c>
      <c r="U289" s="216">
        <v>0.3</v>
      </c>
      <c r="V289" s="216" t="s">
        <v>1677</v>
      </c>
      <c r="W289" s="216">
        <v>0.3</v>
      </c>
      <c r="X289" s="216">
        <v>2.9</v>
      </c>
      <c r="Y289" s="216" t="s">
        <v>1676</v>
      </c>
      <c r="Z289" s="216">
        <v>0.3</v>
      </c>
      <c r="AA289" s="216">
        <v>2.9</v>
      </c>
      <c r="AB289" s="216">
        <v>0.1</v>
      </c>
      <c r="AC289" s="18" t="s">
        <v>1678</v>
      </c>
      <c r="AD289" s="210"/>
    </row>
    <row r="290" spans="1:30" ht="14.25" customHeight="1" x14ac:dyDescent="0.15">
      <c r="A290" s="206" t="s">
        <v>1108</v>
      </c>
      <c r="B290" s="206" t="s">
        <v>1108</v>
      </c>
      <c r="C290" s="214" t="s">
        <v>1109</v>
      </c>
      <c r="D290" s="208"/>
      <c r="E290" s="206">
        <v>596</v>
      </c>
      <c r="F290" s="210" t="s">
        <v>1110</v>
      </c>
      <c r="G290" s="214"/>
      <c r="H290" s="18">
        <v>2435</v>
      </c>
      <c r="I290" s="207" t="s">
        <v>67</v>
      </c>
      <c r="J290" s="214"/>
      <c r="K290" s="215">
        <v>1000</v>
      </c>
      <c r="L290" s="18">
        <v>2.4350000000000001</v>
      </c>
      <c r="M290" s="215">
        <v>0</v>
      </c>
      <c r="N290" s="215">
        <v>251</v>
      </c>
      <c r="O290" s="216">
        <v>14.4</v>
      </c>
      <c r="P290" s="216">
        <v>17.100000000000001</v>
      </c>
      <c r="Q290" s="216">
        <v>14.4</v>
      </c>
      <c r="R290" s="216">
        <v>19.8</v>
      </c>
      <c r="S290" s="216">
        <v>21.1</v>
      </c>
      <c r="T290" s="216">
        <v>19.8</v>
      </c>
      <c r="U290" s="216">
        <v>0.3</v>
      </c>
      <c r="V290" s="216" t="s">
        <v>1677</v>
      </c>
      <c r="W290" s="216">
        <v>0.3</v>
      </c>
      <c r="X290" s="216">
        <v>3.6</v>
      </c>
      <c r="Y290" s="216" t="s">
        <v>1676</v>
      </c>
      <c r="Z290" s="216">
        <v>0.3</v>
      </c>
      <c r="AA290" s="216">
        <v>3.6</v>
      </c>
      <c r="AB290" s="216">
        <v>0.2</v>
      </c>
      <c r="AC290" s="18" t="s">
        <v>1678</v>
      </c>
      <c r="AD290" s="210"/>
    </row>
    <row r="291" spans="1:30" ht="14.25" customHeight="1" x14ac:dyDescent="0.15">
      <c r="A291" s="206" t="s">
        <v>1111</v>
      </c>
      <c r="B291" s="206" t="s">
        <v>1942</v>
      </c>
      <c r="C291" s="214" t="s">
        <v>1112</v>
      </c>
      <c r="D291" s="208"/>
      <c r="E291" s="206">
        <v>5310</v>
      </c>
      <c r="F291" s="210" t="s">
        <v>1113</v>
      </c>
      <c r="G291" s="214"/>
      <c r="H291" s="18">
        <v>2005</v>
      </c>
      <c r="I291" s="207" t="s">
        <v>67</v>
      </c>
      <c r="J291" s="214"/>
      <c r="K291" s="215">
        <v>1000</v>
      </c>
      <c r="L291" s="18">
        <v>2.0049999999999999</v>
      </c>
      <c r="M291" s="215">
        <v>0</v>
      </c>
      <c r="N291" s="215">
        <v>241</v>
      </c>
      <c r="O291" s="216">
        <v>15.2</v>
      </c>
      <c r="P291" s="216">
        <v>17.7</v>
      </c>
      <c r="Q291" s="216">
        <v>15.2</v>
      </c>
      <c r="R291" s="216">
        <v>18.600000000000001</v>
      </c>
      <c r="S291" s="216">
        <v>19.3</v>
      </c>
      <c r="T291" s="216">
        <v>18.600000000000001</v>
      </c>
      <c r="U291" s="216">
        <v>0</v>
      </c>
      <c r="V291" s="216" t="s">
        <v>1677</v>
      </c>
      <c r="W291" s="216">
        <v>0</v>
      </c>
      <c r="X291" s="216">
        <v>3.2</v>
      </c>
      <c r="Y291" s="216" t="s">
        <v>1676</v>
      </c>
      <c r="Z291" s="216">
        <v>0</v>
      </c>
      <c r="AA291" s="216">
        <v>3.2</v>
      </c>
      <c r="AB291" s="216">
        <v>0.1</v>
      </c>
      <c r="AC291" s="18" t="s">
        <v>1678</v>
      </c>
      <c r="AD291" s="210"/>
    </row>
    <row r="292" spans="1:30" ht="14.25" customHeight="1" x14ac:dyDescent="0.15">
      <c r="A292" s="206" t="s">
        <v>1114</v>
      </c>
      <c r="B292" s="206" t="s">
        <v>1942</v>
      </c>
      <c r="C292" s="214" t="s">
        <v>1112</v>
      </c>
      <c r="D292" s="208"/>
      <c r="E292" s="206">
        <v>643</v>
      </c>
      <c r="F292" s="210" t="s">
        <v>1943</v>
      </c>
      <c r="G292" s="214"/>
      <c r="H292" s="18">
        <v>2085</v>
      </c>
      <c r="I292" s="207" t="s">
        <v>67</v>
      </c>
      <c r="J292" s="214"/>
      <c r="K292" s="215">
        <v>1000</v>
      </c>
      <c r="L292" s="18">
        <v>2.085</v>
      </c>
      <c r="M292" s="215">
        <v>0</v>
      </c>
      <c r="N292" s="215">
        <v>241</v>
      </c>
      <c r="O292" s="216">
        <v>15.2</v>
      </c>
      <c r="P292" s="216">
        <v>17.7</v>
      </c>
      <c r="Q292" s="216">
        <v>15.2</v>
      </c>
      <c r="R292" s="216">
        <v>18.600000000000001</v>
      </c>
      <c r="S292" s="216">
        <v>19.3</v>
      </c>
      <c r="T292" s="216">
        <v>18.600000000000001</v>
      </c>
      <c r="U292" s="216">
        <v>0</v>
      </c>
      <c r="V292" s="216" t="s">
        <v>1677</v>
      </c>
      <c r="W292" s="216">
        <v>0</v>
      </c>
      <c r="X292" s="216">
        <v>3.2</v>
      </c>
      <c r="Y292" s="216" t="s">
        <v>1676</v>
      </c>
      <c r="Z292" s="216">
        <v>0</v>
      </c>
      <c r="AA292" s="216">
        <v>3.2</v>
      </c>
      <c r="AB292" s="216">
        <v>0.1</v>
      </c>
      <c r="AC292" s="18" t="s">
        <v>1678</v>
      </c>
      <c r="AD292" s="210"/>
    </row>
    <row r="293" spans="1:30" ht="14.25" customHeight="1" x14ac:dyDescent="0.15">
      <c r="A293" s="206" t="s">
        <v>1116</v>
      </c>
      <c r="B293" s="206" t="s">
        <v>1944</v>
      </c>
      <c r="C293" s="214" t="s">
        <v>1117</v>
      </c>
      <c r="D293" s="208"/>
      <c r="E293" s="206">
        <v>5307</v>
      </c>
      <c r="F293" s="210" t="s">
        <v>1118</v>
      </c>
      <c r="G293" s="214"/>
      <c r="H293" s="18">
        <v>1893</v>
      </c>
      <c r="I293" s="207" t="s">
        <v>67</v>
      </c>
      <c r="J293" s="214"/>
      <c r="K293" s="215">
        <v>1000</v>
      </c>
      <c r="L293" s="18">
        <v>1.893</v>
      </c>
      <c r="M293" s="215">
        <v>0</v>
      </c>
      <c r="N293" s="215">
        <v>275</v>
      </c>
      <c r="O293" s="216">
        <v>15.6</v>
      </c>
      <c r="P293" s="216">
        <v>18.3</v>
      </c>
      <c r="Q293" s="216">
        <v>15.6</v>
      </c>
      <c r="R293" s="216">
        <v>22.1</v>
      </c>
      <c r="S293" s="216">
        <v>22.6</v>
      </c>
      <c r="T293" s="216">
        <v>22.1</v>
      </c>
      <c r="U293" s="216">
        <v>0.2</v>
      </c>
      <c r="V293" s="216" t="s">
        <v>1677</v>
      </c>
      <c r="W293" s="216">
        <v>0.2</v>
      </c>
      <c r="X293" s="216">
        <v>3.5</v>
      </c>
      <c r="Y293" s="216" t="s">
        <v>1676</v>
      </c>
      <c r="Z293" s="216">
        <v>0.2</v>
      </c>
      <c r="AA293" s="216">
        <v>3.5</v>
      </c>
      <c r="AB293" s="216">
        <v>0.1</v>
      </c>
      <c r="AC293" s="18" t="s">
        <v>1678</v>
      </c>
      <c r="AD293" s="210"/>
    </row>
    <row r="294" spans="1:30" ht="14.25" customHeight="1" x14ac:dyDescent="0.15">
      <c r="A294" s="206" t="s">
        <v>1119</v>
      </c>
      <c r="B294" s="206" t="s">
        <v>1944</v>
      </c>
      <c r="C294" s="214" t="s">
        <v>1117</v>
      </c>
      <c r="D294" s="208"/>
      <c r="E294" s="206">
        <v>70124</v>
      </c>
      <c r="F294" s="210" t="s">
        <v>1945</v>
      </c>
      <c r="G294" s="214"/>
      <c r="H294" s="18">
        <v>1803</v>
      </c>
      <c r="I294" s="207" t="s">
        <v>67</v>
      </c>
      <c r="J294" s="214"/>
      <c r="K294" s="215">
        <v>1000</v>
      </c>
      <c r="L294" s="18">
        <v>1.8029999999999999</v>
      </c>
      <c r="M294" s="215">
        <v>0</v>
      </c>
      <c r="N294" s="215">
        <v>275</v>
      </c>
      <c r="O294" s="216">
        <v>15.6</v>
      </c>
      <c r="P294" s="216">
        <v>18.3</v>
      </c>
      <c r="Q294" s="216">
        <v>15.6</v>
      </c>
      <c r="R294" s="216">
        <v>22.1</v>
      </c>
      <c r="S294" s="216">
        <v>22.6</v>
      </c>
      <c r="T294" s="216">
        <v>22.1</v>
      </c>
      <c r="U294" s="216">
        <v>0.2</v>
      </c>
      <c r="V294" s="216" t="s">
        <v>1677</v>
      </c>
      <c r="W294" s="216">
        <v>0.2</v>
      </c>
      <c r="X294" s="216">
        <v>3.5</v>
      </c>
      <c r="Y294" s="216" t="s">
        <v>1676</v>
      </c>
      <c r="Z294" s="216">
        <v>0.2</v>
      </c>
      <c r="AA294" s="216">
        <v>3.5</v>
      </c>
      <c r="AB294" s="216">
        <v>0.1</v>
      </c>
      <c r="AC294" s="18" t="s">
        <v>1678</v>
      </c>
      <c r="AD294" s="210"/>
    </row>
    <row r="295" spans="1:30" ht="14.25" customHeight="1" x14ac:dyDescent="0.15">
      <c r="A295" s="206" t="s">
        <v>1121</v>
      </c>
      <c r="B295" s="206" t="s">
        <v>1946</v>
      </c>
      <c r="C295" s="214" t="s">
        <v>1122</v>
      </c>
      <c r="D295" s="208"/>
      <c r="E295" s="206">
        <v>685</v>
      </c>
      <c r="F295" s="210" t="s">
        <v>1123</v>
      </c>
      <c r="G295" s="214"/>
      <c r="H295" s="18">
        <v>1260</v>
      </c>
      <c r="I295" s="207" t="s">
        <v>67</v>
      </c>
      <c r="J295" s="214"/>
      <c r="K295" s="215">
        <v>1000</v>
      </c>
      <c r="L295" s="18">
        <v>1.26</v>
      </c>
      <c r="M295" s="215">
        <v>0</v>
      </c>
      <c r="N295" s="215">
        <v>211</v>
      </c>
      <c r="O295" s="216">
        <v>16.100000000000001</v>
      </c>
      <c r="P295" s="216">
        <v>19.5</v>
      </c>
      <c r="Q295" s="216">
        <v>16.100000000000001</v>
      </c>
      <c r="R295" s="216">
        <v>14.3</v>
      </c>
      <c r="S295" s="216">
        <v>15.1</v>
      </c>
      <c r="T295" s="216">
        <v>14.3</v>
      </c>
      <c r="U295" s="216">
        <v>0.2</v>
      </c>
      <c r="V295" s="216" t="s">
        <v>1677</v>
      </c>
      <c r="W295" s="216">
        <v>0.2</v>
      </c>
      <c r="X295" s="216">
        <v>4.4000000000000004</v>
      </c>
      <c r="Y295" s="216" t="s">
        <v>1676</v>
      </c>
      <c r="Z295" s="216">
        <v>0.2</v>
      </c>
      <c r="AA295" s="216">
        <v>4.4000000000000004</v>
      </c>
      <c r="AB295" s="216">
        <v>0.1</v>
      </c>
      <c r="AC295" s="18" t="s">
        <v>1678</v>
      </c>
      <c r="AD295" s="210"/>
    </row>
    <row r="296" spans="1:30" ht="14.25" customHeight="1" x14ac:dyDescent="0.15">
      <c r="A296" s="206" t="s">
        <v>1124</v>
      </c>
      <c r="B296" s="206" t="s">
        <v>1946</v>
      </c>
      <c r="C296" s="214" t="s">
        <v>1122</v>
      </c>
      <c r="D296" s="208"/>
      <c r="E296" s="206">
        <v>686</v>
      </c>
      <c r="F296" s="210" t="s">
        <v>1947</v>
      </c>
      <c r="G296" s="214"/>
      <c r="H296" s="18">
        <v>1205</v>
      </c>
      <c r="I296" s="207" t="s">
        <v>67</v>
      </c>
      <c r="J296" s="214"/>
      <c r="K296" s="215">
        <v>1000</v>
      </c>
      <c r="L296" s="18">
        <v>1.2050000000000001</v>
      </c>
      <c r="M296" s="215">
        <v>0</v>
      </c>
      <c r="N296" s="215">
        <v>211</v>
      </c>
      <c r="O296" s="216">
        <v>16.100000000000001</v>
      </c>
      <c r="P296" s="216">
        <v>19.5</v>
      </c>
      <c r="Q296" s="216">
        <v>16.100000000000001</v>
      </c>
      <c r="R296" s="216">
        <v>14.3</v>
      </c>
      <c r="S296" s="216">
        <v>15.1</v>
      </c>
      <c r="T296" s="216">
        <v>14.3</v>
      </c>
      <c r="U296" s="216">
        <v>0.2</v>
      </c>
      <c r="V296" s="216" t="s">
        <v>1677</v>
      </c>
      <c r="W296" s="216">
        <v>0.2</v>
      </c>
      <c r="X296" s="216">
        <v>4.4000000000000004</v>
      </c>
      <c r="Y296" s="216" t="s">
        <v>1676</v>
      </c>
      <c r="Z296" s="216">
        <v>0.2</v>
      </c>
      <c r="AA296" s="216">
        <v>4.4000000000000004</v>
      </c>
      <c r="AB296" s="216">
        <v>0.1</v>
      </c>
      <c r="AC296" s="18" t="s">
        <v>1678</v>
      </c>
      <c r="AD296" s="210"/>
    </row>
    <row r="297" spans="1:30" ht="14.25" customHeight="1" x14ac:dyDescent="0.15">
      <c r="A297" s="206" t="s">
        <v>1126</v>
      </c>
      <c r="B297" s="206" t="s">
        <v>1126</v>
      </c>
      <c r="C297" s="214" t="s">
        <v>1948</v>
      </c>
      <c r="D297" s="208"/>
      <c r="E297" s="206">
        <v>661</v>
      </c>
      <c r="F297" s="210" t="s">
        <v>1128</v>
      </c>
      <c r="G297" s="214"/>
      <c r="H297" s="18">
        <v>2480</v>
      </c>
      <c r="I297" s="207" t="s">
        <v>67</v>
      </c>
      <c r="J297" s="214"/>
      <c r="K297" s="215">
        <v>1000</v>
      </c>
      <c r="L297" s="18">
        <v>2.48</v>
      </c>
      <c r="M297" s="215">
        <v>0</v>
      </c>
      <c r="N297" s="215">
        <v>105</v>
      </c>
      <c r="O297" s="216">
        <v>18.5</v>
      </c>
      <c r="P297" s="216">
        <v>22.7</v>
      </c>
      <c r="Q297" s="216">
        <v>18.5</v>
      </c>
      <c r="R297" s="216">
        <v>1.3</v>
      </c>
      <c r="S297" s="216">
        <v>1.7</v>
      </c>
      <c r="T297" s="216">
        <v>1.3</v>
      </c>
      <c r="U297" s="216">
        <v>0.1</v>
      </c>
      <c r="V297" s="216" t="s">
        <v>1677</v>
      </c>
      <c r="W297" s="216">
        <v>0.1</v>
      </c>
      <c r="X297" s="216">
        <v>4.7</v>
      </c>
      <c r="Y297" s="216" t="s">
        <v>1676</v>
      </c>
      <c r="Z297" s="216">
        <v>0.1</v>
      </c>
      <c r="AA297" s="216">
        <v>4.7</v>
      </c>
      <c r="AB297" s="216">
        <v>0.1</v>
      </c>
      <c r="AC297" s="18" t="s">
        <v>1678</v>
      </c>
      <c r="AD297" s="210"/>
    </row>
    <row r="298" spans="1:30" ht="14.25" customHeight="1" x14ac:dyDescent="0.15">
      <c r="A298" s="206" t="s">
        <v>1129</v>
      </c>
      <c r="B298" s="206" t="s">
        <v>1129</v>
      </c>
      <c r="C298" s="214" t="s">
        <v>1949</v>
      </c>
      <c r="D298" s="208"/>
      <c r="E298" s="206">
        <v>630</v>
      </c>
      <c r="F298" s="210" t="s">
        <v>1131</v>
      </c>
      <c r="G298" s="214"/>
      <c r="H298" s="18">
        <v>735</v>
      </c>
      <c r="I298" s="207" t="s">
        <v>67</v>
      </c>
      <c r="J298" s="214"/>
      <c r="K298" s="215">
        <v>1000</v>
      </c>
      <c r="L298" s="18">
        <v>0.73499999999999999</v>
      </c>
      <c r="M298" s="215">
        <v>0</v>
      </c>
      <c r="N298" s="215">
        <v>209</v>
      </c>
      <c r="O298" s="216">
        <v>15.9</v>
      </c>
      <c r="P298" s="216">
        <v>17.7</v>
      </c>
      <c r="Q298" s="216">
        <v>15.9</v>
      </c>
      <c r="R298" s="216">
        <v>16.100000000000001</v>
      </c>
      <c r="S298" s="216">
        <v>17.2</v>
      </c>
      <c r="T298" s="216">
        <v>16.100000000000001</v>
      </c>
      <c r="U298" s="216">
        <v>0.1</v>
      </c>
      <c r="V298" s="216" t="s">
        <v>1676</v>
      </c>
      <c r="W298" s="216">
        <v>0.1</v>
      </c>
      <c r="X298" s="216">
        <v>2.2999999999999998</v>
      </c>
      <c r="Y298" s="216" t="s">
        <v>1677</v>
      </c>
      <c r="Z298" s="216">
        <v>0.1</v>
      </c>
      <c r="AA298" s="216">
        <v>0.1</v>
      </c>
      <c r="AB298" s="216">
        <v>0.1</v>
      </c>
      <c r="AC298" s="18" t="s">
        <v>1678</v>
      </c>
      <c r="AD298" s="210"/>
    </row>
    <row r="299" spans="1:30" ht="14.25" customHeight="1" x14ac:dyDescent="0.15">
      <c r="A299" s="206" t="s">
        <v>1132</v>
      </c>
      <c r="B299" s="206" t="s">
        <v>1132</v>
      </c>
      <c r="C299" s="214" t="s">
        <v>1133</v>
      </c>
      <c r="D299" s="208"/>
      <c r="E299" s="206">
        <v>690</v>
      </c>
      <c r="F299" s="210" t="s">
        <v>1134</v>
      </c>
      <c r="G299" s="214"/>
      <c r="H299" s="18">
        <v>2376</v>
      </c>
      <c r="I299" s="207" t="s">
        <v>67</v>
      </c>
      <c r="J299" s="214"/>
      <c r="K299" s="215">
        <v>1000</v>
      </c>
      <c r="L299" s="18">
        <v>2.3759999999999999</v>
      </c>
      <c r="M299" s="215">
        <v>0</v>
      </c>
      <c r="N299" s="215">
        <v>211</v>
      </c>
      <c r="O299" s="216">
        <v>16</v>
      </c>
      <c r="P299" s="216">
        <v>18.600000000000001</v>
      </c>
      <c r="Q299" s="216">
        <v>16</v>
      </c>
      <c r="R299" s="216">
        <v>13.5</v>
      </c>
      <c r="S299" s="216">
        <v>14.5</v>
      </c>
      <c r="T299" s="216">
        <v>13.5</v>
      </c>
      <c r="U299" s="216">
        <v>1.2</v>
      </c>
      <c r="V299" s="216" t="s">
        <v>1677</v>
      </c>
      <c r="W299" s="216">
        <v>1.1000000000000001</v>
      </c>
      <c r="X299" s="216">
        <v>6</v>
      </c>
      <c r="Y299" s="216" t="s">
        <v>1676</v>
      </c>
      <c r="Z299" s="216">
        <v>2</v>
      </c>
      <c r="AA299" s="216">
        <v>6</v>
      </c>
      <c r="AB299" s="216">
        <v>2.2999999999999998</v>
      </c>
      <c r="AC299" s="18" t="s">
        <v>1678</v>
      </c>
      <c r="AD299" s="210"/>
    </row>
    <row r="300" spans="1:30" ht="14.25" customHeight="1" x14ac:dyDescent="0.15">
      <c r="A300" s="220" t="s">
        <v>1135</v>
      </c>
      <c r="B300" s="220" t="s">
        <v>1135</v>
      </c>
      <c r="C300" s="18" t="s">
        <v>1136</v>
      </c>
      <c r="E300" s="18">
        <v>684</v>
      </c>
      <c r="F300" s="210" t="s">
        <v>1137</v>
      </c>
      <c r="G300" s="214"/>
      <c r="H300" s="18">
        <v>2170</v>
      </c>
      <c r="I300" s="207" t="s">
        <v>67</v>
      </c>
      <c r="K300" s="215">
        <v>1000</v>
      </c>
      <c r="L300" s="18">
        <v>2.17</v>
      </c>
      <c r="M300" s="215">
        <v>0</v>
      </c>
      <c r="N300" s="215">
        <v>244</v>
      </c>
      <c r="O300" s="216">
        <v>13.5</v>
      </c>
      <c r="P300" s="216">
        <v>15.4</v>
      </c>
      <c r="Q300" s="216">
        <v>13.5</v>
      </c>
      <c r="R300" s="216">
        <v>17.899999999999999</v>
      </c>
      <c r="S300" s="216">
        <v>19.399999999999999</v>
      </c>
      <c r="T300" s="216">
        <v>17.899999999999999</v>
      </c>
      <c r="U300" s="216">
        <v>2</v>
      </c>
      <c r="V300" s="216" t="s">
        <v>1676</v>
      </c>
      <c r="W300" s="216">
        <v>1.9</v>
      </c>
      <c r="X300" s="216">
        <v>3.9</v>
      </c>
      <c r="Y300" s="216" t="s">
        <v>1677</v>
      </c>
      <c r="Z300" s="216">
        <v>3.2</v>
      </c>
      <c r="AA300" s="216">
        <v>1.9</v>
      </c>
      <c r="AB300" s="216">
        <v>2.6</v>
      </c>
      <c r="AC300" s="18" t="s">
        <v>1678</v>
      </c>
      <c r="AD300" s="210"/>
    </row>
    <row r="301" spans="1:30" ht="14.25" customHeight="1" x14ac:dyDescent="0.15">
      <c r="A301" s="206" t="s">
        <v>1138</v>
      </c>
      <c r="B301" s="206" t="s">
        <v>1950</v>
      </c>
      <c r="C301" s="214" t="s">
        <v>1139</v>
      </c>
      <c r="D301" s="208"/>
      <c r="E301" s="206">
        <v>41939</v>
      </c>
      <c r="F301" s="210" t="s">
        <v>1140</v>
      </c>
      <c r="G301" s="214" t="s">
        <v>1141</v>
      </c>
      <c r="H301" s="18">
        <v>325</v>
      </c>
      <c r="I301" s="207" t="s">
        <v>1951</v>
      </c>
      <c r="J301" s="214" t="s">
        <v>1952</v>
      </c>
      <c r="K301" s="215">
        <v>180</v>
      </c>
      <c r="L301" s="18">
        <v>1.8055555555555556</v>
      </c>
      <c r="M301" s="215">
        <v>0</v>
      </c>
      <c r="N301" s="215">
        <v>319</v>
      </c>
      <c r="O301" s="216">
        <v>10.5</v>
      </c>
      <c r="P301" s="216">
        <v>11.5</v>
      </c>
      <c r="Q301" s="216">
        <v>10.5</v>
      </c>
      <c r="R301" s="216">
        <v>29.3</v>
      </c>
      <c r="S301" s="216">
        <v>30.6</v>
      </c>
      <c r="T301" s="216">
        <v>29.3</v>
      </c>
      <c r="U301" s="216">
        <v>3.4</v>
      </c>
      <c r="V301" s="216" t="s">
        <v>1676</v>
      </c>
      <c r="W301" s="216">
        <v>3.1</v>
      </c>
      <c r="X301" s="216">
        <v>5.4</v>
      </c>
      <c r="Y301" s="216" t="s">
        <v>1677</v>
      </c>
      <c r="Z301" s="216">
        <v>3.3</v>
      </c>
      <c r="AA301" s="216">
        <v>3.1</v>
      </c>
      <c r="AB301" s="216">
        <v>1.9</v>
      </c>
      <c r="AC301" s="18" t="s">
        <v>1678</v>
      </c>
      <c r="AD301" s="210"/>
    </row>
    <row r="302" spans="1:30" ht="14.25" customHeight="1" x14ac:dyDescent="0.15">
      <c r="A302" s="206" t="s">
        <v>1144</v>
      </c>
      <c r="B302" s="206" t="s">
        <v>1950</v>
      </c>
      <c r="C302" s="214" t="s">
        <v>1145</v>
      </c>
      <c r="D302" s="208"/>
      <c r="E302" s="206">
        <v>41974</v>
      </c>
      <c r="F302" s="210" t="s">
        <v>1146</v>
      </c>
      <c r="G302" s="214" t="s">
        <v>355</v>
      </c>
      <c r="H302" s="18">
        <v>1191</v>
      </c>
      <c r="I302" s="207" t="s">
        <v>17</v>
      </c>
      <c r="J302" s="214" t="s">
        <v>23</v>
      </c>
      <c r="K302" s="215">
        <v>1000</v>
      </c>
      <c r="L302" s="18">
        <v>1.1910000000000001</v>
      </c>
      <c r="M302" s="215">
        <v>0</v>
      </c>
      <c r="N302" s="215">
        <v>319</v>
      </c>
      <c r="O302" s="216">
        <v>10.5</v>
      </c>
      <c r="P302" s="216">
        <v>11.5</v>
      </c>
      <c r="Q302" s="216">
        <v>10.5</v>
      </c>
      <c r="R302" s="216">
        <v>29.3</v>
      </c>
      <c r="S302" s="216">
        <v>30.6</v>
      </c>
      <c r="T302" s="216">
        <v>29.3</v>
      </c>
      <c r="U302" s="216">
        <v>3.4</v>
      </c>
      <c r="V302" s="216" t="s">
        <v>1676</v>
      </c>
      <c r="W302" s="216">
        <v>3.1</v>
      </c>
      <c r="X302" s="216">
        <v>5.4</v>
      </c>
      <c r="Y302" s="216" t="s">
        <v>1677</v>
      </c>
      <c r="Z302" s="216">
        <v>3.3</v>
      </c>
      <c r="AA302" s="216">
        <v>3.1</v>
      </c>
      <c r="AB302" s="216">
        <v>1.9</v>
      </c>
      <c r="AC302" s="18" t="s">
        <v>1678</v>
      </c>
      <c r="AD302" s="210"/>
    </row>
    <row r="303" spans="1:30" ht="14.25" customHeight="1" x14ac:dyDescent="0.15">
      <c r="A303" s="206" t="s">
        <v>1147</v>
      </c>
      <c r="B303" s="206" t="s">
        <v>1147</v>
      </c>
      <c r="C303" s="214" t="s">
        <v>1148</v>
      </c>
      <c r="D303" s="208"/>
      <c r="E303" s="206">
        <v>94179</v>
      </c>
      <c r="F303" s="210" t="s">
        <v>1149</v>
      </c>
      <c r="G303" s="214" t="s">
        <v>348</v>
      </c>
      <c r="H303" s="18">
        <v>456</v>
      </c>
      <c r="I303" s="207" t="s">
        <v>17</v>
      </c>
      <c r="J303" s="214" t="s">
        <v>1150</v>
      </c>
      <c r="K303" s="215">
        <v>400</v>
      </c>
      <c r="L303" s="18">
        <v>1.1399999999999999</v>
      </c>
      <c r="M303" s="215">
        <v>0</v>
      </c>
      <c r="N303" s="215">
        <v>295</v>
      </c>
      <c r="O303" s="216">
        <v>11</v>
      </c>
      <c r="P303" s="216">
        <v>12.7</v>
      </c>
      <c r="Q303" s="216">
        <v>11</v>
      </c>
      <c r="R303" s="216">
        <v>24.2</v>
      </c>
      <c r="S303" s="216">
        <v>24.7</v>
      </c>
      <c r="T303" s="216">
        <v>24.2</v>
      </c>
      <c r="U303" s="216">
        <v>4.9000000000000004</v>
      </c>
      <c r="V303" s="216" t="s">
        <v>1677</v>
      </c>
      <c r="W303" s="216">
        <v>4.5</v>
      </c>
      <c r="X303" s="216">
        <v>8</v>
      </c>
      <c r="Y303" s="216" t="s">
        <v>1676</v>
      </c>
      <c r="Z303" s="216">
        <v>6.2</v>
      </c>
      <c r="AA303" s="216">
        <v>8</v>
      </c>
      <c r="AB303" s="216">
        <v>1.9</v>
      </c>
      <c r="AC303" s="18" t="s">
        <v>1678</v>
      </c>
      <c r="AD303" s="210"/>
    </row>
    <row r="304" spans="1:30" ht="14.25" customHeight="1" x14ac:dyDescent="0.15">
      <c r="A304" s="206" t="s">
        <v>1151</v>
      </c>
      <c r="B304" s="206" t="s">
        <v>1151</v>
      </c>
      <c r="C304" s="214" t="s">
        <v>1953</v>
      </c>
      <c r="E304" s="206">
        <v>40885</v>
      </c>
      <c r="F304" s="210" t="s">
        <v>1153</v>
      </c>
      <c r="G304" s="214"/>
      <c r="H304" s="18">
        <v>1755</v>
      </c>
      <c r="I304" s="207" t="s">
        <v>17</v>
      </c>
      <c r="J304" s="214" t="s">
        <v>1154</v>
      </c>
      <c r="K304" s="215">
        <v>500</v>
      </c>
      <c r="L304" s="18">
        <v>3.51</v>
      </c>
      <c r="M304" s="215">
        <v>0</v>
      </c>
      <c r="N304" s="215">
        <v>166</v>
      </c>
      <c r="O304" s="216">
        <v>16.3</v>
      </c>
      <c r="P304" s="216">
        <v>19.399999999999999</v>
      </c>
      <c r="Q304" s="216">
        <v>16.3</v>
      </c>
      <c r="R304" s="216">
        <v>7.2</v>
      </c>
      <c r="S304" s="216">
        <v>8.1999999999999993</v>
      </c>
      <c r="T304" s="216">
        <v>7.2</v>
      </c>
      <c r="U304" s="216">
        <v>4.9000000000000004</v>
      </c>
      <c r="V304" s="216" t="s">
        <v>1677</v>
      </c>
      <c r="W304" s="216">
        <v>4.7</v>
      </c>
      <c r="X304" s="216">
        <v>8.4</v>
      </c>
      <c r="Y304" s="216" t="s">
        <v>1676</v>
      </c>
      <c r="Z304" s="216">
        <v>5.0999999999999996</v>
      </c>
      <c r="AA304" s="216">
        <v>8.4</v>
      </c>
      <c r="AB304" s="216">
        <v>2.4</v>
      </c>
      <c r="AC304" s="18" t="s">
        <v>1678</v>
      </c>
      <c r="AD304" s="210"/>
    </row>
    <row r="305" spans="1:30" ht="14.25" customHeight="1" x14ac:dyDescent="0.15">
      <c r="A305" s="206" t="s">
        <v>1155</v>
      </c>
      <c r="B305" s="206" t="s">
        <v>1155</v>
      </c>
      <c r="C305" s="214" t="s">
        <v>1156</v>
      </c>
      <c r="D305" s="208"/>
      <c r="E305" s="206">
        <v>8734</v>
      </c>
      <c r="F305" s="210" t="s">
        <v>1157</v>
      </c>
      <c r="G305" s="214" t="s">
        <v>1158</v>
      </c>
      <c r="H305" s="18">
        <v>483</v>
      </c>
      <c r="I305" s="207" t="s">
        <v>1954</v>
      </c>
      <c r="J305" s="214" t="s">
        <v>1160</v>
      </c>
      <c r="K305" s="215">
        <v>65</v>
      </c>
      <c r="L305" s="18">
        <v>7.430769230769231</v>
      </c>
      <c r="M305" s="215">
        <v>0</v>
      </c>
      <c r="N305" s="215">
        <v>347</v>
      </c>
      <c r="O305" s="216">
        <v>86</v>
      </c>
      <c r="P305" s="216">
        <v>87.6</v>
      </c>
      <c r="Q305" s="216">
        <v>86</v>
      </c>
      <c r="R305" s="216" t="s">
        <v>1702</v>
      </c>
      <c r="S305" s="216">
        <v>0.3</v>
      </c>
      <c r="T305" s="216">
        <v>0.3</v>
      </c>
      <c r="U305" s="216">
        <v>0</v>
      </c>
      <c r="V305" s="216" t="s">
        <v>1676</v>
      </c>
      <c r="W305" s="216">
        <v>0</v>
      </c>
      <c r="X305" s="216">
        <v>1.6</v>
      </c>
      <c r="Y305" s="216" t="s">
        <v>1677</v>
      </c>
      <c r="Z305" s="216">
        <v>0</v>
      </c>
      <c r="AA305" s="216">
        <v>0</v>
      </c>
      <c r="AB305" s="216">
        <v>0.7</v>
      </c>
      <c r="AC305" s="18" t="s">
        <v>1678</v>
      </c>
      <c r="AD305" s="210"/>
    </row>
    <row r="306" spans="1:30" ht="14.25" customHeight="1" x14ac:dyDescent="0.15">
      <c r="A306" s="206" t="s">
        <v>1161</v>
      </c>
      <c r="B306" s="206" t="s">
        <v>1955</v>
      </c>
      <c r="C306" s="214" t="s">
        <v>1956</v>
      </c>
      <c r="D306" s="208"/>
      <c r="E306" s="206">
        <v>627</v>
      </c>
      <c r="F306" s="210" t="s">
        <v>1163</v>
      </c>
      <c r="G306" s="214"/>
      <c r="H306" s="18">
        <v>1010</v>
      </c>
      <c r="I306" s="207" t="s">
        <v>67</v>
      </c>
      <c r="J306" s="214" t="s">
        <v>67</v>
      </c>
      <c r="K306" s="215">
        <v>1000</v>
      </c>
      <c r="L306" s="18">
        <v>1.01</v>
      </c>
      <c r="M306" s="215">
        <v>0</v>
      </c>
      <c r="N306" s="215">
        <v>133</v>
      </c>
      <c r="O306" s="216">
        <v>17.3</v>
      </c>
      <c r="P306" s="216">
        <v>21.3</v>
      </c>
      <c r="Q306" s="216">
        <v>17.3</v>
      </c>
      <c r="R306" s="216">
        <v>5.5</v>
      </c>
      <c r="S306" s="216">
        <v>5.9</v>
      </c>
      <c r="T306" s="216">
        <v>5.5</v>
      </c>
      <c r="U306" s="216">
        <v>0.1</v>
      </c>
      <c r="V306" s="216" t="s">
        <v>1677</v>
      </c>
      <c r="W306" s="216">
        <v>0</v>
      </c>
      <c r="X306" s="216">
        <v>3.6</v>
      </c>
      <c r="Y306" s="216" t="s">
        <v>1676</v>
      </c>
      <c r="Z306" s="216">
        <v>0.1</v>
      </c>
      <c r="AA306" s="216">
        <v>3.6</v>
      </c>
      <c r="AB306" s="216">
        <v>0.1</v>
      </c>
      <c r="AC306" s="18" t="s">
        <v>1678</v>
      </c>
      <c r="AD306" s="210"/>
    </row>
    <row r="307" spans="1:30" ht="14.25" customHeight="1" x14ac:dyDescent="0.15">
      <c r="A307" s="206" t="s">
        <v>1164</v>
      </c>
      <c r="B307" s="206" t="s">
        <v>1957</v>
      </c>
      <c r="C307" s="214" t="s">
        <v>1958</v>
      </c>
      <c r="D307" s="208"/>
      <c r="E307" s="206">
        <v>3955</v>
      </c>
      <c r="F307" s="210" t="s">
        <v>1166</v>
      </c>
      <c r="G307" s="214"/>
      <c r="H307" s="18">
        <v>1335</v>
      </c>
      <c r="I307" s="207" t="s">
        <v>67</v>
      </c>
      <c r="J307" s="214"/>
      <c r="K307" s="215">
        <v>1000</v>
      </c>
      <c r="L307" s="18">
        <v>1.335</v>
      </c>
      <c r="M307" s="215">
        <v>0</v>
      </c>
      <c r="N307" s="215">
        <v>105</v>
      </c>
      <c r="O307" s="216">
        <v>19.2</v>
      </c>
      <c r="P307" s="216">
        <v>23.3</v>
      </c>
      <c r="Q307" s="216">
        <v>19.2</v>
      </c>
      <c r="R307" s="216">
        <v>1.6</v>
      </c>
      <c r="S307" s="216">
        <v>1.9</v>
      </c>
      <c r="T307" s="216">
        <v>1.6</v>
      </c>
      <c r="U307" s="216">
        <v>0.1</v>
      </c>
      <c r="V307" s="216" t="s">
        <v>1677</v>
      </c>
      <c r="W307" s="216">
        <v>0.1</v>
      </c>
      <c r="X307" s="216">
        <v>3.4</v>
      </c>
      <c r="Y307" s="216" t="s">
        <v>1676</v>
      </c>
      <c r="Z307" s="216">
        <v>0.1</v>
      </c>
      <c r="AA307" s="216">
        <v>3.4</v>
      </c>
      <c r="AB307" s="216">
        <v>0.1</v>
      </c>
      <c r="AC307" s="18" t="s">
        <v>1678</v>
      </c>
      <c r="AD307" s="210"/>
    </row>
    <row r="308" spans="1:30" ht="14.25" customHeight="1" x14ac:dyDescent="0.15">
      <c r="A308" s="206" t="s">
        <v>1167</v>
      </c>
      <c r="B308" s="206" t="s">
        <v>1959</v>
      </c>
      <c r="C308" s="214" t="s">
        <v>1960</v>
      </c>
      <c r="D308" s="208"/>
      <c r="E308" s="206">
        <v>628</v>
      </c>
      <c r="F308" s="210" t="s">
        <v>1169</v>
      </c>
      <c r="G308" s="214"/>
      <c r="H308" s="18">
        <v>1310</v>
      </c>
      <c r="I308" s="207" t="s">
        <v>67</v>
      </c>
      <c r="J308" s="214" t="s">
        <v>67</v>
      </c>
      <c r="K308" s="215">
        <v>1000</v>
      </c>
      <c r="L308" s="18">
        <v>1.31</v>
      </c>
      <c r="M308" s="215">
        <v>0</v>
      </c>
      <c r="N308" s="215">
        <v>190</v>
      </c>
      <c r="O308" s="216">
        <v>17</v>
      </c>
      <c r="P308" s="216">
        <v>16.600000000000001</v>
      </c>
      <c r="Q308" s="216">
        <v>17</v>
      </c>
      <c r="R308" s="216">
        <v>13.5</v>
      </c>
      <c r="S308" s="216">
        <v>14.2</v>
      </c>
      <c r="T308" s="216">
        <v>13.5</v>
      </c>
      <c r="U308" s="216">
        <v>0</v>
      </c>
      <c r="V308" s="216" t="s">
        <v>1676</v>
      </c>
      <c r="W308" s="216">
        <v>0</v>
      </c>
      <c r="X308" s="216">
        <v>0.1</v>
      </c>
      <c r="Y308" s="216" t="s">
        <v>1677</v>
      </c>
      <c r="Z308" s="216">
        <v>0</v>
      </c>
      <c r="AA308" s="216">
        <v>0</v>
      </c>
      <c r="AB308" s="216">
        <v>0.2</v>
      </c>
      <c r="AC308" s="18" t="s">
        <v>1678</v>
      </c>
      <c r="AD308" s="210"/>
    </row>
    <row r="309" spans="1:30" ht="14.25" customHeight="1" x14ac:dyDescent="0.15">
      <c r="A309" s="206" t="s">
        <v>1170</v>
      </c>
      <c r="B309" s="206" t="s">
        <v>1170</v>
      </c>
      <c r="C309" s="214" t="s">
        <v>1961</v>
      </c>
      <c r="D309" s="208"/>
      <c r="E309" s="206">
        <v>3954</v>
      </c>
      <c r="F309" s="210" t="s">
        <v>1172</v>
      </c>
      <c r="G309" s="214"/>
      <c r="H309" s="18">
        <v>1660</v>
      </c>
      <c r="I309" s="207" t="s">
        <v>67</v>
      </c>
      <c r="J309" s="214"/>
      <c r="K309" s="215">
        <v>1000</v>
      </c>
      <c r="L309" s="18">
        <v>1.66</v>
      </c>
      <c r="M309" s="215">
        <v>0</v>
      </c>
      <c r="N309" s="215">
        <v>113</v>
      </c>
      <c r="O309" s="216">
        <v>16.3</v>
      </c>
      <c r="P309" s="216">
        <v>19</v>
      </c>
      <c r="Q309" s="216">
        <v>16.3</v>
      </c>
      <c r="R309" s="216">
        <v>4.3</v>
      </c>
      <c r="S309" s="216">
        <v>5</v>
      </c>
      <c r="T309" s="216">
        <v>4.3</v>
      </c>
      <c r="U309" s="216">
        <v>0</v>
      </c>
      <c r="V309" s="216" t="s">
        <v>1677</v>
      </c>
      <c r="W309" s="216">
        <v>0</v>
      </c>
      <c r="X309" s="216">
        <v>2.2999999999999998</v>
      </c>
      <c r="Y309" s="216" t="s">
        <v>1676</v>
      </c>
      <c r="Z309" s="216">
        <v>0</v>
      </c>
      <c r="AA309" s="216">
        <v>2.2999999999999998</v>
      </c>
      <c r="AB309" s="216">
        <v>0.2</v>
      </c>
      <c r="AC309" s="18" t="s">
        <v>1678</v>
      </c>
      <c r="AD309" s="210"/>
    </row>
    <row r="310" spans="1:30" ht="14.25" customHeight="1" x14ac:dyDescent="0.15">
      <c r="A310" s="206" t="s">
        <v>1173</v>
      </c>
      <c r="B310" s="206" t="s">
        <v>1173</v>
      </c>
      <c r="C310" s="214" t="s">
        <v>1962</v>
      </c>
      <c r="D310" s="208"/>
      <c r="E310" s="206">
        <v>605</v>
      </c>
      <c r="F310" s="210" t="s">
        <v>1175</v>
      </c>
      <c r="G310" s="214"/>
      <c r="H310" s="18">
        <v>1170</v>
      </c>
      <c r="I310" s="207" t="s">
        <v>67</v>
      </c>
      <c r="J310" s="214"/>
      <c r="K310" s="215">
        <v>1000</v>
      </c>
      <c r="L310" s="18">
        <v>1.17</v>
      </c>
      <c r="M310" s="215">
        <v>0</v>
      </c>
      <c r="N310" s="215">
        <v>98</v>
      </c>
      <c r="O310" s="216">
        <v>19.7</v>
      </c>
      <c r="P310" s="216">
        <v>23.9</v>
      </c>
      <c r="Q310" s="216">
        <v>19.7</v>
      </c>
      <c r="R310" s="216">
        <v>0.5</v>
      </c>
      <c r="S310" s="216">
        <v>0.8</v>
      </c>
      <c r="T310" s="216">
        <v>0.5</v>
      </c>
      <c r="U310" s="216">
        <v>0.1</v>
      </c>
      <c r="V310" s="216" t="s">
        <v>1677</v>
      </c>
      <c r="W310" s="216">
        <v>0</v>
      </c>
      <c r="X310" s="216">
        <v>2.8</v>
      </c>
      <c r="Y310" s="216" t="s">
        <v>1676</v>
      </c>
      <c r="Z310" s="216">
        <v>0.1</v>
      </c>
      <c r="AA310" s="216">
        <v>2.8</v>
      </c>
      <c r="AB310" s="216">
        <v>0.1</v>
      </c>
      <c r="AC310" s="18" t="s">
        <v>1747</v>
      </c>
      <c r="AD310" s="210"/>
    </row>
    <row r="311" spans="1:30" ht="14.25" customHeight="1" x14ac:dyDescent="0.15">
      <c r="A311" s="206" t="s">
        <v>1176</v>
      </c>
      <c r="B311" s="206" t="s">
        <v>1957</v>
      </c>
      <c r="C311" s="214" t="s">
        <v>1958</v>
      </c>
      <c r="D311" s="208"/>
      <c r="E311" s="206">
        <v>70042</v>
      </c>
      <c r="F311" s="210" t="s">
        <v>1177</v>
      </c>
      <c r="G311" s="214"/>
      <c r="H311" s="18">
        <v>1950</v>
      </c>
      <c r="I311" s="207" t="s">
        <v>67</v>
      </c>
      <c r="J311" s="214" t="s">
        <v>67</v>
      </c>
      <c r="K311" s="215">
        <v>1000</v>
      </c>
      <c r="L311" s="18">
        <v>1.95</v>
      </c>
      <c r="M311" s="215">
        <v>0</v>
      </c>
      <c r="N311" s="215">
        <v>105</v>
      </c>
      <c r="O311" s="216">
        <v>19.2</v>
      </c>
      <c r="P311" s="216">
        <v>23.3</v>
      </c>
      <c r="Q311" s="216">
        <v>19.2</v>
      </c>
      <c r="R311" s="216">
        <v>1.6</v>
      </c>
      <c r="S311" s="216">
        <v>1.9</v>
      </c>
      <c r="T311" s="216">
        <v>1.6</v>
      </c>
      <c r="U311" s="216">
        <v>0.1</v>
      </c>
      <c r="V311" s="216" t="s">
        <v>1677</v>
      </c>
      <c r="W311" s="216">
        <v>0.1</v>
      </c>
      <c r="X311" s="216">
        <v>3.4</v>
      </c>
      <c r="Y311" s="216" t="s">
        <v>1676</v>
      </c>
      <c r="Z311" s="216">
        <v>0.1</v>
      </c>
      <c r="AA311" s="216">
        <v>3.4</v>
      </c>
      <c r="AB311" s="216">
        <v>0.1</v>
      </c>
      <c r="AC311" s="18" t="s">
        <v>1678</v>
      </c>
      <c r="AD311" s="210"/>
    </row>
    <row r="312" spans="1:30" ht="14.25" customHeight="1" x14ac:dyDescent="0.15">
      <c r="A312" s="206" t="s">
        <v>1178</v>
      </c>
      <c r="B312" s="206" t="s">
        <v>1955</v>
      </c>
      <c r="C312" s="214" t="s">
        <v>1956</v>
      </c>
      <c r="D312" s="208"/>
      <c r="E312" s="206">
        <v>8559</v>
      </c>
      <c r="F312" s="210" t="s">
        <v>1179</v>
      </c>
      <c r="G312" s="214"/>
      <c r="H312" s="18">
        <v>1140</v>
      </c>
      <c r="I312" s="207" t="s">
        <v>67</v>
      </c>
      <c r="J312" s="214"/>
      <c r="K312" s="215">
        <v>1000</v>
      </c>
      <c r="L312" s="18">
        <v>1.1399999999999999</v>
      </c>
      <c r="M312" s="215">
        <v>0</v>
      </c>
      <c r="N312" s="215">
        <v>133</v>
      </c>
      <c r="O312" s="216">
        <v>17.3</v>
      </c>
      <c r="P312" s="216">
        <v>21.3</v>
      </c>
      <c r="Q312" s="216">
        <v>17.3</v>
      </c>
      <c r="R312" s="216">
        <v>5.5</v>
      </c>
      <c r="S312" s="216">
        <v>5.9</v>
      </c>
      <c r="T312" s="216">
        <v>5.5</v>
      </c>
      <c r="U312" s="216">
        <v>0.1</v>
      </c>
      <c r="V312" s="216" t="s">
        <v>1677</v>
      </c>
      <c r="W312" s="216">
        <v>0</v>
      </c>
      <c r="X312" s="216">
        <v>3.6</v>
      </c>
      <c r="Y312" s="216" t="s">
        <v>1676</v>
      </c>
      <c r="Z312" s="216">
        <v>0.1</v>
      </c>
      <c r="AA312" s="216">
        <v>3.6</v>
      </c>
      <c r="AB312" s="216">
        <v>0.1</v>
      </c>
      <c r="AC312" s="18" t="s">
        <v>1678</v>
      </c>
      <c r="AD312" s="210"/>
    </row>
    <row r="313" spans="1:30" ht="14.25" customHeight="1" x14ac:dyDescent="0.15">
      <c r="A313" s="206" t="s">
        <v>1180</v>
      </c>
      <c r="B313" s="206" t="s">
        <v>1959</v>
      </c>
      <c r="C313" s="214" t="s">
        <v>1963</v>
      </c>
      <c r="D313" s="208"/>
      <c r="E313" s="206">
        <v>8201</v>
      </c>
      <c r="F313" s="210" t="s">
        <v>1182</v>
      </c>
      <c r="G313" s="214"/>
      <c r="H313" s="18">
        <v>1310</v>
      </c>
      <c r="I313" s="207" t="s">
        <v>67</v>
      </c>
      <c r="J313" s="214"/>
      <c r="K313" s="215">
        <v>1000</v>
      </c>
      <c r="L313" s="18">
        <v>1.31</v>
      </c>
      <c r="M313" s="215">
        <v>0</v>
      </c>
      <c r="N313" s="215">
        <v>190</v>
      </c>
      <c r="O313" s="216">
        <v>17</v>
      </c>
      <c r="P313" s="216">
        <v>16.600000000000001</v>
      </c>
      <c r="Q313" s="216">
        <v>17</v>
      </c>
      <c r="R313" s="216">
        <v>13.5</v>
      </c>
      <c r="S313" s="216">
        <v>14.2</v>
      </c>
      <c r="T313" s="216">
        <v>13.5</v>
      </c>
      <c r="U313" s="216">
        <v>0</v>
      </c>
      <c r="V313" s="216" t="s">
        <v>1676</v>
      </c>
      <c r="W313" s="216">
        <v>0</v>
      </c>
      <c r="X313" s="216">
        <v>0.1</v>
      </c>
      <c r="Y313" s="216" t="s">
        <v>1677</v>
      </c>
      <c r="Z313" s="216">
        <v>0</v>
      </c>
      <c r="AA313" s="216">
        <v>0</v>
      </c>
      <c r="AB313" s="216">
        <v>0.2</v>
      </c>
      <c r="AC313" s="18" t="s">
        <v>1678</v>
      </c>
      <c r="AD313" s="210"/>
    </row>
    <row r="314" spans="1:30" ht="14.25" customHeight="1" x14ac:dyDescent="0.15">
      <c r="A314" s="206" t="s">
        <v>1183</v>
      </c>
      <c r="B314" s="206" t="s">
        <v>1183</v>
      </c>
      <c r="C314" s="214" t="s">
        <v>1964</v>
      </c>
      <c r="D314" s="208"/>
      <c r="E314" s="206">
        <v>64067</v>
      </c>
      <c r="F314" s="210" t="s">
        <v>1185</v>
      </c>
      <c r="G314" s="214"/>
      <c r="H314" s="18">
        <v>716</v>
      </c>
      <c r="I314" s="207" t="s">
        <v>67</v>
      </c>
      <c r="J314" s="214"/>
      <c r="K314" s="215">
        <v>1000</v>
      </c>
      <c r="L314" s="18">
        <v>0.71599999999999997</v>
      </c>
      <c r="M314" s="215">
        <v>0</v>
      </c>
      <c r="N314" s="215">
        <v>100</v>
      </c>
      <c r="O314" s="216">
        <v>16.100000000000001</v>
      </c>
      <c r="P314" s="216">
        <v>18.899999999999999</v>
      </c>
      <c r="Q314" s="216">
        <v>16.100000000000001</v>
      </c>
      <c r="R314" s="216">
        <v>1.9</v>
      </c>
      <c r="S314" s="216">
        <v>3.1</v>
      </c>
      <c r="T314" s="216">
        <v>1.9</v>
      </c>
      <c r="U314" s="216">
        <v>0.6</v>
      </c>
      <c r="V314" s="216" t="s">
        <v>1677</v>
      </c>
      <c r="W314" s="216">
        <v>0.5</v>
      </c>
      <c r="X314" s="216">
        <v>4.7</v>
      </c>
      <c r="Y314" s="216" t="s">
        <v>1676</v>
      </c>
      <c r="Z314" s="216">
        <v>0.6</v>
      </c>
      <c r="AA314" s="216">
        <v>4.7</v>
      </c>
      <c r="AB314" s="216">
        <v>0.2</v>
      </c>
      <c r="AC314" s="18" t="s">
        <v>1678</v>
      </c>
      <c r="AD314" s="210"/>
    </row>
    <row r="315" spans="1:30" ht="14.25" customHeight="1" x14ac:dyDescent="0.15">
      <c r="A315" s="206" t="s">
        <v>1187</v>
      </c>
      <c r="B315" s="206" t="s">
        <v>1187</v>
      </c>
      <c r="C315" s="214" t="s">
        <v>1965</v>
      </c>
      <c r="D315" s="208"/>
      <c r="E315" s="206">
        <v>5745</v>
      </c>
      <c r="F315" s="210" t="s">
        <v>1189</v>
      </c>
      <c r="G315" s="214" t="s">
        <v>223</v>
      </c>
      <c r="H315" s="18">
        <v>213</v>
      </c>
      <c r="I315" s="207" t="s">
        <v>1966</v>
      </c>
      <c r="J315" s="214" t="s">
        <v>1967</v>
      </c>
      <c r="K315" s="215">
        <v>45</v>
      </c>
      <c r="L315" s="18">
        <v>4.7333333333333334</v>
      </c>
      <c r="M315" s="215">
        <v>0</v>
      </c>
      <c r="N315" s="215">
        <v>162</v>
      </c>
      <c r="O315" s="216">
        <v>9.6999999999999993</v>
      </c>
      <c r="P315" s="216">
        <v>11</v>
      </c>
      <c r="Q315" s="216">
        <v>9.6999999999999993</v>
      </c>
      <c r="R315" s="216">
        <v>11.9</v>
      </c>
      <c r="S315" s="216">
        <v>14.1</v>
      </c>
      <c r="T315" s="216">
        <v>11.9</v>
      </c>
      <c r="U315" s="216">
        <v>0.3</v>
      </c>
      <c r="V315" s="216" t="s">
        <v>1677</v>
      </c>
      <c r="W315" s="216">
        <v>0.3</v>
      </c>
      <c r="X315" s="216">
        <v>4.0999999999999996</v>
      </c>
      <c r="Y315" s="216" t="s">
        <v>1676</v>
      </c>
      <c r="Z315" s="216">
        <v>0.6</v>
      </c>
      <c r="AA315" s="216">
        <v>4.0999999999999996</v>
      </c>
      <c r="AB315" s="216">
        <v>0.5</v>
      </c>
      <c r="AC315" s="18" t="s">
        <v>1678</v>
      </c>
      <c r="AD315" s="210"/>
    </row>
    <row r="316" spans="1:30" ht="14.25" customHeight="1" x14ac:dyDescent="0.15">
      <c r="A316" s="220" t="s">
        <v>1192</v>
      </c>
      <c r="B316" s="220" t="s">
        <v>1192</v>
      </c>
      <c r="C316" s="18" t="s">
        <v>1968</v>
      </c>
      <c r="E316" s="18">
        <v>10143</v>
      </c>
      <c r="F316" s="210" t="s">
        <v>1194</v>
      </c>
      <c r="G316" s="214"/>
      <c r="H316" s="18">
        <v>331</v>
      </c>
      <c r="I316" s="207" t="s">
        <v>414</v>
      </c>
      <c r="J316" s="18" t="s">
        <v>1195</v>
      </c>
      <c r="K316" s="215">
        <v>600</v>
      </c>
      <c r="L316" s="18">
        <v>0.55166666666666664</v>
      </c>
      <c r="M316" s="215">
        <v>14</v>
      </c>
      <c r="N316" s="215">
        <v>142</v>
      </c>
      <c r="O316" s="216">
        <v>11.3</v>
      </c>
      <c r="P316" s="216">
        <v>12.2</v>
      </c>
      <c r="Q316" s="216">
        <v>11.3</v>
      </c>
      <c r="R316" s="216">
        <v>9.3000000000000007</v>
      </c>
      <c r="S316" s="216">
        <v>10.199999999999999</v>
      </c>
      <c r="T316" s="216">
        <v>9.3000000000000007</v>
      </c>
      <c r="U316" s="216">
        <v>0.3</v>
      </c>
      <c r="V316" s="216" t="s">
        <v>1677</v>
      </c>
      <c r="W316" s="216">
        <v>0.3</v>
      </c>
      <c r="X316" s="216">
        <v>3.4</v>
      </c>
      <c r="Y316" s="216" t="s">
        <v>1676</v>
      </c>
      <c r="Z316" s="216">
        <v>0.4</v>
      </c>
      <c r="AA316" s="216">
        <v>3.4</v>
      </c>
      <c r="AB316" s="216">
        <v>0.4</v>
      </c>
      <c r="AC316" s="18" t="s">
        <v>1678</v>
      </c>
      <c r="AD316" s="210"/>
    </row>
    <row r="317" spans="1:30" ht="14.25" customHeight="1" x14ac:dyDescent="0.15">
      <c r="A317" s="206" t="s">
        <v>1196</v>
      </c>
      <c r="B317" s="206" t="s">
        <v>1196</v>
      </c>
      <c r="C317" s="214" t="s">
        <v>1969</v>
      </c>
      <c r="D317" s="208"/>
      <c r="E317" s="206">
        <v>7277</v>
      </c>
      <c r="F317" s="210" t="s">
        <v>1198</v>
      </c>
      <c r="G317" s="214" t="s">
        <v>1199</v>
      </c>
      <c r="H317" s="18">
        <v>154</v>
      </c>
      <c r="I317" s="207" t="s">
        <v>17</v>
      </c>
      <c r="J317" s="214" t="s">
        <v>1200</v>
      </c>
      <c r="K317" s="215">
        <v>300</v>
      </c>
      <c r="L317" s="18">
        <v>0.51333333333333331</v>
      </c>
      <c r="M317" s="215">
        <v>0</v>
      </c>
      <c r="N317" s="215">
        <v>76</v>
      </c>
      <c r="O317" s="216">
        <v>5.8</v>
      </c>
      <c r="P317" s="216">
        <v>6.5</v>
      </c>
      <c r="Q317" s="216">
        <v>5.8</v>
      </c>
      <c r="R317" s="216">
        <v>4.5</v>
      </c>
      <c r="S317" s="216">
        <v>5.3</v>
      </c>
      <c r="T317" s="216">
        <v>4.5</v>
      </c>
      <c r="U317" s="216">
        <v>0.1</v>
      </c>
      <c r="V317" s="216" t="s">
        <v>1677</v>
      </c>
      <c r="W317" s="216">
        <v>0.1</v>
      </c>
      <c r="X317" s="216">
        <v>3.1</v>
      </c>
      <c r="Y317" s="216" t="s">
        <v>1676</v>
      </c>
      <c r="Z317" s="216">
        <v>0.9</v>
      </c>
      <c r="AA317" s="216">
        <v>3.1</v>
      </c>
      <c r="AB317" s="216">
        <v>1</v>
      </c>
      <c r="AC317" s="18" t="s">
        <v>1678</v>
      </c>
      <c r="AD317" s="210"/>
    </row>
    <row r="318" spans="1:30" ht="14.25" customHeight="1" x14ac:dyDescent="0.15">
      <c r="A318" s="206" t="s">
        <v>1201</v>
      </c>
      <c r="B318" s="206" t="s">
        <v>1201</v>
      </c>
      <c r="C318" s="214" t="s">
        <v>1202</v>
      </c>
      <c r="D318" s="208"/>
      <c r="E318" s="206">
        <v>11663</v>
      </c>
      <c r="F318" s="210" t="s">
        <v>1203</v>
      </c>
      <c r="G318" s="214"/>
      <c r="H318" s="18">
        <v>320</v>
      </c>
      <c r="I318" s="207" t="s">
        <v>414</v>
      </c>
      <c r="J318" s="214" t="s">
        <v>1204</v>
      </c>
      <c r="K318" s="215">
        <v>300</v>
      </c>
      <c r="L318" s="18">
        <v>1.0666666666666667</v>
      </c>
      <c r="M318" s="215">
        <v>11</v>
      </c>
      <c r="N318" s="215">
        <v>134</v>
      </c>
      <c r="O318" s="216">
        <v>11.2</v>
      </c>
      <c r="P318" s="216">
        <v>12.5</v>
      </c>
      <c r="Q318" s="216">
        <v>11.2</v>
      </c>
      <c r="R318" s="216">
        <v>9</v>
      </c>
      <c r="S318" s="216">
        <v>10.4</v>
      </c>
      <c r="T318" s="216">
        <v>9</v>
      </c>
      <c r="U318" s="216">
        <v>0.3</v>
      </c>
      <c r="V318" s="216" t="s">
        <v>1677</v>
      </c>
      <c r="W318" s="216">
        <v>0.3</v>
      </c>
      <c r="X318" s="216">
        <v>2.1</v>
      </c>
      <c r="Y318" s="216" t="s">
        <v>1676</v>
      </c>
      <c r="Z318" s="216">
        <v>0.3</v>
      </c>
      <c r="AA318" s="216">
        <v>2.1</v>
      </c>
      <c r="AB318" s="216">
        <v>0.3</v>
      </c>
      <c r="AC318" s="18" t="s">
        <v>1678</v>
      </c>
      <c r="AD318" s="210"/>
    </row>
    <row r="319" spans="1:30" ht="14.25" customHeight="1" x14ac:dyDescent="0.15">
      <c r="A319" s="206" t="s">
        <v>1206</v>
      </c>
      <c r="B319" s="206" t="s">
        <v>1970</v>
      </c>
      <c r="C319" s="214" t="s">
        <v>1971</v>
      </c>
      <c r="D319" s="208"/>
      <c r="E319" s="206">
        <v>397</v>
      </c>
      <c r="F319" s="210" t="s">
        <v>1208</v>
      </c>
      <c r="G319" s="214" t="s">
        <v>1209</v>
      </c>
      <c r="H319" s="18">
        <v>305</v>
      </c>
      <c r="I319" s="207" t="s">
        <v>209</v>
      </c>
      <c r="J319" s="214" t="s">
        <v>675</v>
      </c>
      <c r="K319" s="215">
        <v>1000</v>
      </c>
      <c r="L319" s="18">
        <v>0.30499999999999999</v>
      </c>
      <c r="M319" s="215">
        <v>0</v>
      </c>
      <c r="N319" s="215">
        <v>61</v>
      </c>
      <c r="O319" s="216">
        <v>3</v>
      </c>
      <c r="P319" s="216">
        <v>3.3</v>
      </c>
      <c r="Q319" s="216">
        <v>3</v>
      </c>
      <c r="R319" s="216">
        <v>3.5</v>
      </c>
      <c r="S319" s="216">
        <v>3.8</v>
      </c>
      <c r="T319" s="216">
        <v>3.5</v>
      </c>
      <c r="U319" s="216">
        <v>4.7</v>
      </c>
      <c r="V319" s="216" t="s">
        <v>1676</v>
      </c>
      <c r="W319" s="216">
        <v>4.4000000000000004</v>
      </c>
      <c r="X319" s="216">
        <v>5.3</v>
      </c>
      <c r="Y319" s="216" t="s">
        <v>1677</v>
      </c>
      <c r="Z319" s="216">
        <v>4.8</v>
      </c>
      <c r="AA319" s="216">
        <v>4.4000000000000004</v>
      </c>
      <c r="AB319" s="216">
        <v>0.1</v>
      </c>
      <c r="AC319" s="18" t="s">
        <v>1678</v>
      </c>
      <c r="AD319" s="210"/>
    </row>
    <row r="320" spans="1:30" ht="14.25" customHeight="1" x14ac:dyDescent="0.15">
      <c r="A320" s="206" t="s">
        <v>1210</v>
      </c>
      <c r="B320" s="206" t="s">
        <v>1970</v>
      </c>
      <c r="C320" s="214" t="s">
        <v>1971</v>
      </c>
      <c r="D320" s="208"/>
      <c r="E320" s="206">
        <v>11171</v>
      </c>
      <c r="F320" s="210" t="s">
        <v>1211</v>
      </c>
      <c r="G320" s="214" t="s">
        <v>1209</v>
      </c>
      <c r="H320" s="18">
        <v>87</v>
      </c>
      <c r="I320" s="207" t="s">
        <v>209</v>
      </c>
      <c r="J320" s="214" t="s">
        <v>1212</v>
      </c>
      <c r="K320" s="215">
        <v>200</v>
      </c>
      <c r="L320" s="18">
        <v>0.435</v>
      </c>
      <c r="M320" s="215">
        <v>0</v>
      </c>
      <c r="N320" s="215">
        <v>61</v>
      </c>
      <c r="O320" s="216">
        <v>3</v>
      </c>
      <c r="P320" s="216">
        <v>3.3</v>
      </c>
      <c r="Q320" s="216">
        <v>3</v>
      </c>
      <c r="R320" s="216">
        <v>3.5</v>
      </c>
      <c r="S320" s="216">
        <v>3.8</v>
      </c>
      <c r="T320" s="216">
        <v>3.5</v>
      </c>
      <c r="U320" s="216">
        <v>4.7</v>
      </c>
      <c r="V320" s="216" t="s">
        <v>1676</v>
      </c>
      <c r="W320" s="216">
        <v>4.4000000000000004</v>
      </c>
      <c r="X320" s="216">
        <v>5.3</v>
      </c>
      <c r="Y320" s="216" t="s">
        <v>1677</v>
      </c>
      <c r="Z320" s="216">
        <v>4.8</v>
      </c>
      <c r="AA320" s="216">
        <v>4.4000000000000004</v>
      </c>
      <c r="AB320" s="216">
        <v>0.1</v>
      </c>
      <c r="AC320" s="18" t="s">
        <v>1678</v>
      </c>
      <c r="AD320" s="210"/>
    </row>
    <row r="321" spans="1:30" ht="14.25" customHeight="1" x14ac:dyDescent="0.15">
      <c r="A321" s="206" t="s">
        <v>1213</v>
      </c>
      <c r="B321" s="206" t="s">
        <v>1213</v>
      </c>
      <c r="C321" s="214" t="s">
        <v>1972</v>
      </c>
      <c r="D321" s="208"/>
      <c r="E321" s="206">
        <v>10765</v>
      </c>
      <c r="F321" s="210" t="s">
        <v>1215</v>
      </c>
      <c r="G321" s="214" t="s">
        <v>1209</v>
      </c>
      <c r="H321" s="18">
        <v>248</v>
      </c>
      <c r="I321" s="207" t="s">
        <v>209</v>
      </c>
      <c r="J321" s="214" t="s">
        <v>675</v>
      </c>
      <c r="K321" s="215">
        <v>1000</v>
      </c>
      <c r="L321" s="18">
        <v>0.248</v>
      </c>
      <c r="M321" s="215">
        <v>0</v>
      </c>
      <c r="N321" s="215">
        <v>42</v>
      </c>
      <c r="O321" s="216">
        <v>3.4</v>
      </c>
      <c r="P321" s="216">
        <v>3.8</v>
      </c>
      <c r="Q321" s="216">
        <v>3.4</v>
      </c>
      <c r="R321" s="216">
        <v>1</v>
      </c>
      <c r="S321" s="216">
        <v>1</v>
      </c>
      <c r="T321" s="216">
        <v>1</v>
      </c>
      <c r="U321" s="216">
        <v>5.0999999999999996</v>
      </c>
      <c r="V321" s="216" t="s">
        <v>1676</v>
      </c>
      <c r="W321" s="216">
        <v>4.9000000000000004</v>
      </c>
      <c r="X321" s="216">
        <v>5.7</v>
      </c>
      <c r="Y321" s="216" t="s">
        <v>1677</v>
      </c>
      <c r="Z321" s="216">
        <v>5.5</v>
      </c>
      <c r="AA321" s="216">
        <v>4.9000000000000004</v>
      </c>
      <c r="AB321" s="216">
        <v>0.2</v>
      </c>
      <c r="AC321" s="18" t="s">
        <v>1678</v>
      </c>
      <c r="AD321" s="210"/>
    </row>
    <row r="322" spans="1:30" ht="14.25" customHeight="1" x14ac:dyDescent="0.15">
      <c r="A322" s="206" t="s">
        <v>1216</v>
      </c>
      <c r="B322" s="206" t="s">
        <v>1216</v>
      </c>
      <c r="C322" s="214" t="s">
        <v>1973</v>
      </c>
      <c r="D322" s="208"/>
      <c r="E322" s="206">
        <v>143</v>
      </c>
      <c r="F322" s="210" t="s">
        <v>1218</v>
      </c>
      <c r="G322" s="214" t="s">
        <v>1209</v>
      </c>
      <c r="H322" s="18">
        <v>529</v>
      </c>
      <c r="I322" s="207" t="s">
        <v>17</v>
      </c>
      <c r="J322" s="214" t="s">
        <v>1219</v>
      </c>
      <c r="K322" s="215">
        <v>175</v>
      </c>
      <c r="L322" s="18">
        <v>3.0228571428571427</v>
      </c>
      <c r="M322" s="215">
        <v>0</v>
      </c>
      <c r="N322" s="215">
        <v>354</v>
      </c>
      <c r="O322" s="216">
        <v>30.6</v>
      </c>
      <c r="P322" s="216">
        <v>34</v>
      </c>
      <c r="Q322" s="216">
        <v>30.6</v>
      </c>
      <c r="R322" s="216">
        <v>0.7</v>
      </c>
      <c r="S322" s="216">
        <v>1</v>
      </c>
      <c r="T322" s="216">
        <v>0.7</v>
      </c>
      <c r="U322" s="216">
        <v>50.3</v>
      </c>
      <c r="V322" s="216" t="s">
        <v>1677</v>
      </c>
      <c r="W322" s="216">
        <v>47.9</v>
      </c>
      <c r="X322" s="216">
        <v>55.2</v>
      </c>
      <c r="Y322" s="216" t="s">
        <v>1676</v>
      </c>
      <c r="Z322" s="216">
        <v>53.3</v>
      </c>
      <c r="AA322" s="216">
        <v>55.2</v>
      </c>
      <c r="AB322" s="216">
        <v>1.4</v>
      </c>
      <c r="AC322" s="18" t="s">
        <v>1678</v>
      </c>
      <c r="AD322" s="210"/>
    </row>
    <row r="323" spans="1:30" ht="14.25" customHeight="1" x14ac:dyDescent="0.15">
      <c r="A323" s="206" t="s">
        <v>1220</v>
      </c>
      <c r="B323" s="206" t="s">
        <v>1220</v>
      </c>
      <c r="C323" s="214" t="s">
        <v>1974</v>
      </c>
      <c r="D323" s="208"/>
      <c r="E323" s="206">
        <v>1405</v>
      </c>
      <c r="F323" s="210" t="s">
        <v>1222</v>
      </c>
      <c r="G323" s="214" t="s">
        <v>1209</v>
      </c>
      <c r="H323" s="18">
        <v>449</v>
      </c>
      <c r="I323" s="207" t="s">
        <v>501</v>
      </c>
      <c r="J323" s="214" t="s">
        <v>55</v>
      </c>
      <c r="K323" s="215">
        <v>200</v>
      </c>
      <c r="L323" s="18">
        <v>2.2450000000000001</v>
      </c>
      <c r="M323" s="215">
        <v>0</v>
      </c>
      <c r="N323" s="215">
        <v>404</v>
      </c>
      <c r="O323" s="216">
        <v>1.6</v>
      </c>
      <c r="P323" s="216">
        <v>1.9</v>
      </c>
      <c r="Q323" s="216">
        <v>1.6</v>
      </c>
      <c r="R323" s="216">
        <v>39.6</v>
      </c>
      <c r="S323" s="216">
        <v>43</v>
      </c>
      <c r="T323" s="216">
        <v>39.6</v>
      </c>
      <c r="U323" s="216">
        <v>2.9</v>
      </c>
      <c r="V323" s="216" t="s">
        <v>1677</v>
      </c>
      <c r="W323" s="216">
        <v>2.7</v>
      </c>
      <c r="X323" s="216">
        <v>10.1</v>
      </c>
      <c r="Y323" s="216" t="s">
        <v>1676</v>
      </c>
      <c r="Z323" s="216">
        <v>6.5</v>
      </c>
      <c r="AA323" s="216">
        <v>10.1</v>
      </c>
      <c r="AB323" s="216">
        <v>0.1</v>
      </c>
      <c r="AC323" s="18" t="s">
        <v>1678</v>
      </c>
      <c r="AD323" s="210"/>
    </row>
    <row r="324" spans="1:30" ht="14.25" customHeight="1" x14ac:dyDescent="0.15">
      <c r="A324" s="206" t="s">
        <v>1223</v>
      </c>
      <c r="B324" s="206" t="s">
        <v>1223</v>
      </c>
      <c r="C324" s="214" t="s">
        <v>1975</v>
      </c>
      <c r="D324" s="208"/>
      <c r="E324" s="206">
        <v>403</v>
      </c>
      <c r="F324" s="210" t="s">
        <v>1225</v>
      </c>
      <c r="G324" s="214" t="s">
        <v>1209</v>
      </c>
      <c r="H324" s="18">
        <v>249</v>
      </c>
      <c r="I324" s="207" t="s">
        <v>209</v>
      </c>
      <c r="J324" s="214" t="s">
        <v>1226</v>
      </c>
      <c r="K324" s="215">
        <v>200</v>
      </c>
      <c r="L324" s="18">
        <v>1.2450000000000001</v>
      </c>
      <c r="M324" s="215">
        <v>0</v>
      </c>
      <c r="N324" s="215">
        <v>399</v>
      </c>
      <c r="O324" s="216">
        <v>5.5</v>
      </c>
      <c r="P324" s="216">
        <v>6.3</v>
      </c>
      <c r="Q324" s="216">
        <v>5.5</v>
      </c>
      <c r="R324" s="216">
        <v>35.799999999999997</v>
      </c>
      <c r="S324" s="216">
        <v>36.1</v>
      </c>
      <c r="T324" s="216">
        <v>35.799999999999997</v>
      </c>
      <c r="U324" s="216">
        <v>14.4</v>
      </c>
      <c r="V324" s="216" t="s">
        <v>1676</v>
      </c>
      <c r="W324" s="216">
        <v>13.8</v>
      </c>
      <c r="X324" s="216">
        <v>13.9</v>
      </c>
      <c r="Y324" s="216" t="s">
        <v>1677</v>
      </c>
      <c r="Z324" s="216">
        <v>12.9</v>
      </c>
      <c r="AA324" s="216">
        <v>13.8</v>
      </c>
      <c r="AB324" s="216">
        <v>0.6</v>
      </c>
      <c r="AC324" s="18" t="s">
        <v>1678</v>
      </c>
      <c r="AD324" s="210"/>
    </row>
    <row r="325" spans="1:30" ht="14.25" customHeight="1" x14ac:dyDescent="0.15">
      <c r="A325" s="206" t="s">
        <v>1227</v>
      </c>
      <c r="B325" s="206" t="s">
        <v>1227</v>
      </c>
      <c r="C325" s="214" t="s">
        <v>1976</v>
      </c>
      <c r="D325" s="208"/>
      <c r="E325" s="206">
        <v>11767</v>
      </c>
      <c r="F325" s="210" t="s">
        <v>1229</v>
      </c>
      <c r="G325" s="214" t="s">
        <v>1209</v>
      </c>
      <c r="H325" s="18">
        <v>215</v>
      </c>
      <c r="I325" s="207" t="s">
        <v>501</v>
      </c>
      <c r="J325" s="214" t="s">
        <v>219</v>
      </c>
      <c r="K325" s="215">
        <v>400</v>
      </c>
      <c r="L325" s="18">
        <v>0.53749999999999998</v>
      </c>
      <c r="M325" s="215">
        <v>0</v>
      </c>
      <c r="N325" s="215">
        <v>56</v>
      </c>
      <c r="O325" s="216">
        <v>3.3</v>
      </c>
      <c r="P325" s="216">
        <v>3.6</v>
      </c>
      <c r="Q325" s="216">
        <v>3.3</v>
      </c>
      <c r="R325" s="216">
        <v>2.8</v>
      </c>
      <c r="S325" s="216">
        <v>3</v>
      </c>
      <c r="T325" s="216">
        <v>2.8</v>
      </c>
      <c r="U325" s="216">
        <v>3.9</v>
      </c>
      <c r="V325" s="216" t="s">
        <v>1676</v>
      </c>
      <c r="W325" s="216">
        <v>3.8</v>
      </c>
      <c r="X325" s="216">
        <v>4.5999999999999996</v>
      </c>
      <c r="Y325" s="216" t="s">
        <v>1677</v>
      </c>
      <c r="Z325" s="216">
        <v>4.9000000000000004</v>
      </c>
      <c r="AA325" s="216">
        <v>3.8</v>
      </c>
      <c r="AB325" s="216">
        <v>0.1</v>
      </c>
      <c r="AC325" s="18" t="s">
        <v>1678</v>
      </c>
      <c r="AD325" s="210"/>
    </row>
    <row r="326" spans="1:30" ht="14.25" customHeight="1" x14ac:dyDescent="0.15">
      <c r="A326" s="206" t="s">
        <v>1230</v>
      </c>
      <c r="B326" s="206" t="s">
        <v>1230</v>
      </c>
      <c r="C326" s="214" t="s">
        <v>1977</v>
      </c>
      <c r="D326" s="208"/>
      <c r="E326" s="206">
        <v>11713</v>
      </c>
      <c r="F326" s="210" t="s">
        <v>1232</v>
      </c>
      <c r="G326" s="214" t="s">
        <v>1233</v>
      </c>
      <c r="H326" s="18">
        <v>250</v>
      </c>
      <c r="I326" s="207" t="s">
        <v>414</v>
      </c>
      <c r="J326" s="214" t="s">
        <v>1234</v>
      </c>
      <c r="K326" s="215">
        <v>650</v>
      </c>
      <c r="L326" s="18">
        <v>0.38461538461538464</v>
      </c>
      <c r="M326" s="215">
        <v>0</v>
      </c>
      <c r="N326" s="215">
        <v>64</v>
      </c>
      <c r="O326" s="216">
        <v>0.9</v>
      </c>
      <c r="P326" s="216">
        <v>1.1000000000000001</v>
      </c>
      <c r="Q326" s="216">
        <v>0.9</v>
      </c>
      <c r="R326" s="216">
        <v>0</v>
      </c>
      <c r="S326" s="216">
        <v>0.1</v>
      </c>
      <c r="T326" s="216">
        <v>0</v>
      </c>
      <c r="U326" s="216">
        <v>15.4</v>
      </c>
      <c r="V326" s="216" t="s">
        <v>1676</v>
      </c>
      <c r="W326" s="216">
        <v>15.1</v>
      </c>
      <c r="X326" s="216">
        <v>16</v>
      </c>
      <c r="Y326" s="216" t="s">
        <v>1677</v>
      </c>
      <c r="Z326" s="216">
        <v>16.399999999999999</v>
      </c>
      <c r="AA326" s="216">
        <v>15.1</v>
      </c>
      <c r="AB326" s="216">
        <v>0</v>
      </c>
      <c r="AC326" s="18" t="s">
        <v>1678</v>
      </c>
      <c r="AD326" s="210"/>
    </row>
    <row r="327" spans="1:30" ht="14.25" customHeight="1" x14ac:dyDescent="0.15">
      <c r="A327" s="220" t="s">
        <v>1235</v>
      </c>
      <c r="B327" s="220" t="s">
        <v>1235</v>
      </c>
      <c r="C327" s="214" t="s">
        <v>1236</v>
      </c>
      <c r="E327" s="207">
        <v>3537</v>
      </c>
      <c r="F327" s="18" t="s">
        <v>1237</v>
      </c>
      <c r="G327" s="18" t="s">
        <v>1238</v>
      </c>
      <c r="H327" s="18">
        <v>538</v>
      </c>
      <c r="I327" s="207" t="s">
        <v>381</v>
      </c>
      <c r="J327" s="18" t="s">
        <v>55</v>
      </c>
      <c r="K327" s="18">
        <v>200</v>
      </c>
      <c r="L327" s="18">
        <v>2.69</v>
      </c>
      <c r="M327" s="215">
        <v>0</v>
      </c>
      <c r="N327" s="215">
        <v>99</v>
      </c>
      <c r="O327" s="216">
        <v>13.2</v>
      </c>
      <c r="P327" s="216">
        <v>13.3</v>
      </c>
      <c r="Q327" s="216">
        <v>13.2</v>
      </c>
      <c r="R327" s="216">
        <v>4.0999999999999996</v>
      </c>
      <c r="S327" s="216">
        <v>4.5</v>
      </c>
      <c r="T327" s="216">
        <v>4.0999999999999996</v>
      </c>
      <c r="U327" s="216">
        <v>0.5</v>
      </c>
      <c r="V327" s="216" t="s">
        <v>1677</v>
      </c>
      <c r="W327" s="216">
        <v>0.5</v>
      </c>
      <c r="X327" s="216">
        <v>2.2000000000000002</v>
      </c>
      <c r="Y327" s="216" t="s">
        <v>1676</v>
      </c>
      <c r="Z327" s="216">
        <v>1.9</v>
      </c>
      <c r="AA327" s="216">
        <v>2.2000000000000002</v>
      </c>
      <c r="AB327" s="216">
        <v>1</v>
      </c>
      <c r="AC327" s="18" t="s">
        <v>1678</v>
      </c>
    </row>
    <row r="328" spans="1:30" ht="14.25" customHeight="1" x14ac:dyDescent="0.15">
      <c r="A328" s="220" t="s">
        <v>1239</v>
      </c>
      <c r="B328" s="220" t="s">
        <v>1239</v>
      </c>
      <c r="C328" s="214" t="s">
        <v>1240</v>
      </c>
      <c r="E328" s="18">
        <v>12283</v>
      </c>
      <c r="F328" s="210" t="s">
        <v>1241</v>
      </c>
      <c r="G328" s="214" t="s">
        <v>1209</v>
      </c>
      <c r="H328" s="18">
        <v>533</v>
      </c>
      <c r="I328" s="207" t="s">
        <v>501</v>
      </c>
      <c r="J328" s="18" t="s">
        <v>55</v>
      </c>
      <c r="K328" s="215">
        <v>200</v>
      </c>
      <c r="L328" s="18">
        <v>2.665</v>
      </c>
      <c r="M328" s="215">
        <v>0</v>
      </c>
      <c r="N328" s="215">
        <v>313</v>
      </c>
      <c r="O328" s="216">
        <v>7.6</v>
      </c>
      <c r="P328" s="216">
        <v>8.1999999999999993</v>
      </c>
      <c r="Q328" s="216">
        <v>7.6</v>
      </c>
      <c r="R328" s="216">
        <v>30.1</v>
      </c>
      <c r="S328" s="216">
        <v>33</v>
      </c>
      <c r="T328" s="216">
        <v>30.1</v>
      </c>
      <c r="U328" s="216">
        <v>2.5</v>
      </c>
      <c r="V328" s="216" t="s">
        <v>1676</v>
      </c>
      <c r="W328" s="216">
        <v>2.4</v>
      </c>
      <c r="X328" s="216">
        <v>5.3</v>
      </c>
      <c r="Y328" s="216" t="s">
        <v>1677</v>
      </c>
      <c r="Z328" s="216">
        <v>2.2999999999999998</v>
      </c>
      <c r="AA328" s="216">
        <v>2.4</v>
      </c>
      <c r="AB328" s="216">
        <v>0.7</v>
      </c>
      <c r="AC328" s="18" t="s">
        <v>1678</v>
      </c>
      <c r="AD328" s="210"/>
    </row>
    <row r="329" spans="1:30" ht="14.25" customHeight="1" x14ac:dyDescent="0.15">
      <c r="A329" s="206" t="s">
        <v>1242</v>
      </c>
      <c r="B329" s="206" t="s">
        <v>1242</v>
      </c>
      <c r="C329" s="214" t="s">
        <v>1243</v>
      </c>
      <c r="D329" s="208"/>
      <c r="E329" s="206">
        <v>12067</v>
      </c>
      <c r="F329" s="210" t="s">
        <v>1244</v>
      </c>
      <c r="G329" s="214" t="s">
        <v>1245</v>
      </c>
      <c r="H329" s="18">
        <v>1798</v>
      </c>
      <c r="I329" s="207" t="s">
        <v>17</v>
      </c>
      <c r="J329" s="214" t="s">
        <v>91</v>
      </c>
      <c r="K329" s="215">
        <v>500</v>
      </c>
      <c r="L329" s="18">
        <v>3.5960000000000001</v>
      </c>
      <c r="M329" s="215">
        <v>0</v>
      </c>
      <c r="N329" s="215">
        <v>445</v>
      </c>
      <c r="O329" s="216">
        <v>41.1</v>
      </c>
      <c r="P329" s="216">
        <v>44</v>
      </c>
      <c r="Q329" s="216">
        <v>41.1</v>
      </c>
      <c r="R329" s="216">
        <v>27.6</v>
      </c>
      <c r="S329" s="216">
        <v>30.8</v>
      </c>
      <c r="T329" s="216">
        <v>27.6</v>
      </c>
      <c r="U329" s="216">
        <v>0</v>
      </c>
      <c r="V329" s="216" t="s">
        <v>1677</v>
      </c>
      <c r="W329" s="216">
        <v>0</v>
      </c>
      <c r="X329" s="216">
        <v>8</v>
      </c>
      <c r="Y329" s="216" t="s">
        <v>1676</v>
      </c>
      <c r="Z329" s="216">
        <v>1.9</v>
      </c>
      <c r="AA329" s="216">
        <v>8</v>
      </c>
      <c r="AB329" s="216">
        <v>3.8</v>
      </c>
      <c r="AC329" s="18" t="s">
        <v>1678</v>
      </c>
      <c r="AD329" s="210"/>
    </row>
    <row r="330" spans="1:30" ht="14.25" customHeight="1" x14ac:dyDescent="0.15">
      <c r="A330" s="206" t="s">
        <v>1978</v>
      </c>
      <c r="B330" s="206" t="s">
        <v>1978</v>
      </c>
      <c r="C330" s="214" t="s">
        <v>1247</v>
      </c>
      <c r="D330" s="208"/>
      <c r="E330" s="206">
        <v>12280</v>
      </c>
      <c r="F330" s="210" t="s">
        <v>1248</v>
      </c>
      <c r="G330" s="214" t="s">
        <v>1209</v>
      </c>
      <c r="H330" s="18">
        <v>2315</v>
      </c>
      <c r="I330" s="207" t="s">
        <v>17</v>
      </c>
      <c r="J330" s="214" t="s">
        <v>1249</v>
      </c>
      <c r="K330" s="215">
        <v>1000</v>
      </c>
      <c r="L330" s="18">
        <v>2.3149999999999999</v>
      </c>
      <c r="M330" s="215">
        <v>0</v>
      </c>
      <c r="N330" s="215">
        <v>356</v>
      </c>
      <c r="O330" s="216">
        <v>26.3</v>
      </c>
      <c r="P330" s="216">
        <v>25.8</v>
      </c>
      <c r="Q330" s="216">
        <v>26.3</v>
      </c>
      <c r="R330" s="216">
        <v>26.2</v>
      </c>
      <c r="S330" s="216">
        <v>29</v>
      </c>
      <c r="T330" s="216">
        <v>26.2</v>
      </c>
      <c r="U330" s="216" t="s">
        <v>1702</v>
      </c>
      <c r="V330" s="216" t="s">
        <v>1677</v>
      </c>
      <c r="W330" s="216" t="s">
        <v>1702</v>
      </c>
      <c r="X330" s="216">
        <v>3.7</v>
      </c>
      <c r="Y330" s="216" t="s">
        <v>1676</v>
      </c>
      <c r="Z330" s="216">
        <v>1.4</v>
      </c>
      <c r="AA330" s="216">
        <v>3.7</v>
      </c>
      <c r="AB330" s="216">
        <v>2</v>
      </c>
      <c r="AC330" s="18" t="s">
        <v>1678</v>
      </c>
      <c r="AD330" s="210"/>
    </row>
    <row r="331" spans="1:30" ht="14.25" customHeight="1" x14ac:dyDescent="0.15">
      <c r="A331" s="206" t="s">
        <v>1250</v>
      </c>
      <c r="B331" s="206" t="s">
        <v>1250</v>
      </c>
      <c r="C331" s="214" t="s">
        <v>1251</v>
      </c>
      <c r="D331" s="208"/>
      <c r="E331" s="206">
        <v>12128</v>
      </c>
      <c r="F331" s="210" t="s">
        <v>1252</v>
      </c>
      <c r="G331" s="214" t="s">
        <v>1238</v>
      </c>
      <c r="H331" s="18">
        <v>457</v>
      </c>
      <c r="I331" s="207" t="s">
        <v>381</v>
      </c>
      <c r="J331" s="214" t="s">
        <v>1253</v>
      </c>
      <c r="K331" s="215">
        <v>134</v>
      </c>
      <c r="L331" s="18">
        <v>3.41044776119403</v>
      </c>
      <c r="M331" s="215">
        <v>0</v>
      </c>
      <c r="N331" s="215">
        <v>313</v>
      </c>
      <c r="O331" s="216">
        <v>21.6</v>
      </c>
      <c r="P331" s="216">
        <v>22.7</v>
      </c>
      <c r="Q331" s="216">
        <v>21.6</v>
      </c>
      <c r="R331" s="216">
        <v>24.7</v>
      </c>
      <c r="S331" s="216">
        <v>26</v>
      </c>
      <c r="T331" s="216">
        <v>24.7</v>
      </c>
      <c r="U331" s="216">
        <v>0.1</v>
      </c>
      <c r="V331" s="216" t="s">
        <v>1676</v>
      </c>
      <c r="W331" s="216">
        <v>0.1</v>
      </c>
      <c r="X331" s="216">
        <v>2.4</v>
      </c>
      <c r="Y331" s="216" t="s">
        <v>1677</v>
      </c>
      <c r="Z331" s="216">
        <v>1.3</v>
      </c>
      <c r="AA331" s="216">
        <v>0.1</v>
      </c>
      <c r="AB331" s="216">
        <v>2.8</v>
      </c>
      <c r="AC331" s="18" t="s">
        <v>1678</v>
      </c>
      <c r="AD331" s="210"/>
    </row>
    <row r="332" spans="1:30" ht="14.25" customHeight="1" x14ac:dyDescent="0.15">
      <c r="A332" s="206" t="s">
        <v>1255</v>
      </c>
      <c r="B332" s="206" t="s">
        <v>1255</v>
      </c>
      <c r="C332" s="214" t="s">
        <v>1979</v>
      </c>
      <c r="D332" s="208"/>
      <c r="E332" s="206">
        <v>4774</v>
      </c>
      <c r="F332" s="210" t="s">
        <v>1257</v>
      </c>
      <c r="G332" s="214" t="s">
        <v>1980</v>
      </c>
      <c r="H332" s="18">
        <v>986</v>
      </c>
      <c r="I332" s="207" t="s">
        <v>1981</v>
      </c>
      <c r="J332" s="214" t="s">
        <v>1260</v>
      </c>
      <c r="K332" s="215">
        <v>228</v>
      </c>
      <c r="L332" s="18">
        <v>4.3245614035087723</v>
      </c>
      <c r="M332" s="215">
        <v>0</v>
      </c>
      <c r="N332" s="215">
        <v>894</v>
      </c>
      <c r="O332" s="216" t="s">
        <v>1702</v>
      </c>
      <c r="P332" s="216">
        <v>0</v>
      </c>
      <c r="Q332" s="216">
        <v>0</v>
      </c>
      <c r="R332" s="216">
        <v>98.9</v>
      </c>
      <c r="S332" s="216">
        <v>100</v>
      </c>
      <c r="T332" s="216">
        <v>98.9</v>
      </c>
      <c r="U332" s="216" t="s">
        <v>1702</v>
      </c>
      <c r="V332" s="216" t="s">
        <v>1677</v>
      </c>
      <c r="W332" s="216" t="s">
        <v>1702</v>
      </c>
      <c r="X332" s="216">
        <v>1.1000000000000001</v>
      </c>
      <c r="Y332" s="216" t="s">
        <v>1676</v>
      </c>
      <c r="Z332" s="216">
        <v>0</v>
      </c>
      <c r="AA332" s="216">
        <v>1.1000000000000001</v>
      </c>
      <c r="AB332" s="216">
        <v>0</v>
      </c>
      <c r="AC332" s="18" t="s">
        <v>1678</v>
      </c>
      <c r="AD332" s="210"/>
    </row>
    <row r="333" spans="1:30" ht="14.25" customHeight="1" x14ac:dyDescent="0.15">
      <c r="A333" s="206" t="s">
        <v>1261</v>
      </c>
      <c r="B333" s="206" t="s">
        <v>1261</v>
      </c>
      <c r="C333" s="214" t="s">
        <v>1982</v>
      </c>
      <c r="D333" s="208"/>
      <c r="E333" s="206">
        <v>9108</v>
      </c>
      <c r="F333" s="210" t="s">
        <v>1263</v>
      </c>
      <c r="G333" s="214" t="s">
        <v>1264</v>
      </c>
      <c r="H333" s="18">
        <v>580</v>
      </c>
      <c r="I333" s="207" t="s">
        <v>1981</v>
      </c>
      <c r="J333" s="214" t="s">
        <v>1265</v>
      </c>
      <c r="K333" s="215">
        <v>200</v>
      </c>
      <c r="L333" s="18">
        <v>2.9</v>
      </c>
      <c r="M333" s="215">
        <v>0</v>
      </c>
      <c r="N333" s="215">
        <v>890</v>
      </c>
      <c r="O333" s="216" t="s">
        <v>1702</v>
      </c>
      <c r="P333" s="216">
        <v>0</v>
      </c>
      <c r="Q333" s="216">
        <v>0</v>
      </c>
      <c r="R333" s="216">
        <v>98.1</v>
      </c>
      <c r="S333" s="216">
        <v>100</v>
      </c>
      <c r="T333" s="216">
        <v>98.1</v>
      </c>
      <c r="U333" s="216" t="s">
        <v>1702</v>
      </c>
      <c r="V333" s="216" t="s">
        <v>1677</v>
      </c>
      <c r="W333" s="216" t="s">
        <v>1702</v>
      </c>
      <c r="X333" s="216">
        <v>1.9</v>
      </c>
      <c r="Y333" s="216" t="s">
        <v>1676</v>
      </c>
      <c r="Z333" s="216">
        <v>0</v>
      </c>
      <c r="AA333" s="216">
        <v>1.9</v>
      </c>
      <c r="AB333" s="216">
        <v>0</v>
      </c>
      <c r="AC333" s="18" t="s">
        <v>1678</v>
      </c>
      <c r="AD333" s="210"/>
    </row>
    <row r="334" spans="1:30" ht="14.25" customHeight="1" x14ac:dyDescent="0.15">
      <c r="A334" s="206" t="s">
        <v>1266</v>
      </c>
      <c r="B334" s="206" t="s">
        <v>1266</v>
      </c>
      <c r="C334" s="214" t="s">
        <v>1983</v>
      </c>
      <c r="D334" s="208"/>
      <c r="E334" s="206">
        <v>38</v>
      </c>
      <c r="F334" s="210" t="s">
        <v>1268</v>
      </c>
      <c r="G334" s="214" t="s">
        <v>1980</v>
      </c>
      <c r="H334" s="18">
        <v>670</v>
      </c>
      <c r="I334" s="207" t="s">
        <v>1981</v>
      </c>
      <c r="J334" s="214" t="s">
        <v>1269</v>
      </c>
      <c r="K334" s="215">
        <v>1650</v>
      </c>
      <c r="L334" s="18">
        <v>0.40606060606060607</v>
      </c>
      <c r="M334" s="215">
        <v>0</v>
      </c>
      <c r="N334" s="215">
        <v>886</v>
      </c>
      <c r="O334" s="216" t="s">
        <v>1702</v>
      </c>
      <c r="P334" s="216">
        <v>0</v>
      </c>
      <c r="Q334" s="216">
        <v>0</v>
      </c>
      <c r="R334" s="216">
        <v>97.2</v>
      </c>
      <c r="S334" s="216">
        <v>100</v>
      </c>
      <c r="T334" s="216">
        <v>97.2</v>
      </c>
      <c r="U334" s="216" t="s">
        <v>1702</v>
      </c>
      <c r="V334" s="216" t="s">
        <v>1677</v>
      </c>
      <c r="W334" s="216" t="s">
        <v>1702</v>
      </c>
      <c r="X334" s="216">
        <v>2.8</v>
      </c>
      <c r="Y334" s="216" t="s">
        <v>1676</v>
      </c>
      <c r="Z334" s="216">
        <v>0</v>
      </c>
      <c r="AA334" s="216">
        <v>2.8</v>
      </c>
      <c r="AB334" s="216">
        <v>0</v>
      </c>
      <c r="AC334" s="18" t="s">
        <v>1678</v>
      </c>
      <c r="AD334" s="210"/>
    </row>
    <row r="335" spans="1:30" ht="14.25" customHeight="1" x14ac:dyDescent="0.15">
      <c r="A335" s="206" t="s">
        <v>1270</v>
      </c>
      <c r="B335" s="206" t="s">
        <v>1270</v>
      </c>
      <c r="C335" s="214" t="s">
        <v>1984</v>
      </c>
      <c r="D335" s="208"/>
      <c r="E335" s="206">
        <v>12127</v>
      </c>
      <c r="F335" s="210" t="s">
        <v>1272</v>
      </c>
      <c r="G335" s="214" t="s">
        <v>1273</v>
      </c>
      <c r="H335" s="18">
        <v>987</v>
      </c>
      <c r="I335" s="207" t="s">
        <v>501</v>
      </c>
      <c r="J335" s="214" t="s">
        <v>242</v>
      </c>
      <c r="K335" s="215">
        <v>450</v>
      </c>
      <c r="L335" s="18">
        <v>2.1933333333333334</v>
      </c>
      <c r="M335" s="215">
        <v>0</v>
      </c>
      <c r="N335" s="215">
        <v>700</v>
      </c>
      <c r="O335" s="216">
        <v>0.5</v>
      </c>
      <c r="P335" s="216">
        <v>0.6</v>
      </c>
      <c r="Q335" s="216">
        <v>0.5</v>
      </c>
      <c r="R335" s="216">
        <v>74.5</v>
      </c>
      <c r="S335" s="216">
        <v>81</v>
      </c>
      <c r="T335" s="216">
        <v>74.5</v>
      </c>
      <c r="U335" s="216">
        <v>0.6</v>
      </c>
      <c r="V335" s="216" t="s">
        <v>1677</v>
      </c>
      <c r="W335" s="216">
        <v>0.5</v>
      </c>
      <c r="X335" s="216">
        <v>6.8</v>
      </c>
      <c r="Y335" s="216" t="s">
        <v>1676</v>
      </c>
      <c r="Z335" s="216">
        <v>0.2</v>
      </c>
      <c r="AA335" s="216">
        <v>6.8</v>
      </c>
      <c r="AB335" s="216">
        <v>1.9</v>
      </c>
      <c r="AC335" s="18" t="s">
        <v>1678</v>
      </c>
      <c r="AD335" s="210"/>
    </row>
    <row r="336" spans="1:30" ht="14.25" customHeight="1" x14ac:dyDescent="0.15">
      <c r="A336" s="206" t="s">
        <v>1274</v>
      </c>
      <c r="B336" s="206" t="s">
        <v>1274</v>
      </c>
      <c r="C336" s="214" t="s">
        <v>1985</v>
      </c>
      <c r="D336" s="208"/>
      <c r="E336" s="206">
        <v>12126</v>
      </c>
      <c r="F336" s="210" t="s">
        <v>1276</v>
      </c>
      <c r="G336" s="214" t="s">
        <v>1273</v>
      </c>
      <c r="H336" s="18">
        <v>994</v>
      </c>
      <c r="I336" s="207" t="s">
        <v>501</v>
      </c>
      <c r="J336" s="214" t="s">
        <v>242</v>
      </c>
      <c r="K336" s="215">
        <v>450</v>
      </c>
      <c r="L336" s="18">
        <v>2.2088888888888887</v>
      </c>
      <c r="M336" s="215">
        <v>0</v>
      </c>
      <c r="N336" s="215">
        <v>720</v>
      </c>
      <c r="O336" s="216">
        <v>0.4</v>
      </c>
      <c r="P336" s="216">
        <v>0.5</v>
      </c>
      <c r="Q336" s="216">
        <v>0.4</v>
      </c>
      <c r="R336" s="216">
        <v>77</v>
      </c>
      <c r="S336" s="216">
        <v>83</v>
      </c>
      <c r="T336" s="216">
        <v>77</v>
      </c>
      <c r="U336" s="216">
        <v>0.6</v>
      </c>
      <c r="V336" s="216" t="s">
        <v>1677</v>
      </c>
      <c r="W336" s="216">
        <v>0.6</v>
      </c>
      <c r="X336" s="216">
        <v>6.2</v>
      </c>
      <c r="Y336" s="216" t="s">
        <v>1676</v>
      </c>
      <c r="Z336" s="216">
        <v>0.2</v>
      </c>
      <c r="AA336" s="216">
        <v>6.2</v>
      </c>
      <c r="AB336" s="216">
        <v>0</v>
      </c>
      <c r="AC336" s="18" t="s">
        <v>1678</v>
      </c>
      <c r="AD336" s="210"/>
    </row>
    <row r="337" spans="1:30" ht="14.25" customHeight="1" x14ac:dyDescent="0.15">
      <c r="A337" s="220" t="s">
        <v>1277</v>
      </c>
      <c r="B337" s="220" t="s">
        <v>1986</v>
      </c>
      <c r="C337" s="18" t="s">
        <v>1278</v>
      </c>
      <c r="E337" s="18">
        <v>44</v>
      </c>
      <c r="F337" s="210" t="s">
        <v>1279</v>
      </c>
      <c r="G337" s="214" t="s">
        <v>1280</v>
      </c>
      <c r="H337" s="18">
        <v>428</v>
      </c>
      <c r="I337" s="207" t="s">
        <v>17</v>
      </c>
      <c r="J337" s="18" t="s">
        <v>242</v>
      </c>
      <c r="K337" s="215">
        <v>450</v>
      </c>
      <c r="L337" s="18">
        <v>0.95111111111111113</v>
      </c>
      <c r="M337" s="215">
        <v>0</v>
      </c>
      <c r="N337" s="215">
        <v>740</v>
      </c>
      <c r="O337" s="216">
        <v>0.2</v>
      </c>
      <c r="P337" s="216">
        <v>0.3</v>
      </c>
      <c r="Q337" s="216">
        <v>0.2</v>
      </c>
      <c r="R337" s="216">
        <v>80.3</v>
      </c>
      <c r="S337" s="216">
        <v>84.3</v>
      </c>
      <c r="T337" s="216">
        <v>80.3</v>
      </c>
      <c r="U337" s="216" t="s">
        <v>1702</v>
      </c>
      <c r="V337" s="216" t="s">
        <v>1677</v>
      </c>
      <c r="W337" s="216" t="s">
        <v>1702</v>
      </c>
      <c r="X337" s="216">
        <v>4.2</v>
      </c>
      <c r="Y337" s="216" t="s">
        <v>1676</v>
      </c>
      <c r="Z337" s="216">
        <v>0.1</v>
      </c>
      <c r="AA337" s="216">
        <v>4.2</v>
      </c>
      <c r="AB337" s="216">
        <v>1.3</v>
      </c>
      <c r="AC337" s="18" t="s">
        <v>1678</v>
      </c>
      <c r="AD337" s="210"/>
    </row>
    <row r="338" spans="1:30" ht="14.25" customHeight="1" x14ac:dyDescent="0.15">
      <c r="A338" s="220" t="s">
        <v>1281</v>
      </c>
      <c r="B338" s="220" t="s">
        <v>1986</v>
      </c>
      <c r="C338" s="18" t="s">
        <v>1278</v>
      </c>
      <c r="E338" s="18">
        <v>12082</v>
      </c>
      <c r="F338" s="210" t="s">
        <v>1282</v>
      </c>
      <c r="G338" s="214" t="s">
        <v>1280</v>
      </c>
      <c r="H338" s="18">
        <v>360</v>
      </c>
      <c r="I338" s="207" t="s">
        <v>17</v>
      </c>
      <c r="J338" s="18" t="s">
        <v>1283</v>
      </c>
      <c r="K338" s="215">
        <v>320</v>
      </c>
      <c r="L338" s="18">
        <v>1.125</v>
      </c>
      <c r="M338" s="215">
        <v>0</v>
      </c>
      <c r="N338" s="215">
        <v>740</v>
      </c>
      <c r="O338" s="216">
        <v>0.2</v>
      </c>
      <c r="P338" s="216">
        <v>0.3</v>
      </c>
      <c r="Q338" s="216">
        <v>0.2</v>
      </c>
      <c r="R338" s="216">
        <v>80.3</v>
      </c>
      <c r="S338" s="216">
        <v>84.3</v>
      </c>
      <c r="T338" s="216">
        <v>80.3</v>
      </c>
      <c r="U338" s="216" t="s">
        <v>1702</v>
      </c>
      <c r="V338" s="216" t="s">
        <v>1677</v>
      </c>
      <c r="W338" s="216" t="s">
        <v>1702</v>
      </c>
      <c r="X338" s="216">
        <v>4.2</v>
      </c>
      <c r="Y338" s="216" t="s">
        <v>1676</v>
      </c>
      <c r="Z338" s="216">
        <v>0.1</v>
      </c>
      <c r="AA338" s="216">
        <v>4.2</v>
      </c>
      <c r="AB338" s="216">
        <v>1.3</v>
      </c>
      <c r="AC338" s="18" t="s">
        <v>1678</v>
      </c>
      <c r="AD338" s="210"/>
    </row>
    <row r="339" spans="1:30" ht="14.25" customHeight="1" x14ac:dyDescent="0.15">
      <c r="A339" s="206" t="s">
        <v>1285</v>
      </c>
      <c r="B339" s="206" t="s">
        <v>1285</v>
      </c>
      <c r="C339" s="214" t="s">
        <v>1286</v>
      </c>
      <c r="D339" s="208"/>
      <c r="E339" s="206">
        <v>41243</v>
      </c>
      <c r="F339" s="210" t="s">
        <v>1287</v>
      </c>
      <c r="G339" s="214" t="s">
        <v>1288</v>
      </c>
      <c r="H339" s="18">
        <v>1060</v>
      </c>
      <c r="I339" s="207" t="s">
        <v>501</v>
      </c>
      <c r="J339" s="214" t="s">
        <v>1289</v>
      </c>
      <c r="K339" s="215">
        <v>330</v>
      </c>
      <c r="L339" s="18">
        <v>3.2121212121212119</v>
      </c>
      <c r="M339" s="215">
        <v>0</v>
      </c>
      <c r="N339" s="215">
        <v>283</v>
      </c>
      <c r="O339" s="216">
        <v>7.3</v>
      </c>
      <c r="P339" s="216">
        <v>7.9</v>
      </c>
      <c r="Q339" s="216">
        <v>7.3</v>
      </c>
      <c r="R339" s="216">
        <v>6</v>
      </c>
      <c r="S339" s="216">
        <v>7.5</v>
      </c>
      <c r="T339" s="216">
        <v>6</v>
      </c>
      <c r="U339" s="216">
        <v>52.8</v>
      </c>
      <c r="V339" s="216" t="s">
        <v>1676</v>
      </c>
      <c r="W339" s="216">
        <v>49.3</v>
      </c>
      <c r="X339" s="216">
        <v>53.3</v>
      </c>
      <c r="Y339" s="216" t="s">
        <v>1677</v>
      </c>
      <c r="Z339" s="216">
        <v>52.1</v>
      </c>
      <c r="AA339" s="216">
        <v>49.3</v>
      </c>
      <c r="AB339" s="216">
        <v>0.2</v>
      </c>
      <c r="AC339" s="18" t="s">
        <v>1678</v>
      </c>
      <c r="AD339" s="210"/>
    </row>
    <row r="340" spans="1:30" ht="14.25" customHeight="1" x14ac:dyDescent="0.15">
      <c r="A340" s="206" t="s">
        <v>1290</v>
      </c>
      <c r="B340" s="206" t="s">
        <v>1290</v>
      </c>
      <c r="C340" s="214" t="s">
        <v>1291</v>
      </c>
      <c r="D340" s="208"/>
      <c r="E340" s="206">
        <v>12197</v>
      </c>
      <c r="F340" s="210" t="s">
        <v>1292</v>
      </c>
      <c r="G340" s="214" t="s">
        <v>1293</v>
      </c>
      <c r="H340" s="18">
        <v>167</v>
      </c>
      <c r="I340" s="207" t="s">
        <v>17</v>
      </c>
      <c r="J340" s="214" t="s">
        <v>312</v>
      </c>
      <c r="K340" s="215">
        <v>50</v>
      </c>
      <c r="L340" s="18">
        <v>3.34</v>
      </c>
      <c r="M340" s="215">
        <v>0</v>
      </c>
      <c r="N340" s="215">
        <v>288</v>
      </c>
      <c r="O340" s="216">
        <v>3.3</v>
      </c>
      <c r="P340" s="216">
        <v>3.8</v>
      </c>
      <c r="Q340" s="216">
        <v>3.3</v>
      </c>
      <c r="R340" s="216">
        <v>0.2</v>
      </c>
      <c r="S340" s="216">
        <v>0.5</v>
      </c>
      <c r="T340" s="216">
        <v>0.2</v>
      </c>
      <c r="U340" s="216">
        <v>69.8</v>
      </c>
      <c r="V340" s="216" t="s">
        <v>1676</v>
      </c>
      <c r="W340" s="216">
        <v>66.3</v>
      </c>
      <c r="X340" s="216">
        <v>65.099999999999994</v>
      </c>
      <c r="Y340" s="216" t="s">
        <v>1677</v>
      </c>
      <c r="Z340" s="216">
        <v>69.900000000000006</v>
      </c>
      <c r="AA340" s="216">
        <v>66.3</v>
      </c>
      <c r="AB340" s="216">
        <v>0.1</v>
      </c>
      <c r="AC340" s="18" t="s">
        <v>1678</v>
      </c>
      <c r="AD340" s="210"/>
    </row>
    <row r="341" spans="1:30" ht="14.25" customHeight="1" x14ac:dyDescent="0.15">
      <c r="A341" s="206" t="s">
        <v>1294</v>
      </c>
      <c r="B341" s="206" t="s">
        <v>1987</v>
      </c>
      <c r="C341" s="214" t="s">
        <v>1988</v>
      </c>
      <c r="D341" s="208"/>
      <c r="E341" s="206">
        <v>11112</v>
      </c>
      <c r="F341" s="210" t="s">
        <v>1296</v>
      </c>
      <c r="G341" s="214" t="s">
        <v>854</v>
      </c>
      <c r="H341" s="18">
        <v>1380</v>
      </c>
      <c r="I341" s="207" t="s">
        <v>17</v>
      </c>
      <c r="J341" s="214" t="s">
        <v>1059</v>
      </c>
      <c r="K341" s="215">
        <v>750</v>
      </c>
      <c r="L341" s="18">
        <v>1.84</v>
      </c>
      <c r="M341" s="215">
        <v>0</v>
      </c>
      <c r="N341" s="215">
        <v>116</v>
      </c>
      <c r="O341" s="216">
        <v>5.3</v>
      </c>
      <c r="P341" s="216">
        <v>5.7</v>
      </c>
      <c r="Q341" s="216">
        <v>5.3</v>
      </c>
      <c r="R341" s="216">
        <v>4.5</v>
      </c>
      <c r="S341" s="216">
        <v>5.5</v>
      </c>
      <c r="T341" s="216">
        <v>4.5</v>
      </c>
      <c r="U341" s="216">
        <v>14.5</v>
      </c>
      <c r="V341" s="216" t="s">
        <v>1676</v>
      </c>
      <c r="W341" s="216">
        <v>13.8</v>
      </c>
      <c r="X341" s="216">
        <v>15.3</v>
      </c>
      <c r="Y341" s="216" t="s">
        <v>1677</v>
      </c>
      <c r="Z341" s="216">
        <v>14</v>
      </c>
      <c r="AA341" s="216">
        <v>13.8</v>
      </c>
      <c r="AB341" s="216">
        <v>0.2</v>
      </c>
      <c r="AC341" s="18" t="s">
        <v>1678</v>
      </c>
      <c r="AD341" s="210"/>
    </row>
    <row r="342" spans="1:30" ht="14.25" customHeight="1" x14ac:dyDescent="0.15">
      <c r="A342" s="206" t="s">
        <v>1298</v>
      </c>
      <c r="B342" s="206" t="s">
        <v>1298</v>
      </c>
      <c r="C342" s="214" t="s">
        <v>1989</v>
      </c>
      <c r="D342" s="208"/>
      <c r="E342" s="206">
        <v>61337</v>
      </c>
      <c r="F342" s="210" t="s">
        <v>1300</v>
      </c>
      <c r="G342" s="214" t="s">
        <v>1301</v>
      </c>
      <c r="H342" s="18">
        <v>860</v>
      </c>
      <c r="I342" s="207" t="s">
        <v>209</v>
      </c>
      <c r="J342" s="214" t="s">
        <v>1302</v>
      </c>
      <c r="K342" s="215">
        <v>1800</v>
      </c>
      <c r="L342" s="18">
        <v>0.4777777777777778</v>
      </c>
      <c r="M342" s="215">
        <v>0</v>
      </c>
      <c r="N342" s="215">
        <v>75</v>
      </c>
      <c r="O342" s="216" t="s">
        <v>1702</v>
      </c>
      <c r="P342" s="216">
        <v>0.1</v>
      </c>
      <c r="Q342" s="216">
        <v>0.1</v>
      </c>
      <c r="R342" s="216" t="s">
        <v>1702</v>
      </c>
      <c r="S342" s="216">
        <v>0</v>
      </c>
      <c r="T342" s="216">
        <v>0</v>
      </c>
      <c r="U342" s="216">
        <v>2.5</v>
      </c>
      <c r="V342" s="216" t="s">
        <v>1676</v>
      </c>
      <c r="W342" s="216">
        <v>2.2000000000000002</v>
      </c>
      <c r="X342" s="216">
        <v>1.4</v>
      </c>
      <c r="Y342" s="216" t="s">
        <v>1677</v>
      </c>
      <c r="Z342" s="216">
        <v>2</v>
      </c>
      <c r="AA342" s="216">
        <v>2.2000000000000002</v>
      </c>
      <c r="AB342" s="216">
        <v>0</v>
      </c>
      <c r="AC342" s="18" t="s">
        <v>1678</v>
      </c>
      <c r="AD342" s="210"/>
    </row>
    <row r="343" spans="1:30" ht="14.25" customHeight="1" x14ac:dyDescent="0.15">
      <c r="A343" s="206" t="s">
        <v>1303</v>
      </c>
      <c r="B343" s="206" t="s">
        <v>1303</v>
      </c>
      <c r="C343" s="18" t="s">
        <v>1990</v>
      </c>
      <c r="D343" s="208"/>
      <c r="E343" s="206">
        <v>61336</v>
      </c>
      <c r="F343" s="210" t="s">
        <v>1305</v>
      </c>
      <c r="G343" s="214" t="s">
        <v>1301</v>
      </c>
      <c r="H343" s="18">
        <v>860</v>
      </c>
      <c r="I343" s="207" t="s">
        <v>209</v>
      </c>
      <c r="J343" s="214" t="s">
        <v>1302</v>
      </c>
      <c r="K343" s="215">
        <v>1800</v>
      </c>
      <c r="L343" s="18">
        <v>0.4777777777777778</v>
      </c>
      <c r="M343" s="215">
        <v>0</v>
      </c>
      <c r="N343" s="215">
        <v>68</v>
      </c>
      <c r="O343" s="216" t="s">
        <v>1702</v>
      </c>
      <c r="P343" s="216">
        <v>0.2</v>
      </c>
      <c r="Q343" s="216">
        <v>0.2</v>
      </c>
      <c r="R343" s="216" t="s">
        <v>1702</v>
      </c>
      <c r="S343" s="216">
        <v>0</v>
      </c>
      <c r="T343" s="216">
        <v>0</v>
      </c>
      <c r="U343" s="216">
        <v>0.2</v>
      </c>
      <c r="V343" s="216" t="s">
        <v>1676</v>
      </c>
      <c r="W343" s="216">
        <v>0.2</v>
      </c>
      <c r="X343" s="216">
        <v>1</v>
      </c>
      <c r="Y343" s="216" t="s">
        <v>1677</v>
      </c>
      <c r="Z343" s="216">
        <v>1.5</v>
      </c>
      <c r="AA343" s="216">
        <v>0.2</v>
      </c>
      <c r="AB343" s="216">
        <v>0</v>
      </c>
      <c r="AC343" s="18" t="s">
        <v>1678</v>
      </c>
      <c r="AD343" s="210"/>
    </row>
    <row r="344" spans="1:30" ht="14.25" customHeight="1" x14ac:dyDescent="0.15">
      <c r="A344" s="206" t="s">
        <v>1306</v>
      </c>
      <c r="B344" s="206" t="s">
        <v>1306</v>
      </c>
      <c r="C344" s="18" t="s">
        <v>1991</v>
      </c>
      <c r="D344" s="208"/>
      <c r="E344" s="206">
        <v>9238</v>
      </c>
      <c r="F344" s="210" t="s">
        <v>1308</v>
      </c>
      <c r="G344" s="214" t="s">
        <v>1301</v>
      </c>
      <c r="H344" s="18">
        <v>551</v>
      </c>
      <c r="I344" s="207" t="s">
        <v>209</v>
      </c>
      <c r="J344" s="214" t="s">
        <v>1302</v>
      </c>
      <c r="K344" s="215">
        <v>1800</v>
      </c>
      <c r="L344" s="18">
        <v>0.30611111111111111</v>
      </c>
      <c r="M344" s="215">
        <v>0</v>
      </c>
      <c r="N344" s="215">
        <v>108</v>
      </c>
      <c r="O344" s="216" t="s">
        <v>1702</v>
      </c>
      <c r="P344" s="216">
        <v>0.1</v>
      </c>
      <c r="Q344" s="216">
        <v>0.1</v>
      </c>
      <c r="R344" s="216" t="s">
        <v>1702</v>
      </c>
      <c r="S344" s="216">
        <v>0</v>
      </c>
      <c r="T344" s="216">
        <v>0</v>
      </c>
      <c r="U344" s="216" t="s">
        <v>1702</v>
      </c>
      <c r="V344" s="216" t="s">
        <v>1677</v>
      </c>
      <c r="W344" s="216" t="s">
        <v>1702</v>
      </c>
      <c r="X344" s="216">
        <v>5.3</v>
      </c>
      <c r="Y344" s="216" t="s">
        <v>1676</v>
      </c>
      <c r="Z344" s="216">
        <v>5.3</v>
      </c>
      <c r="AA344" s="216">
        <v>5.3</v>
      </c>
      <c r="AB344" s="216">
        <v>0</v>
      </c>
      <c r="AC344" s="18" t="s">
        <v>1678</v>
      </c>
      <c r="AD344" s="210"/>
    </row>
    <row r="345" spans="1:30" ht="14.25" customHeight="1" x14ac:dyDescent="0.15">
      <c r="A345" s="206" t="s">
        <v>1309</v>
      </c>
      <c r="B345" s="206" t="s">
        <v>1309</v>
      </c>
      <c r="C345" s="214" t="s">
        <v>1992</v>
      </c>
      <c r="D345" s="208"/>
      <c r="E345" s="206">
        <v>100</v>
      </c>
      <c r="F345" s="210" t="s">
        <v>1311</v>
      </c>
      <c r="G345" s="214" t="s">
        <v>1301</v>
      </c>
      <c r="H345" s="18">
        <v>564</v>
      </c>
      <c r="I345" s="207" t="s">
        <v>209</v>
      </c>
      <c r="J345" s="214" t="s">
        <v>1302</v>
      </c>
      <c r="K345" s="215">
        <v>1800</v>
      </c>
      <c r="L345" s="18">
        <v>0.31333333333333335</v>
      </c>
      <c r="M345" s="215">
        <v>0</v>
      </c>
      <c r="N345" s="215">
        <v>241</v>
      </c>
      <c r="O345" s="216">
        <v>0.2</v>
      </c>
      <c r="P345" s="216">
        <v>0.3</v>
      </c>
      <c r="Q345" s="216">
        <v>0.2</v>
      </c>
      <c r="R345" s="216" t="s">
        <v>1702</v>
      </c>
      <c r="S345" s="216">
        <v>0</v>
      </c>
      <c r="T345" s="216">
        <v>0</v>
      </c>
      <c r="U345" s="216">
        <v>26.8</v>
      </c>
      <c r="V345" s="216" t="s">
        <v>1677</v>
      </c>
      <c r="W345" s="216">
        <v>26.6</v>
      </c>
      <c r="X345" s="216">
        <v>43.3</v>
      </c>
      <c r="Y345" s="216" t="s">
        <v>1676</v>
      </c>
      <c r="Z345" s="216">
        <v>43.2</v>
      </c>
      <c r="AA345" s="216">
        <v>43.3</v>
      </c>
      <c r="AB345" s="216">
        <v>0</v>
      </c>
      <c r="AC345" s="18" t="s">
        <v>1678</v>
      </c>
      <c r="AD345" s="210"/>
    </row>
    <row r="346" spans="1:30" ht="14.25" customHeight="1" x14ac:dyDescent="0.15">
      <c r="A346" s="206" t="s">
        <v>1993</v>
      </c>
      <c r="B346" s="206" t="s">
        <v>1993</v>
      </c>
      <c r="C346" s="214" t="s">
        <v>1994</v>
      </c>
      <c r="D346" s="209"/>
      <c r="E346" s="206">
        <v>11452</v>
      </c>
      <c r="F346" s="210" t="s">
        <v>1314</v>
      </c>
      <c r="G346" s="214" t="s">
        <v>1315</v>
      </c>
      <c r="H346" s="18">
        <v>1332</v>
      </c>
      <c r="I346" s="207" t="s">
        <v>17</v>
      </c>
      <c r="J346" s="214" t="s">
        <v>1316</v>
      </c>
      <c r="K346" s="215">
        <v>800</v>
      </c>
      <c r="L346" s="18">
        <v>1.665</v>
      </c>
      <c r="M346" s="215">
        <v>0</v>
      </c>
      <c r="N346" s="215">
        <v>229</v>
      </c>
      <c r="O346" s="216">
        <v>19.100000000000001</v>
      </c>
      <c r="P346" s="216">
        <v>24.5</v>
      </c>
      <c r="Q346" s="216">
        <v>19.100000000000001</v>
      </c>
      <c r="R346" s="216">
        <v>2.9</v>
      </c>
      <c r="S346" s="216">
        <v>4.7</v>
      </c>
      <c r="T346" s="216">
        <v>2.9</v>
      </c>
      <c r="U346" s="216" t="s">
        <v>1702</v>
      </c>
      <c r="V346" s="216" t="s">
        <v>1677</v>
      </c>
      <c r="W346" s="216" t="s">
        <v>1702</v>
      </c>
      <c r="X346" s="216">
        <v>8.4</v>
      </c>
      <c r="Y346" s="216" t="s">
        <v>1676</v>
      </c>
      <c r="Z346" s="216">
        <v>47.7</v>
      </c>
      <c r="AA346" s="216">
        <v>8.4</v>
      </c>
      <c r="AB346" s="216">
        <v>0</v>
      </c>
      <c r="AC346" s="18" t="s">
        <v>1678</v>
      </c>
      <c r="AD346" s="210"/>
    </row>
    <row r="347" spans="1:30" ht="14.25" customHeight="1" x14ac:dyDescent="0.15">
      <c r="A347" s="206" t="s">
        <v>1995</v>
      </c>
      <c r="B347" s="206" t="s">
        <v>1995</v>
      </c>
      <c r="C347" s="214" t="s">
        <v>1996</v>
      </c>
      <c r="D347" s="208"/>
      <c r="E347" s="206">
        <v>10027</v>
      </c>
      <c r="F347" s="210" t="s">
        <v>1319</v>
      </c>
      <c r="G347" s="214" t="s">
        <v>1320</v>
      </c>
      <c r="H347" s="18">
        <v>605</v>
      </c>
      <c r="I347" s="207" t="s">
        <v>17</v>
      </c>
      <c r="J347" s="214" t="s">
        <v>1321</v>
      </c>
      <c r="K347" s="215">
        <v>100</v>
      </c>
      <c r="L347" s="18">
        <v>6.05</v>
      </c>
      <c r="M347" s="215">
        <v>0</v>
      </c>
      <c r="N347" s="215">
        <v>234</v>
      </c>
      <c r="O347" s="216" t="s">
        <v>1702</v>
      </c>
      <c r="P347" s="216">
        <v>20.3</v>
      </c>
      <c r="Q347" s="216">
        <v>20.3</v>
      </c>
      <c r="R347" s="216" t="s">
        <v>1702</v>
      </c>
      <c r="S347" s="216">
        <v>2.5</v>
      </c>
      <c r="T347" s="216">
        <v>2.5</v>
      </c>
      <c r="U347" s="216" t="s">
        <v>1702</v>
      </c>
      <c r="V347" s="216" t="s">
        <v>1677</v>
      </c>
      <c r="W347" s="216" t="s">
        <v>1702</v>
      </c>
      <c r="X347" s="216">
        <v>13.6</v>
      </c>
      <c r="Y347" s="216" t="s">
        <v>1676</v>
      </c>
      <c r="Z347" s="216">
        <v>51.7</v>
      </c>
      <c r="AA347" s="216">
        <v>13.6</v>
      </c>
      <c r="AB347" s="216">
        <v>0</v>
      </c>
      <c r="AC347" s="18" t="s">
        <v>1678</v>
      </c>
      <c r="AD347" s="210"/>
    </row>
    <row r="348" spans="1:30" ht="14.25" customHeight="1" x14ac:dyDescent="0.15">
      <c r="A348" s="206" t="s">
        <v>1322</v>
      </c>
      <c r="B348" s="206" t="s">
        <v>1322</v>
      </c>
      <c r="C348" s="214" t="s">
        <v>1323</v>
      </c>
      <c r="D348" s="208"/>
      <c r="E348" s="206">
        <v>12072</v>
      </c>
      <c r="F348" s="210" t="s">
        <v>1324</v>
      </c>
      <c r="G348" s="214" t="s">
        <v>1325</v>
      </c>
      <c r="H348" s="18">
        <v>925</v>
      </c>
      <c r="I348" s="207" t="s">
        <v>17</v>
      </c>
      <c r="J348" s="214" t="s">
        <v>1088</v>
      </c>
      <c r="K348" s="215">
        <v>140</v>
      </c>
      <c r="L348" s="18">
        <v>6.6071428571428568</v>
      </c>
      <c r="M348" s="215">
        <v>0</v>
      </c>
      <c r="N348" s="215">
        <v>287</v>
      </c>
      <c r="O348" s="216">
        <v>6</v>
      </c>
      <c r="P348" s="216">
        <v>14.7</v>
      </c>
      <c r="Q348" s="216">
        <v>6</v>
      </c>
      <c r="R348" s="216">
        <v>0.2</v>
      </c>
      <c r="S348" s="216">
        <v>0.3</v>
      </c>
      <c r="T348" s="216">
        <v>0.2</v>
      </c>
      <c r="U348" s="216" t="s">
        <v>1702</v>
      </c>
      <c r="V348" s="216" t="s">
        <v>1677</v>
      </c>
      <c r="W348" s="216" t="s">
        <v>1702</v>
      </c>
      <c r="X348" s="216">
        <v>65.3</v>
      </c>
      <c r="Y348" s="216" t="s">
        <v>1676</v>
      </c>
      <c r="Z348" s="216">
        <v>56.5</v>
      </c>
      <c r="AA348" s="216">
        <v>65.3</v>
      </c>
      <c r="AB348" s="216">
        <v>0.1</v>
      </c>
      <c r="AC348" s="18" t="s">
        <v>1678</v>
      </c>
      <c r="AD348" s="210"/>
    </row>
    <row r="349" spans="1:30" ht="14.25" customHeight="1" x14ac:dyDescent="0.15">
      <c r="A349" s="206" t="s">
        <v>1326</v>
      </c>
      <c r="B349" s="206" t="s">
        <v>1326</v>
      </c>
      <c r="C349" s="214" t="s">
        <v>1327</v>
      </c>
      <c r="D349" s="208"/>
      <c r="E349" s="206">
        <v>9699</v>
      </c>
      <c r="F349" s="210" t="s">
        <v>1328</v>
      </c>
      <c r="G349" s="214" t="s">
        <v>1329</v>
      </c>
      <c r="H349" s="18">
        <v>808</v>
      </c>
      <c r="I349" s="207" t="s">
        <v>17</v>
      </c>
      <c r="J349" s="214" t="s">
        <v>1330</v>
      </c>
      <c r="K349" s="215">
        <v>110</v>
      </c>
      <c r="L349" s="18">
        <v>7.3454545454545457</v>
      </c>
      <c r="M349" s="215">
        <v>0</v>
      </c>
      <c r="N349" s="215">
        <v>386</v>
      </c>
      <c r="O349" s="216">
        <v>13.5</v>
      </c>
      <c r="P349" s="216">
        <v>18.5</v>
      </c>
      <c r="Q349" s="216">
        <v>13.5</v>
      </c>
      <c r="R349" s="216">
        <v>20.9</v>
      </c>
      <c r="S349" s="216">
        <v>21.6</v>
      </c>
      <c r="T349" s="216">
        <v>20.9</v>
      </c>
      <c r="U349" s="216">
        <v>10.6</v>
      </c>
      <c r="V349" s="216" t="s">
        <v>1677</v>
      </c>
      <c r="W349" s="216">
        <v>9.6</v>
      </c>
      <c r="X349" s="216">
        <v>23.5</v>
      </c>
      <c r="Y349" s="216" t="s">
        <v>1676</v>
      </c>
      <c r="Z349" s="216">
        <v>42.4</v>
      </c>
      <c r="AA349" s="216">
        <v>23.5</v>
      </c>
      <c r="AB349" s="216">
        <v>0</v>
      </c>
      <c r="AC349" s="18" t="s">
        <v>1678</v>
      </c>
      <c r="AD349" s="210"/>
    </row>
    <row r="350" spans="1:30" ht="14.25" customHeight="1" x14ac:dyDescent="0.15">
      <c r="A350" s="206" t="s">
        <v>1332</v>
      </c>
      <c r="B350" s="206" t="s">
        <v>1332</v>
      </c>
      <c r="C350" s="214" t="s">
        <v>1333</v>
      </c>
      <c r="D350" s="208"/>
      <c r="E350" s="206">
        <v>12220</v>
      </c>
      <c r="F350" s="210" t="s">
        <v>1334</v>
      </c>
      <c r="G350" s="214" t="s">
        <v>1335</v>
      </c>
      <c r="H350" s="18">
        <v>758</v>
      </c>
      <c r="I350" s="207" t="s">
        <v>209</v>
      </c>
      <c r="J350" s="214" t="s">
        <v>1302</v>
      </c>
      <c r="K350" s="215">
        <v>1800</v>
      </c>
      <c r="L350" s="18">
        <v>0.4211111111111111</v>
      </c>
      <c r="M350" s="215">
        <v>0</v>
      </c>
      <c r="N350" s="215">
        <v>117</v>
      </c>
      <c r="O350" s="216">
        <v>0.7</v>
      </c>
      <c r="P350" s="216">
        <v>1</v>
      </c>
      <c r="Q350" s="216">
        <v>0.7</v>
      </c>
      <c r="R350" s="216">
        <v>0</v>
      </c>
      <c r="S350" s="216">
        <v>0.1</v>
      </c>
      <c r="T350" s="216">
        <v>0</v>
      </c>
      <c r="U350" s="216">
        <v>24.1</v>
      </c>
      <c r="V350" s="216" t="s">
        <v>1677</v>
      </c>
      <c r="W350" s="216">
        <v>23.8</v>
      </c>
      <c r="X350" s="216">
        <v>27</v>
      </c>
      <c r="Y350" s="216" t="s">
        <v>1676</v>
      </c>
      <c r="Z350" s="216">
        <v>27.1</v>
      </c>
      <c r="AA350" s="216">
        <v>27</v>
      </c>
      <c r="AB350" s="216">
        <v>8.5</v>
      </c>
      <c r="AC350" s="18" t="s">
        <v>1678</v>
      </c>
      <c r="AD350" s="210"/>
    </row>
    <row r="351" spans="1:30" ht="14.25" customHeight="1" x14ac:dyDescent="0.15">
      <c r="A351" s="220" t="s">
        <v>1336</v>
      </c>
      <c r="B351" s="220" t="s">
        <v>1336</v>
      </c>
      <c r="C351" s="18" t="s">
        <v>1997</v>
      </c>
      <c r="E351" s="18">
        <v>12221</v>
      </c>
      <c r="F351" s="18" t="s">
        <v>1338</v>
      </c>
      <c r="G351" s="18" t="s">
        <v>1335</v>
      </c>
      <c r="H351" s="18">
        <v>758</v>
      </c>
      <c r="I351" s="207" t="s">
        <v>209</v>
      </c>
      <c r="J351" s="18" t="s">
        <v>1302</v>
      </c>
      <c r="K351" s="18">
        <v>1800</v>
      </c>
      <c r="L351" s="18">
        <v>0.4211111111111111</v>
      </c>
      <c r="M351" s="215">
        <v>0</v>
      </c>
      <c r="N351" s="215">
        <v>129</v>
      </c>
      <c r="O351" s="216">
        <v>0.5</v>
      </c>
      <c r="P351" s="216">
        <v>0.8</v>
      </c>
      <c r="Q351" s="216">
        <v>0.5</v>
      </c>
      <c r="R351" s="216">
        <v>0</v>
      </c>
      <c r="S351" s="216">
        <v>0.1</v>
      </c>
      <c r="T351" s="216">
        <v>0</v>
      </c>
      <c r="U351" s="216">
        <v>26.9</v>
      </c>
      <c r="V351" s="216" t="s">
        <v>1677</v>
      </c>
      <c r="W351" s="216">
        <v>26.6</v>
      </c>
      <c r="X351" s="216">
        <v>30.1</v>
      </c>
      <c r="Y351" s="216" t="s">
        <v>1676</v>
      </c>
      <c r="Z351" s="216">
        <v>30.9</v>
      </c>
      <c r="AA351" s="216">
        <v>30.1</v>
      </c>
      <c r="AB351" s="216">
        <v>5.8</v>
      </c>
      <c r="AC351" s="18" t="s">
        <v>1678</v>
      </c>
    </row>
    <row r="352" spans="1:30" ht="14.25" customHeight="1" x14ac:dyDescent="0.15">
      <c r="A352" s="220" t="s">
        <v>1339</v>
      </c>
      <c r="B352" s="220" t="s">
        <v>1339</v>
      </c>
      <c r="C352" s="18" t="s">
        <v>1340</v>
      </c>
      <c r="E352" s="18">
        <v>9760</v>
      </c>
      <c r="F352" s="222" t="s">
        <v>1341</v>
      </c>
      <c r="G352" s="18" t="s">
        <v>1342</v>
      </c>
      <c r="H352" s="18">
        <v>304</v>
      </c>
      <c r="I352" s="207" t="s">
        <v>209</v>
      </c>
      <c r="J352" s="18" t="s">
        <v>1343</v>
      </c>
      <c r="K352" s="18">
        <v>130</v>
      </c>
      <c r="L352" s="18">
        <v>2.3384615384615386</v>
      </c>
      <c r="M352" s="215">
        <v>0</v>
      </c>
      <c r="N352" s="215">
        <v>49</v>
      </c>
      <c r="O352" s="216" t="s">
        <v>1702</v>
      </c>
      <c r="P352" s="216">
        <v>2</v>
      </c>
      <c r="Q352" s="216">
        <v>2</v>
      </c>
      <c r="R352" s="216">
        <v>1.8</v>
      </c>
      <c r="S352" s="216">
        <v>2.2999999999999998</v>
      </c>
      <c r="T352" s="216">
        <v>1.8</v>
      </c>
      <c r="U352" s="216" t="s">
        <v>1702</v>
      </c>
      <c r="V352" s="216" t="s">
        <v>1677</v>
      </c>
      <c r="W352" s="216" t="s">
        <v>1702</v>
      </c>
      <c r="X352" s="216">
        <v>4.0999999999999996</v>
      </c>
      <c r="Y352" s="216" t="s">
        <v>1676</v>
      </c>
      <c r="Z352" s="216">
        <v>7.9</v>
      </c>
      <c r="AA352" s="216">
        <v>4.0999999999999996</v>
      </c>
      <c r="AB352" s="216">
        <v>17.8</v>
      </c>
      <c r="AC352" s="18" t="s">
        <v>1678</v>
      </c>
      <c r="AD352" s="222"/>
    </row>
    <row r="353" spans="1:30" ht="14.25" customHeight="1" x14ac:dyDescent="0.15">
      <c r="A353" s="220" t="s">
        <v>1344</v>
      </c>
      <c r="B353" s="220" t="s">
        <v>1344</v>
      </c>
      <c r="C353" s="18" t="s">
        <v>1345</v>
      </c>
      <c r="E353" s="207">
        <v>68</v>
      </c>
      <c r="F353" s="18" t="s">
        <v>1346</v>
      </c>
      <c r="G353" s="18" t="s">
        <v>1347</v>
      </c>
      <c r="H353" s="18">
        <v>411</v>
      </c>
      <c r="I353" s="207" t="s">
        <v>209</v>
      </c>
      <c r="J353" s="18" t="s">
        <v>1302</v>
      </c>
      <c r="K353" s="18">
        <v>1800</v>
      </c>
      <c r="L353" s="18">
        <v>0.22833333333333333</v>
      </c>
      <c r="M353" s="215">
        <v>0</v>
      </c>
      <c r="N353" s="215">
        <v>76</v>
      </c>
      <c r="O353" s="216">
        <v>6.1</v>
      </c>
      <c r="P353" s="216">
        <v>7.7</v>
      </c>
      <c r="Q353" s="216">
        <v>6.1</v>
      </c>
      <c r="R353" s="216" t="s">
        <v>1702</v>
      </c>
      <c r="S353" s="216">
        <v>0</v>
      </c>
      <c r="T353" s="216">
        <v>0</v>
      </c>
      <c r="U353" s="216">
        <v>1.6</v>
      </c>
      <c r="V353" s="216" t="s">
        <v>1677</v>
      </c>
      <c r="W353" s="216">
        <v>1.6</v>
      </c>
      <c r="X353" s="216">
        <v>8.6</v>
      </c>
      <c r="Y353" s="216" t="s">
        <v>1676</v>
      </c>
      <c r="Z353" s="216">
        <v>7.9</v>
      </c>
      <c r="AA353" s="216">
        <v>8.6</v>
      </c>
      <c r="AB353" s="216">
        <v>14.5</v>
      </c>
      <c r="AC353" s="18" t="s">
        <v>1678</v>
      </c>
    </row>
    <row r="354" spans="1:30" ht="14.25" customHeight="1" x14ac:dyDescent="0.15">
      <c r="A354" s="220" t="s">
        <v>1348</v>
      </c>
      <c r="B354" s="220" t="s">
        <v>1348</v>
      </c>
      <c r="C354" s="18" t="s">
        <v>1349</v>
      </c>
      <c r="E354" s="18">
        <v>71</v>
      </c>
      <c r="F354" s="222" t="s">
        <v>1350</v>
      </c>
      <c r="G354" s="18" t="s">
        <v>1347</v>
      </c>
      <c r="H354" s="18">
        <v>446</v>
      </c>
      <c r="I354" s="207" t="s">
        <v>209</v>
      </c>
      <c r="J354" s="18" t="s">
        <v>1302</v>
      </c>
      <c r="K354" s="18">
        <v>1800</v>
      </c>
      <c r="L354" s="18">
        <v>0.24777777777777779</v>
      </c>
      <c r="M354" s="215">
        <v>0</v>
      </c>
      <c r="N354" s="215">
        <v>60</v>
      </c>
      <c r="O354" s="216">
        <v>4.9000000000000004</v>
      </c>
      <c r="P354" s="216">
        <v>5.7</v>
      </c>
      <c r="Q354" s="216">
        <v>4.9000000000000004</v>
      </c>
      <c r="R354" s="216" t="s">
        <v>1702</v>
      </c>
      <c r="S354" s="216">
        <v>0</v>
      </c>
      <c r="T354" s="216">
        <v>0</v>
      </c>
      <c r="U354" s="216">
        <v>2.6</v>
      </c>
      <c r="V354" s="216" t="s">
        <v>1677</v>
      </c>
      <c r="W354" s="216">
        <v>2.6</v>
      </c>
      <c r="X354" s="216">
        <v>6.1</v>
      </c>
      <c r="Y354" s="216" t="s">
        <v>1676</v>
      </c>
      <c r="Z354" s="216">
        <v>5.8</v>
      </c>
      <c r="AA354" s="216">
        <v>6.1</v>
      </c>
      <c r="AB354" s="216">
        <v>16</v>
      </c>
      <c r="AC354" s="18" t="s">
        <v>1678</v>
      </c>
      <c r="AD354" s="222"/>
    </row>
    <row r="355" spans="1:30" ht="14.25" customHeight="1" x14ac:dyDescent="0.15">
      <c r="A355" s="220" t="s">
        <v>1351</v>
      </c>
      <c r="B355" s="220" t="s">
        <v>1351</v>
      </c>
      <c r="C355" s="18" t="s">
        <v>1352</v>
      </c>
      <c r="E355" s="18">
        <v>4863</v>
      </c>
      <c r="F355" s="222" t="s">
        <v>1353</v>
      </c>
      <c r="G355" s="18" t="s">
        <v>1301</v>
      </c>
      <c r="H355" s="18">
        <v>926</v>
      </c>
      <c r="I355" s="207" t="s">
        <v>209</v>
      </c>
      <c r="J355" s="18" t="s">
        <v>1302</v>
      </c>
      <c r="K355" s="18">
        <v>1800</v>
      </c>
      <c r="L355" s="18">
        <v>0.51444444444444448</v>
      </c>
      <c r="M355" s="215">
        <v>0</v>
      </c>
      <c r="N355" s="215">
        <v>98</v>
      </c>
      <c r="O355" s="216">
        <v>4.0999999999999996</v>
      </c>
      <c r="P355" s="216">
        <v>4.5</v>
      </c>
      <c r="Q355" s="216">
        <v>4.0999999999999996</v>
      </c>
      <c r="R355" s="216" t="s">
        <v>1702</v>
      </c>
      <c r="S355" s="216">
        <v>0</v>
      </c>
      <c r="T355" s="216">
        <v>0</v>
      </c>
      <c r="U355" s="216" t="s">
        <v>1702</v>
      </c>
      <c r="V355" s="216" t="s">
        <v>1677</v>
      </c>
      <c r="W355" s="216" t="s">
        <v>1702</v>
      </c>
      <c r="X355" s="216">
        <v>20.399999999999999</v>
      </c>
      <c r="Y355" s="216" t="s">
        <v>1676</v>
      </c>
      <c r="Z355" s="216">
        <v>20</v>
      </c>
      <c r="AA355" s="216">
        <v>20.399999999999999</v>
      </c>
      <c r="AB355" s="216">
        <v>9.9</v>
      </c>
      <c r="AC355" s="18" t="s">
        <v>1678</v>
      </c>
      <c r="AD355" s="222"/>
    </row>
    <row r="356" spans="1:30" ht="14.25" customHeight="1" x14ac:dyDescent="0.15">
      <c r="A356" s="206" t="s">
        <v>1354</v>
      </c>
      <c r="B356" s="206" t="s">
        <v>1354</v>
      </c>
      <c r="C356" s="214" t="s">
        <v>1673</v>
      </c>
      <c r="D356" s="208"/>
      <c r="E356" s="206">
        <v>159</v>
      </c>
      <c r="F356" s="210" t="s">
        <v>1356</v>
      </c>
      <c r="G356" s="214" t="s">
        <v>1357</v>
      </c>
      <c r="H356" s="18">
        <v>155</v>
      </c>
      <c r="I356" s="207" t="s">
        <v>17</v>
      </c>
      <c r="J356" s="214" t="s">
        <v>23</v>
      </c>
      <c r="K356" s="215">
        <v>1000</v>
      </c>
      <c r="L356" s="18">
        <v>0.155</v>
      </c>
      <c r="M356" s="215">
        <v>0</v>
      </c>
      <c r="N356" s="215">
        <v>0</v>
      </c>
      <c r="O356" s="216" t="s">
        <v>1702</v>
      </c>
      <c r="P356" s="216">
        <v>0</v>
      </c>
      <c r="Q356" s="216">
        <v>0</v>
      </c>
      <c r="R356" s="216" t="s">
        <v>1702</v>
      </c>
      <c r="S356" s="216">
        <v>0</v>
      </c>
      <c r="T356" s="216">
        <v>0</v>
      </c>
      <c r="U356" s="216" t="s">
        <v>1702</v>
      </c>
      <c r="V356" s="216" t="s">
        <v>1677</v>
      </c>
      <c r="W356" s="216" t="s">
        <v>1702</v>
      </c>
      <c r="X356" s="216">
        <v>0</v>
      </c>
      <c r="Y356" s="216" t="s">
        <v>1676</v>
      </c>
      <c r="Z356" s="216">
        <v>0</v>
      </c>
      <c r="AA356" s="216">
        <v>0</v>
      </c>
      <c r="AB356" s="216">
        <v>99.5</v>
      </c>
      <c r="AC356" s="18" t="s">
        <v>1678</v>
      </c>
      <c r="AD356" s="210"/>
    </row>
    <row r="357" spans="1:30" ht="14.25" customHeight="1" x14ac:dyDescent="0.15">
      <c r="A357" s="206" t="s">
        <v>1358</v>
      </c>
      <c r="B357" s="206" t="s">
        <v>1358</v>
      </c>
      <c r="C357" s="214" t="s">
        <v>1998</v>
      </c>
      <c r="D357" s="208"/>
      <c r="E357" s="206">
        <v>97</v>
      </c>
      <c r="F357" s="210" t="s">
        <v>1360</v>
      </c>
      <c r="G357" s="214" t="s">
        <v>1301</v>
      </c>
      <c r="H357" s="18">
        <v>528</v>
      </c>
      <c r="I357" s="207" t="s">
        <v>209</v>
      </c>
      <c r="J357" s="214" t="s">
        <v>1302</v>
      </c>
      <c r="K357" s="215">
        <v>1800</v>
      </c>
      <c r="L357" s="18">
        <v>0.29333333333333333</v>
      </c>
      <c r="M357" s="215">
        <v>0</v>
      </c>
      <c r="N357" s="215">
        <v>25</v>
      </c>
      <c r="O357" s="216" t="s">
        <v>1702</v>
      </c>
      <c r="P357" s="216">
        <v>0.1</v>
      </c>
      <c r="Q357" s="216">
        <v>0.1</v>
      </c>
      <c r="R357" s="216" t="s">
        <v>1702</v>
      </c>
      <c r="S357" s="216">
        <v>0</v>
      </c>
      <c r="T357" s="216">
        <v>0</v>
      </c>
      <c r="U357" s="216" t="s">
        <v>1702</v>
      </c>
      <c r="V357" s="216" t="s">
        <v>1677</v>
      </c>
      <c r="W357" s="216" t="s">
        <v>1702</v>
      </c>
      <c r="X357" s="216">
        <v>2.4</v>
      </c>
      <c r="Y357" s="216" t="s">
        <v>1676</v>
      </c>
      <c r="Z357" s="216">
        <v>2.4</v>
      </c>
      <c r="AA357" s="216">
        <v>2.4</v>
      </c>
      <c r="AB357" s="216">
        <v>0</v>
      </c>
      <c r="AC357" s="18" t="s">
        <v>1678</v>
      </c>
      <c r="AD357" s="210"/>
    </row>
    <row r="358" spans="1:30" ht="14.25" customHeight="1" x14ac:dyDescent="0.15">
      <c r="A358" s="206" t="s">
        <v>1361</v>
      </c>
      <c r="B358" s="206" t="s">
        <v>1361</v>
      </c>
      <c r="C358" s="214" t="s">
        <v>1362</v>
      </c>
      <c r="D358" s="208"/>
      <c r="E358" s="206">
        <v>11466</v>
      </c>
      <c r="F358" s="210" t="s">
        <v>1363</v>
      </c>
      <c r="G358" s="214" t="s">
        <v>1301</v>
      </c>
      <c r="H358" s="18">
        <v>1045</v>
      </c>
      <c r="I358" s="207" t="s">
        <v>209</v>
      </c>
      <c r="J358" s="214" t="s">
        <v>1364</v>
      </c>
      <c r="K358" s="215">
        <v>500</v>
      </c>
      <c r="L358" s="18">
        <v>2.09</v>
      </c>
      <c r="M358" s="215">
        <v>0</v>
      </c>
      <c r="N358" s="215">
        <v>99</v>
      </c>
      <c r="O358" s="216" t="s">
        <v>1702</v>
      </c>
      <c r="P358" s="216">
        <v>0.5</v>
      </c>
      <c r="Q358" s="216">
        <v>0.5</v>
      </c>
      <c r="R358" s="216" t="s">
        <v>1702</v>
      </c>
      <c r="S358" s="216">
        <v>0</v>
      </c>
      <c r="T358" s="216">
        <v>0</v>
      </c>
      <c r="U358" s="216">
        <v>16.399999999999999</v>
      </c>
      <c r="V358" s="216" t="s">
        <v>1677</v>
      </c>
      <c r="W358" s="216">
        <v>16.399999999999999</v>
      </c>
      <c r="X358" s="216">
        <v>19.399999999999999</v>
      </c>
      <c r="Y358" s="216" t="s">
        <v>1676</v>
      </c>
      <c r="Z358" s="216">
        <v>19.399999999999999</v>
      </c>
      <c r="AA358" s="216">
        <v>19.399999999999999</v>
      </c>
      <c r="AB358" s="216">
        <v>0.1</v>
      </c>
      <c r="AC358" s="18" t="s">
        <v>1678</v>
      </c>
      <c r="AD358" s="210"/>
    </row>
    <row r="359" spans="1:30" ht="14.25" customHeight="1" x14ac:dyDescent="0.15">
      <c r="A359" s="206" t="s">
        <v>1365</v>
      </c>
      <c r="B359" s="206" t="s">
        <v>1999</v>
      </c>
      <c r="C359" s="214" t="s">
        <v>1366</v>
      </c>
      <c r="D359" s="208"/>
      <c r="E359" s="206">
        <v>60364</v>
      </c>
      <c r="F359" s="210" t="s">
        <v>1367</v>
      </c>
      <c r="G359" s="214" t="s">
        <v>1301</v>
      </c>
      <c r="H359" s="18">
        <v>715</v>
      </c>
      <c r="I359" s="207" t="s">
        <v>209</v>
      </c>
      <c r="J359" s="214" t="s">
        <v>1302</v>
      </c>
      <c r="K359" s="215">
        <v>1800</v>
      </c>
      <c r="L359" s="18">
        <v>0.3972222222222222</v>
      </c>
      <c r="M359" s="215">
        <v>0</v>
      </c>
      <c r="N359" s="215">
        <v>26</v>
      </c>
      <c r="O359" s="216" t="s">
        <v>1702</v>
      </c>
      <c r="P359" s="216">
        <v>0.1</v>
      </c>
      <c r="Q359" s="216">
        <v>0.1</v>
      </c>
      <c r="R359" s="216" t="s">
        <v>1702</v>
      </c>
      <c r="S359" s="216">
        <v>0</v>
      </c>
      <c r="T359" s="216">
        <v>0</v>
      </c>
      <c r="U359" s="216">
        <v>0.5</v>
      </c>
      <c r="V359" s="216" t="s">
        <v>1677</v>
      </c>
      <c r="W359" s="216">
        <v>0.5</v>
      </c>
      <c r="X359" s="216">
        <v>2.4</v>
      </c>
      <c r="Y359" s="216" t="s">
        <v>1676</v>
      </c>
      <c r="Z359" s="216">
        <v>2.4</v>
      </c>
      <c r="AA359" s="216">
        <v>2.4</v>
      </c>
      <c r="AB359" s="216">
        <v>0</v>
      </c>
      <c r="AC359" s="18" t="s">
        <v>1678</v>
      </c>
      <c r="AD359" s="210"/>
    </row>
    <row r="360" spans="1:30" ht="14.25" customHeight="1" x14ac:dyDescent="0.15">
      <c r="A360" s="206" t="s">
        <v>1368</v>
      </c>
      <c r="B360" s="206" t="s">
        <v>1368</v>
      </c>
      <c r="C360" s="214" t="s">
        <v>2000</v>
      </c>
      <c r="D360" s="208"/>
      <c r="E360" s="206">
        <v>3428</v>
      </c>
      <c r="F360" s="210" t="s">
        <v>1370</v>
      </c>
      <c r="G360" s="214" t="s">
        <v>1301</v>
      </c>
      <c r="H360" s="18">
        <v>287</v>
      </c>
      <c r="I360" s="207" t="s">
        <v>209</v>
      </c>
      <c r="J360" s="214" t="s">
        <v>1371</v>
      </c>
      <c r="K360" s="215">
        <v>360</v>
      </c>
      <c r="L360" s="18">
        <v>0.79722222222222228</v>
      </c>
      <c r="M360" s="215">
        <v>0</v>
      </c>
      <c r="N360" s="215">
        <v>49</v>
      </c>
      <c r="O360" s="216">
        <v>2.7</v>
      </c>
      <c r="P360" s="216">
        <v>3.4</v>
      </c>
      <c r="Q360" s="216">
        <v>2.7</v>
      </c>
      <c r="R360" s="216" t="s">
        <v>1702</v>
      </c>
      <c r="S360" s="216">
        <v>0.1</v>
      </c>
      <c r="T360" s="216">
        <v>0.1</v>
      </c>
      <c r="U360" s="216">
        <v>0.7</v>
      </c>
      <c r="V360" s="216" t="s">
        <v>1677</v>
      </c>
      <c r="W360" s="216">
        <v>0.7</v>
      </c>
      <c r="X360" s="216">
        <v>7.9</v>
      </c>
      <c r="Y360" s="216" t="s">
        <v>1676</v>
      </c>
      <c r="Z360" s="216">
        <v>7.4</v>
      </c>
      <c r="AA360" s="216">
        <v>7.9</v>
      </c>
      <c r="AB360" s="216">
        <v>5.8</v>
      </c>
      <c r="AC360" s="18" t="s">
        <v>1678</v>
      </c>
      <c r="AD360" s="210"/>
    </row>
    <row r="361" spans="1:30" ht="14.25" customHeight="1" x14ac:dyDescent="0.15">
      <c r="A361" s="206" t="s">
        <v>1372</v>
      </c>
      <c r="B361" s="206" t="s">
        <v>1372</v>
      </c>
      <c r="C361" s="214" t="s">
        <v>2001</v>
      </c>
      <c r="D361" s="208"/>
      <c r="E361" s="206">
        <v>8914</v>
      </c>
      <c r="F361" s="210" t="s">
        <v>1374</v>
      </c>
      <c r="G361" s="214" t="s">
        <v>1375</v>
      </c>
      <c r="H361" s="18">
        <v>1017</v>
      </c>
      <c r="I361" s="207" t="s">
        <v>17</v>
      </c>
      <c r="J361" s="214" t="s">
        <v>23</v>
      </c>
      <c r="K361" s="215">
        <v>1000</v>
      </c>
      <c r="L361" s="18">
        <v>1.0169999999999999</v>
      </c>
      <c r="M361" s="215">
        <v>0</v>
      </c>
      <c r="N361" s="215">
        <v>223</v>
      </c>
      <c r="O361" s="216">
        <v>26.8</v>
      </c>
      <c r="P361" s="216">
        <v>24.2</v>
      </c>
      <c r="Q361" s="216">
        <v>26.8</v>
      </c>
      <c r="R361" s="216">
        <v>0.2</v>
      </c>
      <c r="S361" s="216">
        <v>0.3</v>
      </c>
      <c r="T361" s="216">
        <v>0.2</v>
      </c>
      <c r="U361" s="216" t="s">
        <v>1702</v>
      </c>
      <c r="V361" s="216" t="s">
        <v>1677</v>
      </c>
      <c r="W361" s="216" t="s">
        <v>1702</v>
      </c>
      <c r="X361" s="216">
        <v>28.6</v>
      </c>
      <c r="Y361" s="216" t="s">
        <v>1676</v>
      </c>
      <c r="Z361" s="216">
        <v>31.1</v>
      </c>
      <c r="AA361" s="216">
        <v>28.6</v>
      </c>
      <c r="AB361" s="216">
        <v>40.6</v>
      </c>
      <c r="AC361" s="18" t="s">
        <v>1678</v>
      </c>
      <c r="AD361" s="210"/>
    </row>
    <row r="362" spans="1:30" ht="14.25" customHeight="1" x14ac:dyDescent="0.15">
      <c r="A362" s="206" t="s">
        <v>1376</v>
      </c>
      <c r="B362" s="206" t="s">
        <v>1376</v>
      </c>
      <c r="C362" s="214" t="s">
        <v>2002</v>
      </c>
      <c r="D362" s="208"/>
      <c r="E362" s="206">
        <v>108</v>
      </c>
      <c r="F362" s="210" t="s">
        <v>1378</v>
      </c>
      <c r="G362" s="214" t="s">
        <v>1375</v>
      </c>
      <c r="H362" s="18">
        <v>469</v>
      </c>
      <c r="I362" s="207" t="s">
        <v>17</v>
      </c>
      <c r="J362" s="214" t="s">
        <v>91</v>
      </c>
      <c r="K362" s="215">
        <v>500</v>
      </c>
      <c r="L362" s="18">
        <v>0.93799999999999994</v>
      </c>
      <c r="M362" s="215">
        <v>0</v>
      </c>
      <c r="N362" s="215">
        <v>233</v>
      </c>
      <c r="O362" s="216">
        <v>8.1999999999999993</v>
      </c>
      <c r="P362" s="216">
        <v>7</v>
      </c>
      <c r="Q362" s="216">
        <v>8.1999999999999993</v>
      </c>
      <c r="R362" s="216">
        <v>4.0999999999999996</v>
      </c>
      <c r="S362" s="216">
        <v>4.3</v>
      </c>
      <c r="T362" s="216">
        <v>4.0999999999999996</v>
      </c>
      <c r="U362" s="216" t="s">
        <v>1702</v>
      </c>
      <c r="V362" s="216" t="s">
        <v>1677</v>
      </c>
      <c r="W362" s="216" t="s">
        <v>1702</v>
      </c>
      <c r="X362" s="216">
        <v>40.799999999999997</v>
      </c>
      <c r="Y362" s="216" t="s">
        <v>1676</v>
      </c>
      <c r="Z362" s="216">
        <v>42.1</v>
      </c>
      <c r="AA362" s="216">
        <v>40.799999999999997</v>
      </c>
      <c r="AB362" s="216">
        <v>43.2</v>
      </c>
      <c r="AC362" s="18" t="s">
        <v>1678</v>
      </c>
      <c r="AD362" s="210"/>
    </row>
    <row r="363" spans="1:30" ht="14.25" customHeight="1" x14ac:dyDescent="0.15">
      <c r="A363" s="206" t="s">
        <v>1379</v>
      </c>
      <c r="B363" s="206" t="s">
        <v>1379</v>
      </c>
      <c r="C363" s="214" t="s">
        <v>2003</v>
      </c>
      <c r="D363" s="208"/>
      <c r="E363" s="206">
        <v>7965</v>
      </c>
      <c r="F363" s="210" t="s">
        <v>1381</v>
      </c>
      <c r="G363" s="214" t="s">
        <v>1342</v>
      </c>
      <c r="H363" s="18">
        <v>454</v>
      </c>
      <c r="I363" s="207" t="s">
        <v>209</v>
      </c>
      <c r="J363" s="214" t="s">
        <v>1382</v>
      </c>
      <c r="K363" s="215">
        <v>145</v>
      </c>
      <c r="L363" s="18">
        <v>3.1310344827586207</v>
      </c>
      <c r="M363" s="215">
        <v>0</v>
      </c>
      <c r="N363" s="215">
        <v>105</v>
      </c>
      <c r="O363" s="216">
        <v>6.1</v>
      </c>
      <c r="P363" s="216">
        <v>7.7</v>
      </c>
      <c r="Q363" s="216">
        <v>6.1</v>
      </c>
      <c r="R363" s="216">
        <v>0.1</v>
      </c>
      <c r="S363" s="216">
        <v>0.3</v>
      </c>
      <c r="T363" s="216">
        <v>0.1</v>
      </c>
      <c r="U363" s="216" t="s">
        <v>1702</v>
      </c>
      <c r="V363" s="216" t="s">
        <v>1677</v>
      </c>
      <c r="W363" s="216" t="s">
        <v>1702</v>
      </c>
      <c r="X363" s="216">
        <v>19.899999999999999</v>
      </c>
      <c r="Y363" s="216" t="s">
        <v>1676</v>
      </c>
      <c r="Z363" s="216">
        <v>18.3</v>
      </c>
      <c r="AA363" s="216">
        <v>19.899999999999999</v>
      </c>
      <c r="AB363" s="216">
        <v>11.4</v>
      </c>
      <c r="AC363" s="18" t="s">
        <v>1678</v>
      </c>
      <c r="AD363" s="210"/>
    </row>
    <row r="364" spans="1:30" ht="14.25" customHeight="1" x14ac:dyDescent="0.15">
      <c r="A364" s="206" t="s">
        <v>1383</v>
      </c>
      <c r="B364" s="206" t="s">
        <v>1383</v>
      </c>
      <c r="C364" s="214" t="s">
        <v>2004</v>
      </c>
      <c r="D364" s="208"/>
      <c r="E364" s="206">
        <v>80170</v>
      </c>
      <c r="F364" s="210" t="s">
        <v>1385</v>
      </c>
      <c r="G364" s="214" t="s">
        <v>522</v>
      </c>
      <c r="H364" s="18">
        <v>615</v>
      </c>
      <c r="I364" s="207" t="s">
        <v>17</v>
      </c>
      <c r="J364" s="214" t="s">
        <v>23</v>
      </c>
      <c r="K364" s="215">
        <v>1000</v>
      </c>
      <c r="L364" s="18">
        <v>0.61499999999999999</v>
      </c>
      <c r="M364" s="215">
        <v>0</v>
      </c>
      <c r="N364" s="215">
        <v>44</v>
      </c>
      <c r="O364" s="216">
        <v>1.4</v>
      </c>
      <c r="P364" s="216">
        <v>1.9</v>
      </c>
      <c r="Q364" s="216">
        <v>1.4</v>
      </c>
      <c r="R364" s="216">
        <v>0.1</v>
      </c>
      <c r="S364" s="216">
        <v>0.1</v>
      </c>
      <c r="T364" s="216">
        <v>0.1</v>
      </c>
      <c r="U364" s="216">
        <v>5.2</v>
      </c>
      <c r="V364" s="216" t="s">
        <v>1677</v>
      </c>
      <c r="W364" s="216">
        <v>5.2</v>
      </c>
      <c r="X364" s="216">
        <v>8.6999999999999993</v>
      </c>
      <c r="Y364" s="216" t="s">
        <v>1676</v>
      </c>
      <c r="Z364" s="216">
        <v>9.9</v>
      </c>
      <c r="AA364" s="216">
        <v>8.6999999999999993</v>
      </c>
      <c r="AB364" s="216">
        <v>0</v>
      </c>
      <c r="AC364" s="18" t="s">
        <v>1678</v>
      </c>
      <c r="AD364" s="210"/>
    </row>
    <row r="365" spans="1:30" ht="14.25" customHeight="1" x14ac:dyDescent="0.15">
      <c r="A365" s="206" t="s">
        <v>1386</v>
      </c>
      <c r="B365" s="206" t="s">
        <v>1386</v>
      </c>
      <c r="C365" s="214" t="s">
        <v>2005</v>
      </c>
      <c r="D365" s="208"/>
      <c r="E365" s="206">
        <v>253</v>
      </c>
      <c r="F365" s="210" t="s">
        <v>1388</v>
      </c>
      <c r="G365" s="214" t="s">
        <v>1389</v>
      </c>
      <c r="H365" s="18">
        <v>470</v>
      </c>
      <c r="I365" s="207" t="s">
        <v>209</v>
      </c>
      <c r="J365" s="214" t="s">
        <v>23</v>
      </c>
      <c r="K365" s="215">
        <v>1000</v>
      </c>
      <c r="L365" s="18">
        <v>0.47</v>
      </c>
      <c r="M365" s="215">
        <v>0</v>
      </c>
      <c r="N365" s="215">
        <v>104</v>
      </c>
      <c r="O365" s="216">
        <v>1.2</v>
      </c>
      <c r="P365" s="216">
        <v>1.6</v>
      </c>
      <c r="Q365" s="216">
        <v>1.2</v>
      </c>
      <c r="R365" s="216">
        <v>0.1</v>
      </c>
      <c r="S365" s="216">
        <v>0.2</v>
      </c>
      <c r="T365" s="216">
        <v>0.1</v>
      </c>
      <c r="U365" s="216">
        <v>24.3</v>
      </c>
      <c r="V365" s="216" t="s">
        <v>1676</v>
      </c>
      <c r="W365" s="216">
        <v>24</v>
      </c>
      <c r="X365" s="216">
        <v>25.9</v>
      </c>
      <c r="Y365" s="216" t="s">
        <v>1677</v>
      </c>
      <c r="Z365" s="216">
        <v>27.6</v>
      </c>
      <c r="AA365" s="216">
        <v>24</v>
      </c>
      <c r="AB365" s="216">
        <v>3.1</v>
      </c>
      <c r="AC365" s="18" t="s">
        <v>1678</v>
      </c>
      <c r="AD365" s="210"/>
    </row>
    <row r="366" spans="1:30" ht="14.25" customHeight="1" x14ac:dyDescent="0.15">
      <c r="A366" s="206" t="s">
        <v>1390</v>
      </c>
      <c r="B366" s="206" t="s">
        <v>1390</v>
      </c>
      <c r="C366" s="214" t="s">
        <v>2006</v>
      </c>
      <c r="D366" s="208"/>
      <c r="E366" s="206">
        <v>8510</v>
      </c>
      <c r="F366" s="210" t="s">
        <v>1392</v>
      </c>
      <c r="G366" s="214" t="s">
        <v>1393</v>
      </c>
      <c r="H366" s="18">
        <v>1460</v>
      </c>
      <c r="I366" s="207" t="s">
        <v>209</v>
      </c>
      <c r="J366" s="214" t="s">
        <v>1394</v>
      </c>
      <c r="K366" s="215">
        <v>2000</v>
      </c>
      <c r="L366" s="18">
        <v>0.73</v>
      </c>
      <c r="M366" s="215">
        <v>0</v>
      </c>
      <c r="N366" s="215">
        <v>112</v>
      </c>
      <c r="O366" s="216">
        <v>1.7</v>
      </c>
      <c r="P366" s="216">
        <v>1.8</v>
      </c>
      <c r="Q366" s="216">
        <v>1.7</v>
      </c>
      <c r="R366" s="216">
        <v>0.1</v>
      </c>
      <c r="S366" s="216">
        <v>0.1</v>
      </c>
      <c r="T366" s="216">
        <v>0.1</v>
      </c>
      <c r="U366" s="216" t="s">
        <v>1702</v>
      </c>
      <c r="V366" s="216" t="s">
        <v>1677</v>
      </c>
      <c r="W366" s="216" t="s">
        <v>1702</v>
      </c>
      <c r="X366" s="216">
        <v>25.2</v>
      </c>
      <c r="Y366" s="216" t="s">
        <v>1676</v>
      </c>
      <c r="Z366" s="216">
        <v>26.3</v>
      </c>
      <c r="AA366" s="216">
        <v>25.2</v>
      </c>
      <c r="AB366" s="216">
        <v>3</v>
      </c>
      <c r="AC366" s="18" t="s">
        <v>1678</v>
      </c>
      <c r="AD366" s="210"/>
    </row>
    <row r="367" spans="1:30" ht="14.25" customHeight="1" x14ac:dyDescent="0.15">
      <c r="A367" s="206" t="s">
        <v>1395</v>
      </c>
      <c r="B367" s="206" t="s">
        <v>2007</v>
      </c>
      <c r="C367" s="214" t="s">
        <v>2008</v>
      </c>
      <c r="D367" s="208"/>
      <c r="E367" s="206">
        <v>1268</v>
      </c>
      <c r="F367" s="210" t="s">
        <v>1397</v>
      </c>
      <c r="G367" s="214" t="s">
        <v>1375</v>
      </c>
      <c r="H367" s="18">
        <v>577</v>
      </c>
      <c r="I367" s="207" t="s">
        <v>209</v>
      </c>
      <c r="J367" s="214" t="s">
        <v>281</v>
      </c>
      <c r="K367" s="215">
        <v>1000</v>
      </c>
      <c r="L367" s="18">
        <v>0.57699999999999996</v>
      </c>
      <c r="M367" s="215">
        <v>0</v>
      </c>
      <c r="N367" s="215">
        <v>83</v>
      </c>
      <c r="O367" s="216" t="s">
        <v>1702</v>
      </c>
      <c r="P367" s="216">
        <v>3.1</v>
      </c>
      <c r="Q367" s="216">
        <v>3.1</v>
      </c>
      <c r="R367" s="216" t="s">
        <v>1702</v>
      </c>
      <c r="S367" s="216">
        <v>0.1</v>
      </c>
      <c r="T367" s="216">
        <v>0.1</v>
      </c>
      <c r="U367" s="216" t="s">
        <v>1702</v>
      </c>
      <c r="V367" s="216" t="s">
        <v>1677</v>
      </c>
      <c r="W367" s="216" t="s">
        <v>1702</v>
      </c>
      <c r="X367" s="216">
        <v>17.2</v>
      </c>
      <c r="Y367" s="216" t="s">
        <v>1676</v>
      </c>
      <c r="Z367" s="216">
        <v>16.100000000000001</v>
      </c>
      <c r="AA367" s="216">
        <v>17.2</v>
      </c>
      <c r="AB367" s="216">
        <v>7.4</v>
      </c>
      <c r="AC367" s="18" t="s">
        <v>1678</v>
      </c>
      <c r="AD367" s="210"/>
    </row>
    <row r="368" spans="1:30" ht="14.25" customHeight="1" x14ac:dyDescent="0.15">
      <c r="A368" s="206" t="s">
        <v>1398</v>
      </c>
      <c r="B368" s="206" t="s">
        <v>2007</v>
      </c>
      <c r="C368" s="214" t="s">
        <v>2009</v>
      </c>
      <c r="D368" s="208"/>
      <c r="E368" s="206">
        <v>1508</v>
      </c>
      <c r="F368" s="210" t="s">
        <v>1400</v>
      </c>
      <c r="G368" s="214" t="s">
        <v>1375</v>
      </c>
      <c r="H368" s="18">
        <v>627</v>
      </c>
      <c r="I368" s="207" t="s">
        <v>209</v>
      </c>
      <c r="J368" s="214" t="s">
        <v>281</v>
      </c>
      <c r="K368" s="215">
        <v>1000</v>
      </c>
      <c r="L368" s="18">
        <v>0.627</v>
      </c>
      <c r="M368" s="215">
        <v>0</v>
      </c>
      <c r="N368" s="215">
        <v>83</v>
      </c>
      <c r="O368" s="216" t="s">
        <v>1702</v>
      </c>
      <c r="P368" s="216">
        <v>3.1</v>
      </c>
      <c r="Q368" s="216">
        <v>3.1</v>
      </c>
      <c r="R368" s="216" t="s">
        <v>1702</v>
      </c>
      <c r="S368" s="216">
        <v>0.1</v>
      </c>
      <c r="T368" s="216">
        <v>0.1</v>
      </c>
      <c r="U368" s="216" t="s">
        <v>1702</v>
      </c>
      <c r="V368" s="216" t="s">
        <v>1677</v>
      </c>
      <c r="W368" s="216" t="s">
        <v>1702</v>
      </c>
      <c r="X368" s="216">
        <v>17.2</v>
      </c>
      <c r="Y368" s="216" t="s">
        <v>1676</v>
      </c>
      <c r="Z368" s="216">
        <v>16.100000000000001</v>
      </c>
      <c r="AA368" s="216">
        <v>17.2</v>
      </c>
      <c r="AB368" s="216">
        <v>7.4</v>
      </c>
      <c r="AC368" s="18" t="s">
        <v>1678</v>
      </c>
      <c r="AD368" s="210"/>
    </row>
    <row r="369" spans="1:30" ht="14.25" customHeight="1" x14ac:dyDescent="0.15">
      <c r="A369" s="206" t="s">
        <v>1401</v>
      </c>
      <c r="B369" s="206" t="s">
        <v>1401</v>
      </c>
      <c r="C369" s="214" t="s">
        <v>1402</v>
      </c>
      <c r="D369" s="208"/>
      <c r="E369" s="206">
        <v>59</v>
      </c>
      <c r="F369" s="210" t="s">
        <v>1403</v>
      </c>
      <c r="G369" s="214" t="s">
        <v>1404</v>
      </c>
      <c r="H369" s="18">
        <v>628</v>
      </c>
      <c r="I369" s="207" t="s">
        <v>209</v>
      </c>
      <c r="J369" s="214" t="s">
        <v>281</v>
      </c>
      <c r="K369" s="215">
        <v>1000</v>
      </c>
      <c r="L369" s="18">
        <v>0.628</v>
      </c>
      <c r="M369" s="215">
        <v>0</v>
      </c>
      <c r="N369" s="215">
        <v>325</v>
      </c>
      <c r="O369" s="216">
        <v>0</v>
      </c>
      <c r="P369" s="216">
        <v>0</v>
      </c>
      <c r="Q369" s="216">
        <v>0</v>
      </c>
      <c r="R369" s="216">
        <v>30.6</v>
      </c>
      <c r="S369" s="216">
        <v>31.5</v>
      </c>
      <c r="T369" s="216">
        <v>30.6</v>
      </c>
      <c r="U369" s="216">
        <v>11.4</v>
      </c>
      <c r="V369" s="216" t="s">
        <v>1676</v>
      </c>
      <c r="W369" s="216">
        <v>11.3</v>
      </c>
      <c r="X369" s="216">
        <v>13.4</v>
      </c>
      <c r="Y369" s="216" t="s">
        <v>1677</v>
      </c>
      <c r="Z369" s="216">
        <v>12.4</v>
      </c>
      <c r="AA369" s="216">
        <v>11.3</v>
      </c>
      <c r="AB369" s="216">
        <v>6.3</v>
      </c>
      <c r="AC369" s="18" t="s">
        <v>1678</v>
      </c>
      <c r="AD369" s="210"/>
    </row>
    <row r="370" spans="1:30" ht="14.25" customHeight="1" x14ac:dyDescent="0.15">
      <c r="A370" s="206" t="s">
        <v>1405</v>
      </c>
      <c r="B370" s="206" t="s">
        <v>1405</v>
      </c>
      <c r="C370" s="214" t="s">
        <v>2010</v>
      </c>
      <c r="D370" s="208"/>
      <c r="E370" s="206">
        <v>5064</v>
      </c>
      <c r="F370" s="210" t="s">
        <v>1407</v>
      </c>
      <c r="G370" s="214" t="s">
        <v>1375</v>
      </c>
      <c r="H370" s="18">
        <v>554</v>
      </c>
      <c r="I370" s="207" t="s">
        <v>209</v>
      </c>
      <c r="J370" s="214" t="s">
        <v>23</v>
      </c>
      <c r="K370" s="215">
        <v>1000</v>
      </c>
      <c r="L370" s="18">
        <v>0.55400000000000005</v>
      </c>
      <c r="M370" s="215">
        <v>0</v>
      </c>
      <c r="N370" s="215">
        <v>668</v>
      </c>
      <c r="O370" s="216">
        <v>1.3</v>
      </c>
      <c r="P370" s="216">
        <v>1.4</v>
      </c>
      <c r="Q370" s="216">
        <v>1.3</v>
      </c>
      <c r="R370" s="216">
        <v>72.5</v>
      </c>
      <c r="S370" s="216">
        <v>76</v>
      </c>
      <c r="T370" s="216">
        <v>72.5</v>
      </c>
      <c r="U370" s="216">
        <v>2.1</v>
      </c>
      <c r="V370" s="216" t="s">
        <v>1676</v>
      </c>
      <c r="W370" s="216">
        <v>2.1</v>
      </c>
      <c r="X370" s="216">
        <v>7.2</v>
      </c>
      <c r="Y370" s="216" t="s">
        <v>1677</v>
      </c>
      <c r="Z370" s="216">
        <v>3.6</v>
      </c>
      <c r="AA370" s="216">
        <v>2.1</v>
      </c>
      <c r="AB370" s="216">
        <v>1.9</v>
      </c>
      <c r="AC370" s="18" t="s">
        <v>1678</v>
      </c>
      <c r="AD370" s="210"/>
    </row>
    <row r="371" spans="1:30" ht="14.25" customHeight="1" x14ac:dyDescent="0.15">
      <c r="A371" s="206" t="s">
        <v>1408</v>
      </c>
      <c r="B371" s="206" t="s">
        <v>1408</v>
      </c>
      <c r="C371" s="214" t="s">
        <v>2011</v>
      </c>
      <c r="D371" s="208"/>
      <c r="E371" s="206">
        <v>10122</v>
      </c>
      <c r="F371" s="210" t="s">
        <v>1410</v>
      </c>
      <c r="G371" s="214" t="s">
        <v>1411</v>
      </c>
      <c r="H371" s="18">
        <v>274</v>
      </c>
      <c r="I371" s="207" t="s">
        <v>17</v>
      </c>
      <c r="J371" s="214" t="s">
        <v>23</v>
      </c>
      <c r="K371" s="215">
        <v>1000</v>
      </c>
      <c r="L371" s="18">
        <v>0.27400000000000002</v>
      </c>
      <c r="M371" s="215">
        <v>0</v>
      </c>
      <c r="N371" s="215">
        <v>182</v>
      </c>
      <c r="O371" s="216">
        <v>11.1</v>
      </c>
      <c r="P371" s="216">
        <v>12.5</v>
      </c>
      <c r="Q371" s="216">
        <v>11.1</v>
      </c>
      <c r="R371" s="216">
        <v>5.9</v>
      </c>
      <c r="S371" s="216">
        <v>6</v>
      </c>
      <c r="T371" s="216">
        <v>5.9</v>
      </c>
      <c r="U371" s="216">
        <v>11.9</v>
      </c>
      <c r="V371" s="216" t="s">
        <v>1677</v>
      </c>
      <c r="W371" s="216">
        <v>11.8</v>
      </c>
      <c r="X371" s="216">
        <v>18.5</v>
      </c>
      <c r="Y371" s="216" t="s">
        <v>1676</v>
      </c>
      <c r="Z371" s="216">
        <v>21.9</v>
      </c>
      <c r="AA371" s="216">
        <v>18.5</v>
      </c>
      <c r="AB371" s="216">
        <v>12.4</v>
      </c>
      <c r="AC371" s="18" t="s">
        <v>1678</v>
      </c>
      <c r="AD371" s="210"/>
    </row>
    <row r="372" spans="1:30" ht="14.25" customHeight="1" x14ac:dyDescent="0.15">
      <c r="A372" s="206" t="s">
        <v>1412</v>
      </c>
      <c r="B372" s="206" t="s">
        <v>1412</v>
      </c>
      <c r="C372" s="214" t="s">
        <v>2012</v>
      </c>
      <c r="D372" s="208"/>
      <c r="E372" s="206">
        <v>10124</v>
      </c>
      <c r="F372" s="210" t="s">
        <v>1414</v>
      </c>
      <c r="G372" s="214" t="s">
        <v>1347</v>
      </c>
      <c r="H372" s="18">
        <v>246</v>
      </c>
      <c r="I372" s="207" t="s">
        <v>17</v>
      </c>
      <c r="J372" s="214" t="s">
        <v>23</v>
      </c>
      <c r="K372" s="215">
        <v>1000</v>
      </c>
      <c r="L372" s="18">
        <v>0.246</v>
      </c>
      <c r="M372" s="215">
        <v>0</v>
      </c>
      <c r="N372" s="215">
        <v>178</v>
      </c>
      <c r="O372" s="216">
        <v>11.3</v>
      </c>
      <c r="P372" s="216">
        <v>13.1</v>
      </c>
      <c r="Q372" s="216">
        <v>11.3</v>
      </c>
      <c r="R372" s="216">
        <v>5.4</v>
      </c>
      <c r="S372" s="216">
        <v>5.5</v>
      </c>
      <c r="T372" s="216">
        <v>5.4</v>
      </c>
      <c r="U372" s="216" t="s">
        <v>1702</v>
      </c>
      <c r="V372" s="216" t="s">
        <v>1677</v>
      </c>
      <c r="W372" s="216" t="s">
        <v>1702</v>
      </c>
      <c r="X372" s="216">
        <v>18.899999999999999</v>
      </c>
      <c r="Y372" s="216" t="s">
        <v>1676</v>
      </c>
      <c r="Z372" s="216">
        <v>21.1</v>
      </c>
      <c r="AA372" s="216">
        <v>18.899999999999999</v>
      </c>
      <c r="AB372" s="216">
        <v>13</v>
      </c>
      <c r="AC372" s="18" t="s">
        <v>1678</v>
      </c>
      <c r="AD372" s="210"/>
    </row>
    <row r="373" spans="1:30" ht="14.25" customHeight="1" x14ac:dyDescent="0.15">
      <c r="A373" s="220" t="s">
        <v>1415</v>
      </c>
      <c r="B373" s="220" t="s">
        <v>1415</v>
      </c>
      <c r="C373" s="18" t="s">
        <v>1416</v>
      </c>
      <c r="E373" s="218">
        <v>137</v>
      </c>
      <c r="F373" s="210" t="s">
        <v>1417</v>
      </c>
      <c r="G373" s="214" t="s">
        <v>1418</v>
      </c>
      <c r="H373" s="18">
        <v>930</v>
      </c>
      <c r="I373" s="207" t="s">
        <v>381</v>
      </c>
      <c r="J373" s="18" t="s">
        <v>23</v>
      </c>
      <c r="K373" s="215">
        <v>1000</v>
      </c>
      <c r="L373" s="18">
        <v>0.93</v>
      </c>
      <c r="M373" s="215">
        <v>0</v>
      </c>
      <c r="N373" s="215">
        <v>474</v>
      </c>
      <c r="O373" s="216">
        <v>5.7</v>
      </c>
      <c r="P373" s="216">
        <v>6.5</v>
      </c>
      <c r="Q373" s="216">
        <v>5.7</v>
      </c>
      <c r="R373" s="216">
        <v>32.799999999999997</v>
      </c>
      <c r="S373" s="216">
        <v>34.1</v>
      </c>
      <c r="T373" s="216">
        <v>32.799999999999997</v>
      </c>
      <c r="U373" s="216">
        <v>38.1</v>
      </c>
      <c r="V373" s="216" t="s">
        <v>1676</v>
      </c>
      <c r="W373" s="216">
        <v>35.1</v>
      </c>
      <c r="X373" s="216">
        <v>40</v>
      </c>
      <c r="Y373" s="216" t="s">
        <v>1677</v>
      </c>
      <c r="Z373" s="216">
        <v>44.7</v>
      </c>
      <c r="AA373" s="216">
        <v>35.1</v>
      </c>
      <c r="AB373" s="216">
        <v>10.6</v>
      </c>
      <c r="AC373" s="18" t="s">
        <v>1678</v>
      </c>
      <c r="AD373" s="210"/>
    </row>
    <row r="374" spans="1:30" ht="14.25" customHeight="1" x14ac:dyDescent="0.15">
      <c r="A374" s="206" t="s">
        <v>1419</v>
      </c>
      <c r="B374" s="206" t="s">
        <v>1419</v>
      </c>
      <c r="C374" s="214" t="s">
        <v>2013</v>
      </c>
      <c r="D374" s="208"/>
      <c r="E374" s="206">
        <v>130</v>
      </c>
      <c r="F374" s="210" t="s">
        <v>1421</v>
      </c>
      <c r="G374" s="214" t="s">
        <v>1422</v>
      </c>
      <c r="H374" s="18">
        <v>568</v>
      </c>
      <c r="I374" s="207" t="s">
        <v>17</v>
      </c>
      <c r="J374" s="214" t="s">
        <v>87</v>
      </c>
      <c r="K374" s="215">
        <v>300</v>
      </c>
      <c r="L374" s="18">
        <v>1.8933333333333333</v>
      </c>
      <c r="M374" s="215">
        <v>0</v>
      </c>
      <c r="N374" s="215">
        <v>435</v>
      </c>
      <c r="O374" s="216" t="s">
        <v>1702</v>
      </c>
      <c r="P374" s="216">
        <v>33</v>
      </c>
      <c r="Q374" s="216">
        <v>33</v>
      </c>
      <c r="R374" s="216">
        <v>14.2</v>
      </c>
      <c r="S374" s="216">
        <v>14.3</v>
      </c>
      <c r="T374" s="216">
        <v>14.2</v>
      </c>
      <c r="U374" s="216" t="s">
        <v>1702</v>
      </c>
      <c r="V374" s="216" t="s">
        <v>1677</v>
      </c>
      <c r="W374" s="216" t="s">
        <v>1702</v>
      </c>
      <c r="X374" s="216">
        <v>43.8</v>
      </c>
      <c r="Y374" s="216" t="s">
        <v>1676</v>
      </c>
      <c r="Z374" s="216">
        <v>43.7</v>
      </c>
      <c r="AA374" s="216">
        <v>43.8</v>
      </c>
      <c r="AB374" s="216">
        <v>0.1</v>
      </c>
      <c r="AC374" s="18" t="s">
        <v>1678</v>
      </c>
      <c r="AD374" s="210"/>
    </row>
    <row r="375" spans="1:30" ht="14.25" customHeight="1" x14ac:dyDescent="0.15">
      <c r="A375" s="220" t="s">
        <v>1423</v>
      </c>
      <c r="B375" s="220" t="s">
        <v>1423</v>
      </c>
      <c r="C375" s="18" t="s">
        <v>2014</v>
      </c>
      <c r="E375" s="218">
        <v>9568</v>
      </c>
      <c r="F375" s="210" t="s">
        <v>1425</v>
      </c>
      <c r="G375" s="214" t="s">
        <v>1422</v>
      </c>
      <c r="H375" s="18">
        <v>490</v>
      </c>
      <c r="I375" s="207" t="s">
        <v>297</v>
      </c>
      <c r="J375" s="214" t="s">
        <v>1426</v>
      </c>
      <c r="K375" s="215">
        <v>37</v>
      </c>
      <c r="L375" s="18">
        <v>13.243243243243244</v>
      </c>
      <c r="M375" s="215">
        <v>0</v>
      </c>
      <c r="N375" s="215">
        <v>338</v>
      </c>
      <c r="O375" s="216">
        <v>10.199999999999999</v>
      </c>
      <c r="P375" s="216">
        <v>13</v>
      </c>
      <c r="Q375" s="216">
        <v>10.199999999999999</v>
      </c>
      <c r="R375" s="216">
        <v>11.6</v>
      </c>
      <c r="S375" s="216">
        <v>12.2</v>
      </c>
      <c r="T375" s="216">
        <v>11.6</v>
      </c>
      <c r="U375" s="216" t="s">
        <v>1702</v>
      </c>
      <c r="V375" s="216" t="s">
        <v>1677</v>
      </c>
      <c r="W375" s="216" t="s">
        <v>1702</v>
      </c>
      <c r="X375" s="216">
        <v>29.8</v>
      </c>
      <c r="Y375" s="216" t="s">
        <v>1676</v>
      </c>
      <c r="Z375" s="216">
        <v>63.3</v>
      </c>
      <c r="AA375" s="216">
        <v>29.8</v>
      </c>
      <c r="AB375" s="216">
        <v>0.1</v>
      </c>
      <c r="AC375" s="18" t="s">
        <v>1678</v>
      </c>
      <c r="AD375" s="210"/>
    </row>
    <row r="376" spans="1:30" ht="14.25" customHeight="1" x14ac:dyDescent="0.15">
      <c r="A376" s="220" t="s">
        <v>1427</v>
      </c>
      <c r="B376" s="220" t="s">
        <v>1427</v>
      </c>
      <c r="C376" s="18" t="s">
        <v>2015</v>
      </c>
      <c r="E376" s="218">
        <v>60754</v>
      </c>
      <c r="F376" s="210" t="s">
        <v>1429</v>
      </c>
      <c r="G376" s="214" t="s">
        <v>1422</v>
      </c>
      <c r="H376" s="18">
        <v>584</v>
      </c>
      <c r="I376" s="207" t="s">
        <v>297</v>
      </c>
      <c r="J376" s="214" t="s">
        <v>181</v>
      </c>
      <c r="K376" s="215">
        <v>100</v>
      </c>
      <c r="L376" s="18">
        <v>5.84</v>
      </c>
      <c r="M376" s="215">
        <v>0</v>
      </c>
      <c r="N376" s="215">
        <v>362</v>
      </c>
      <c r="O376" s="216">
        <v>8.9</v>
      </c>
      <c r="P376" s="216">
        <v>11</v>
      </c>
      <c r="Q376" s="216">
        <v>8.9</v>
      </c>
      <c r="R376" s="216">
        <v>5.5</v>
      </c>
      <c r="S376" s="216">
        <v>6</v>
      </c>
      <c r="T376" s="216">
        <v>5.5</v>
      </c>
      <c r="U376" s="216">
        <v>42.3</v>
      </c>
      <c r="V376" s="216" t="s">
        <v>1677</v>
      </c>
      <c r="W376" s="216">
        <v>38.5</v>
      </c>
      <c r="X376" s="216">
        <v>69.2</v>
      </c>
      <c r="Y376" s="216" t="s">
        <v>1676</v>
      </c>
      <c r="Z376" s="216">
        <v>66.599999999999994</v>
      </c>
      <c r="AA376" s="216">
        <v>69.2</v>
      </c>
      <c r="AB376" s="216">
        <v>0.2</v>
      </c>
      <c r="AC376" s="18" t="s">
        <v>1678</v>
      </c>
      <c r="AD376" s="210"/>
    </row>
    <row r="377" spans="1:30" ht="14.25" customHeight="1" x14ac:dyDescent="0.15">
      <c r="A377" s="220" t="s">
        <v>1430</v>
      </c>
      <c r="B377" s="220" t="s">
        <v>1430</v>
      </c>
      <c r="C377" s="18" t="s">
        <v>2016</v>
      </c>
      <c r="E377" s="218">
        <v>3080</v>
      </c>
      <c r="F377" s="210" t="s">
        <v>1432</v>
      </c>
      <c r="G377" s="214" t="s">
        <v>1422</v>
      </c>
      <c r="H377" s="18">
        <v>1851</v>
      </c>
      <c r="I377" s="207" t="s">
        <v>297</v>
      </c>
      <c r="J377" s="18" t="s">
        <v>1433</v>
      </c>
      <c r="K377" s="215">
        <v>370</v>
      </c>
      <c r="L377" s="18">
        <v>5.0027027027027025</v>
      </c>
      <c r="M377" s="215">
        <v>0</v>
      </c>
      <c r="N377" s="215">
        <v>376</v>
      </c>
      <c r="O377" s="216">
        <v>7</v>
      </c>
      <c r="P377" s="216">
        <v>10.1</v>
      </c>
      <c r="Q377" s="216">
        <v>7</v>
      </c>
      <c r="R377" s="216">
        <v>5.9</v>
      </c>
      <c r="S377" s="216">
        <v>6.4</v>
      </c>
      <c r="T377" s="216">
        <v>5.9</v>
      </c>
      <c r="U377" s="216">
        <v>42.5</v>
      </c>
      <c r="V377" s="216" t="s">
        <v>1677</v>
      </c>
      <c r="W377" s="216">
        <v>38.700000000000003</v>
      </c>
      <c r="X377" s="216">
        <v>73.7</v>
      </c>
      <c r="Y377" s="216" t="s">
        <v>1676</v>
      </c>
      <c r="Z377" s="216">
        <v>70.099999999999994</v>
      </c>
      <c r="AA377" s="216">
        <v>73.7</v>
      </c>
      <c r="AB377" s="216">
        <v>0</v>
      </c>
      <c r="AC377" s="18" t="s">
        <v>1678</v>
      </c>
      <c r="AD377" s="210"/>
    </row>
    <row r="378" spans="1:30" ht="14.25" customHeight="1" x14ac:dyDescent="0.15">
      <c r="A378" s="220" t="s">
        <v>1434</v>
      </c>
      <c r="B378" s="220" t="s">
        <v>1434</v>
      </c>
      <c r="C378" s="18" t="s">
        <v>1435</v>
      </c>
      <c r="E378" s="18">
        <v>61642</v>
      </c>
      <c r="F378" s="210" t="s">
        <v>1436</v>
      </c>
      <c r="G378" s="214" t="s">
        <v>1422</v>
      </c>
      <c r="H378" s="18">
        <v>198</v>
      </c>
      <c r="I378" s="207" t="s">
        <v>209</v>
      </c>
      <c r="J378" s="18" t="s">
        <v>1437</v>
      </c>
      <c r="K378" s="215">
        <v>12</v>
      </c>
      <c r="L378" s="18">
        <v>16.5</v>
      </c>
      <c r="M378" s="215">
        <v>0</v>
      </c>
      <c r="N378" s="215">
        <v>356</v>
      </c>
      <c r="O378" s="216">
        <v>2.7</v>
      </c>
      <c r="P378" s="216">
        <v>3.6</v>
      </c>
      <c r="Q378" s="216">
        <v>2.7</v>
      </c>
      <c r="R378" s="216">
        <v>1.9</v>
      </c>
      <c r="S378" s="216">
        <v>3.5</v>
      </c>
      <c r="T378" s="216">
        <v>1.9</v>
      </c>
      <c r="U378" s="216" t="s">
        <v>1702</v>
      </c>
      <c r="V378" s="216" t="s">
        <v>1677</v>
      </c>
      <c r="W378" s="216" t="s">
        <v>1702</v>
      </c>
      <c r="X378" s="216">
        <v>82.1</v>
      </c>
      <c r="Y378" s="216" t="s">
        <v>1676</v>
      </c>
      <c r="Z378" s="216">
        <v>79.599999999999994</v>
      </c>
      <c r="AA378" s="216">
        <v>82.1</v>
      </c>
      <c r="AB378" s="216">
        <v>0.1</v>
      </c>
      <c r="AC378" s="18" t="s">
        <v>1678</v>
      </c>
      <c r="AD378" s="210"/>
    </row>
    <row r="379" spans="1:30" ht="14.25" customHeight="1" x14ac:dyDescent="0.15">
      <c r="A379" s="206" t="s">
        <v>1438</v>
      </c>
      <c r="B379" s="206" t="s">
        <v>1438</v>
      </c>
      <c r="C379" s="214" t="s">
        <v>1439</v>
      </c>
      <c r="D379" s="208"/>
      <c r="E379" s="206">
        <v>128</v>
      </c>
      <c r="F379" s="210" t="s">
        <v>1440</v>
      </c>
      <c r="G379" s="214" t="s">
        <v>1422</v>
      </c>
      <c r="H379" s="18">
        <v>623</v>
      </c>
      <c r="I379" s="207" t="s">
        <v>17</v>
      </c>
      <c r="J379" s="214" t="s">
        <v>87</v>
      </c>
      <c r="K379" s="215">
        <v>300</v>
      </c>
      <c r="L379" s="18">
        <v>2.0766666666666667</v>
      </c>
      <c r="M379" s="215">
        <v>0</v>
      </c>
      <c r="N379" s="215">
        <v>412</v>
      </c>
      <c r="O379" s="216">
        <v>9.9</v>
      </c>
      <c r="P379" s="216">
        <v>16.2</v>
      </c>
      <c r="Q379" s="216">
        <v>9.9</v>
      </c>
      <c r="R379" s="216">
        <v>8.3000000000000007</v>
      </c>
      <c r="S379" s="216">
        <v>9.6999999999999993</v>
      </c>
      <c r="T379" s="216">
        <v>8.3000000000000007</v>
      </c>
      <c r="U379" s="216" t="s">
        <v>1702</v>
      </c>
      <c r="V379" s="216" t="s">
        <v>1677</v>
      </c>
      <c r="W379" s="216" t="s">
        <v>1702</v>
      </c>
      <c r="X379" s="216">
        <v>74.5</v>
      </c>
      <c r="Y379" s="216" t="s">
        <v>1676</v>
      </c>
      <c r="Z379" s="216">
        <v>66.8</v>
      </c>
      <c r="AA379" s="216">
        <v>74.5</v>
      </c>
      <c r="AB379" s="216">
        <v>0</v>
      </c>
      <c r="AC379" s="18" t="s">
        <v>1678</v>
      </c>
      <c r="AD379" s="210"/>
    </row>
    <row r="380" spans="1:30" ht="14.25" customHeight="1" x14ac:dyDescent="0.15">
      <c r="A380" s="206" t="s">
        <v>1441</v>
      </c>
      <c r="B380" s="206" t="s">
        <v>1441</v>
      </c>
      <c r="C380" s="214" t="s">
        <v>2017</v>
      </c>
      <c r="D380" s="208"/>
      <c r="E380" s="206">
        <v>129</v>
      </c>
      <c r="F380" s="210" t="s">
        <v>1443</v>
      </c>
      <c r="G380" s="214" t="s">
        <v>1422</v>
      </c>
      <c r="H380" s="18">
        <v>683</v>
      </c>
      <c r="I380" s="207" t="s">
        <v>17</v>
      </c>
      <c r="J380" s="214" t="s">
        <v>87</v>
      </c>
      <c r="K380" s="215">
        <v>300</v>
      </c>
      <c r="L380" s="18">
        <v>2.2766666666666668</v>
      </c>
      <c r="M380" s="215">
        <v>0</v>
      </c>
      <c r="N380" s="215">
        <v>384</v>
      </c>
      <c r="O380" s="216">
        <v>9.4</v>
      </c>
      <c r="P380" s="216">
        <v>16.5</v>
      </c>
      <c r="Q380" s="216">
        <v>9.4</v>
      </c>
      <c r="R380" s="216" t="s">
        <v>1702</v>
      </c>
      <c r="S380" s="216">
        <v>4.4000000000000004</v>
      </c>
      <c r="T380" s="216">
        <v>4.4000000000000004</v>
      </c>
      <c r="U380" s="216" t="s">
        <v>1702</v>
      </c>
      <c r="V380" s="216" t="s">
        <v>1677</v>
      </c>
      <c r="W380" s="216" t="s">
        <v>1702</v>
      </c>
      <c r="X380" s="216">
        <v>76.8</v>
      </c>
      <c r="Y380" s="216" t="s">
        <v>1676</v>
      </c>
      <c r="Z380" s="216">
        <v>69.7</v>
      </c>
      <c r="AA380" s="216">
        <v>76.8</v>
      </c>
      <c r="AB380" s="216">
        <v>0.1</v>
      </c>
      <c r="AC380" s="18" t="s">
        <v>1678</v>
      </c>
      <c r="AD380" s="210"/>
    </row>
    <row r="381" spans="1:30" ht="14.25" customHeight="1" x14ac:dyDescent="0.15">
      <c r="A381" s="206" t="s">
        <v>1444</v>
      </c>
      <c r="B381" s="206" t="s">
        <v>1444</v>
      </c>
      <c r="C381" s="214" t="s">
        <v>1445</v>
      </c>
      <c r="D381" s="208"/>
      <c r="E381" s="206">
        <v>10406</v>
      </c>
      <c r="F381" s="210" t="s">
        <v>1446</v>
      </c>
      <c r="G381" s="214" t="s">
        <v>1447</v>
      </c>
      <c r="H381" s="18">
        <v>511</v>
      </c>
      <c r="I381" s="207" t="s">
        <v>1981</v>
      </c>
      <c r="J381" s="214" t="s">
        <v>1448</v>
      </c>
      <c r="K381" s="215">
        <v>290</v>
      </c>
      <c r="L381" s="18">
        <v>1.7620689655172415</v>
      </c>
      <c r="M381" s="215">
        <v>0</v>
      </c>
      <c r="N381" s="215">
        <v>170</v>
      </c>
      <c r="O381" s="216">
        <v>2.9</v>
      </c>
      <c r="P381" s="216">
        <v>4.7</v>
      </c>
      <c r="Q381" s="216">
        <v>2.9</v>
      </c>
      <c r="R381" s="216">
        <v>0.3</v>
      </c>
      <c r="S381" s="216">
        <v>0.5</v>
      </c>
      <c r="T381" s="216">
        <v>0.3</v>
      </c>
      <c r="U381" s="216">
        <v>1.3</v>
      </c>
      <c r="V381" s="216" t="s">
        <v>1677</v>
      </c>
      <c r="W381" s="216">
        <v>1.2</v>
      </c>
      <c r="X381" s="216">
        <v>39</v>
      </c>
      <c r="Y381" s="216" t="s">
        <v>1676</v>
      </c>
      <c r="Z381" s="216">
        <v>37</v>
      </c>
      <c r="AA381" s="216">
        <v>39</v>
      </c>
      <c r="AB381" s="216">
        <v>4.5999999999999996</v>
      </c>
      <c r="AC381" s="18" t="s">
        <v>1678</v>
      </c>
      <c r="AD381" s="210"/>
    </row>
    <row r="382" spans="1:30" ht="14.25" customHeight="1" x14ac:dyDescent="0.15">
      <c r="A382" s="206" t="s">
        <v>1449</v>
      </c>
      <c r="B382" s="206" t="s">
        <v>1449</v>
      </c>
      <c r="C382" s="214" t="s">
        <v>1450</v>
      </c>
      <c r="D382" s="208"/>
      <c r="E382" s="206">
        <v>10568</v>
      </c>
      <c r="F382" s="210" t="s">
        <v>1451</v>
      </c>
      <c r="G382" s="214" t="s">
        <v>1447</v>
      </c>
      <c r="H382" s="18">
        <v>616</v>
      </c>
      <c r="I382" s="207" t="s">
        <v>1981</v>
      </c>
      <c r="J382" s="214" t="s">
        <v>1452</v>
      </c>
      <c r="K382" s="215">
        <v>280</v>
      </c>
      <c r="L382" s="18">
        <v>2.2000000000000002</v>
      </c>
      <c r="M382" s="215">
        <v>0</v>
      </c>
      <c r="N382" s="215">
        <v>41</v>
      </c>
      <c r="O382" s="216">
        <v>0.3</v>
      </c>
      <c r="P382" s="216">
        <v>0.7</v>
      </c>
      <c r="Q382" s="216">
        <v>0.3</v>
      </c>
      <c r="R382" s="216">
        <v>0.4</v>
      </c>
      <c r="S382" s="216">
        <v>0.6</v>
      </c>
      <c r="T382" s="216">
        <v>0.4</v>
      </c>
      <c r="U382" s="216">
        <v>5.0999999999999996</v>
      </c>
      <c r="V382" s="216" t="s">
        <v>1677</v>
      </c>
      <c r="W382" s="216">
        <v>4.7</v>
      </c>
      <c r="X382" s="216">
        <v>9</v>
      </c>
      <c r="Y382" s="216" t="s">
        <v>1676</v>
      </c>
      <c r="Z382" s="216">
        <v>8.6</v>
      </c>
      <c r="AA382" s="216">
        <v>9</v>
      </c>
      <c r="AB382" s="216">
        <v>1.5</v>
      </c>
      <c r="AC382" s="18" t="s">
        <v>1678</v>
      </c>
      <c r="AD382" s="210"/>
    </row>
    <row r="383" spans="1:30" ht="14.25" customHeight="1" x14ac:dyDescent="0.15">
      <c r="A383" s="220" t="s">
        <v>1453</v>
      </c>
      <c r="B383" s="220" t="s">
        <v>1453</v>
      </c>
      <c r="C383" s="18" t="s">
        <v>1454</v>
      </c>
      <c r="E383" s="18">
        <v>9755</v>
      </c>
      <c r="F383" s="210" t="s">
        <v>1455</v>
      </c>
      <c r="G383" s="214" t="s">
        <v>1456</v>
      </c>
      <c r="H383" s="18">
        <v>706</v>
      </c>
      <c r="I383" s="207" t="s">
        <v>209</v>
      </c>
      <c r="J383" s="18" t="s">
        <v>1457</v>
      </c>
      <c r="K383" s="215">
        <v>320</v>
      </c>
      <c r="L383" s="18">
        <v>2.2062499999999998</v>
      </c>
      <c r="M383" s="215">
        <v>0</v>
      </c>
      <c r="N383" s="215">
        <v>314</v>
      </c>
      <c r="O383" s="216" t="s">
        <v>1702</v>
      </c>
      <c r="P383" s="216">
        <v>5.9</v>
      </c>
      <c r="Q383" s="216">
        <v>5.9</v>
      </c>
      <c r="R383" s="216">
        <v>14.4</v>
      </c>
      <c r="S383" s="216">
        <v>14.5</v>
      </c>
      <c r="T383" s="216">
        <v>14.4</v>
      </c>
      <c r="U383" s="216" t="s">
        <v>1702</v>
      </c>
      <c r="V383" s="216" t="s">
        <v>1677</v>
      </c>
      <c r="W383" s="216" t="s">
        <v>1702</v>
      </c>
      <c r="X383" s="216">
        <v>40.200000000000003</v>
      </c>
      <c r="Y383" s="216" t="s">
        <v>1676</v>
      </c>
      <c r="Z383" s="216">
        <v>40.1</v>
      </c>
      <c r="AA383" s="216">
        <v>40.200000000000003</v>
      </c>
      <c r="AB383" s="216">
        <v>7.4</v>
      </c>
      <c r="AC383" s="18" t="s">
        <v>1678</v>
      </c>
      <c r="AD383" s="210"/>
    </row>
    <row r="384" spans="1:30" ht="14.25" customHeight="1" x14ac:dyDescent="0.15">
      <c r="A384" s="206" t="s">
        <v>1458</v>
      </c>
      <c r="B384" s="206" t="s">
        <v>1458</v>
      </c>
      <c r="C384" s="18" t="s">
        <v>1459</v>
      </c>
      <c r="D384" s="208"/>
      <c r="E384" s="206">
        <v>9480</v>
      </c>
      <c r="F384" s="210" t="s">
        <v>1460</v>
      </c>
      <c r="G384" s="214" t="s">
        <v>1456</v>
      </c>
      <c r="H384" s="18">
        <v>1024</v>
      </c>
      <c r="I384" s="207" t="s">
        <v>209</v>
      </c>
      <c r="J384" s="214" t="s">
        <v>87</v>
      </c>
      <c r="K384" s="215">
        <v>300</v>
      </c>
      <c r="L384" s="18">
        <v>3.4133333333333336</v>
      </c>
      <c r="M384" s="215">
        <v>0</v>
      </c>
      <c r="N384" s="215">
        <v>265</v>
      </c>
      <c r="O384" s="216">
        <v>1.9</v>
      </c>
      <c r="P384" s="216">
        <v>3.3</v>
      </c>
      <c r="Q384" s="216">
        <v>1.9</v>
      </c>
      <c r="R384" s="216" t="s">
        <v>1702</v>
      </c>
      <c r="S384" s="216">
        <v>10.3</v>
      </c>
      <c r="T384" s="216">
        <v>10.3</v>
      </c>
      <c r="U384" s="216" t="s">
        <v>1702</v>
      </c>
      <c r="V384" s="216" t="s">
        <v>1677</v>
      </c>
      <c r="W384" s="216" t="s">
        <v>1702</v>
      </c>
      <c r="X384" s="216">
        <v>41.2</v>
      </c>
      <c r="Y384" s="216" t="s">
        <v>1676</v>
      </c>
      <c r="Z384" s="216">
        <v>39.799999999999997</v>
      </c>
      <c r="AA384" s="216">
        <v>41.2</v>
      </c>
      <c r="AB384" s="216">
        <v>6.1</v>
      </c>
      <c r="AC384" s="18" t="s">
        <v>1678</v>
      </c>
      <c r="AD384" s="210"/>
    </row>
    <row r="385" spans="1:30" ht="14.25" customHeight="1" x14ac:dyDescent="0.15">
      <c r="A385" s="223" t="s">
        <v>1461</v>
      </c>
      <c r="B385" s="223" t="s">
        <v>1461</v>
      </c>
      <c r="C385" s="214" t="s">
        <v>1462</v>
      </c>
      <c r="D385" s="224"/>
      <c r="E385" s="206">
        <v>6218</v>
      </c>
      <c r="F385" s="210" t="s">
        <v>1463</v>
      </c>
      <c r="G385" s="214" t="s">
        <v>1464</v>
      </c>
      <c r="H385" s="18">
        <v>270</v>
      </c>
      <c r="I385" s="207" t="s">
        <v>297</v>
      </c>
      <c r="J385" s="214" t="s">
        <v>181</v>
      </c>
      <c r="K385" s="215">
        <v>100</v>
      </c>
      <c r="L385" s="18">
        <v>2.7</v>
      </c>
      <c r="M385" s="215">
        <v>0</v>
      </c>
      <c r="N385" s="215">
        <v>150</v>
      </c>
      <c r="O385" s="216" t="s">
        <v>1702</v>
      </c>
      <c r="P385" s="216">
        <v>0</v>
      </c>
      <c r="Q385" s="216">
        <v>0</v>
      </c>
      <c r="R385" s="216">
        <v>0.6</v>
      </c>
      <c r="S385" s="216">
        <v>1.2</v>
      </c>
      <c r="T385" s="216">
        <v>0.6</v>
      </c>
      <c r="U385" s="216">
        <v>38.5</v>
      </c>
      <c r="V385" s="216" t="s">
        <v>1676</v>
      </c>
      <c r="W385" s="216">
        <v>35</v>
      </c>
      <c r="X385" s="216">
        <v>53.1</v>
      </c>
      <c r="Y385" s="216" t="s">
        <v>1677</v>
      </c>
      <c r="Z385" s="216">
        <v>29</v>
      </c>
      <c r="AA385" s="216">
        <v>35</v>
      </c>
      <c r="AB385" s="216">
        <v>17.3</v>
      </c>
      <c r="AC385" s="18" t="s">
        <v>1678</v>
      </c>
      <c r="AD385" s="210"/>
    </row>
    <row r="386" spans="1:30" ht="14.25" customHeight="1" x14ac:dyDescent="0.15">
      <c r="A386" s="225" t="s">
        <v>1465</v>
      </c>
      <c r="B386" s="225" t="s">
        <v>1465</v>
      </c>
      <c r="C386" s="214" t="s">
        <v>2018</v>
      </c>
      <c r="D386" s="224"/>
      <c r="E386" s="206">
        <v>9761</v>
      </c>
      <c r="F386" s="210" t="s">
        <v>1467</v>
      </c>
      <c r="G386" s="214" t="s">
        <v>1389</v>
      </c>
      <c r="H386" s="18">
        <v>921</v>
      </c>
      <c r="I386" s="207" t="s">
        <v>209</v>
      </c>
      <c r="J386" s="214" t="s">
        <v>1302</v>
      </c>
      <c r="K386" s="215">
        <v>1800</v>
      </c>
      <c r="L386" s="18">
        <v>0.51166666666666671</v>
      </c>
      <c r="M386" s="215">
        <v>0</v>
      </c>
      <c r="N386" s="215">
        <v>68</v>
      </c>
      <c r="O386" s="216">
        <v>6.4</v>
      </c>
      <c r="P386" s="216">
        <v>8.1</v>
      </c>
      <c r="Q386" s="216">
        <v>6.4</v>
      </c>
      <c r="R386" s="216" t="s">
        <v>1702</v>
      </c>
      <c r="S386" s="216">
        <v>0</v>
      </c>
      <c r="T386" s="216">
        <v>0</v>
      </c>
      <c r="U386" s="216">
        <v>1.3</v>
      </c>
      <c r="V386" s="216" t="s">
        <v>1677</v>
      </c>
      <c r="W386" s="216">
        <v>1.3</v>
      </c>
      <c r="X386" s="216">
        <v>10</v>
      </c>
      <c r="Y386" s="216" t="s">
        <v>1676</v>
      </c>
      <c r="Z386" s="216">
        <v>9</v>
      </c>
      <c r="AA386" s="216">
        <v>10</v>
      </c>
      <c r="AB386" s="216">
        <v>8.3000000000000007</v>
      </c>
      <c r="AC386" s="18" t="s">
        <v>1678</v>
      </c>
      <c r="AD386" s="210"/>
    </row>
    <row r="387" spans="1:30" ht="14.25" customHeight="1" x14ac:dyDescent="0.15">
      <c r="A387" s="225" t="s">
        <v>1468</v>
      </c>
      <c r="B387" s="225" t="s">
        <v>1468</v>
      </c>
      <c r="C387" s="214" t="s">
        <v>2019</v>
      </c>
      <c r="D387" s="224"/>
      <c r="E387" s="206">
        <v>106</v>
      </c>
      <c r="F387" s="210" t="s">
        <v>1470</v>
      </c>
      <c r="G387" s="214" t="s">
        <v>1375</v>
      </c>
      <c r="H387" s="18">
        <v>1790</v>
      </c>
      <c r="I387" s="207" t="s">
        <v>17</v>
      </c>
      <c r="J387" s="214" t="s">
        <v>23</v>
      </c>
      <c r="K387" s="215">
        <v>1000</v>
      </c>
      <c r="L387" s="18">
        <v>1.79</v>
      </c>
      <c r="M387" s="215">
        <v>0</v>
      </c>
      <c r="N387" s="215">
        <v>210</v>
      </c>
      <c r="O387" s="216">
        <v>10.6</v>
      </c>
      <c r="P387" s="216">
        <v>12.6</v>
      </c>
      <c r="Q387" s="216">
        <v>10.6</v>
      </c>
      <c r="R387" s="216">
        <v>1.5</v>
      </c>
      <c r="S387" s="216">
        <v>1.6</v>
      </c>
      <c r="T387" s="216">
        <v>1.5</v>
      </c>
      <c r="U387" s="216" t="s">
        <v>1702</v>
      </c>
      <c r="V387" s="216" t="s">
        <v>1677</v>
      </c>
      <c r="W387" s="216" t="s">
        <v>1702</v>
      </c>
      <c r="X387" s="216">
        <v>38.700000000000003</v>
      </c>
      <c r="Y387" s="216" t="s">
        <v>1676</v>
      </c>
      <c r="Z387" s="216">
        <v>36.6</v>
      </c>
      <c r="AA387" s="216">
        <v>38.700000000000003</v>
      </c>
      <c r="AB387" s="216">
        <v>47.5</v>
      </c>
      <c r="AC387" s="18" t="s">
        <v>1678</v>
      </c>
      <c r="AD387" s="210"/>
    </row>
    <row r="388" spans="1:30" ht="14.25" customHeight="1" x14ac:dyDescent="0.15">
      <c r="A388" s="225" t="s">
        <v>1471</v>
      </c>
      <c r="B388" s="225" t="s">
        <v>1471</v>
      </c>
      <c r="C388" s="214" t="s">
        <v>1472</v>
      </c>
      <c r="D388" s="224"/>
      <c r="E388" s="206">
        <v>9758</v>
      </c>
      <c r="F388" s="210" t="s">
        <v>1473</v>
      </c>
      <c r="G388" s="214" t="s">
        <v>1474</v>
      </c>
      <c r="H388" s="18">
        <v>800</v>
      </c>
      <c r="I388" s="207" t="s">
        <v>297</v>
      </c>
      <c r="J388" s="214" t="s">
        <v>1475</v>
      </c>
      <c r="K388" s="215">
        <v>840</v>
      </c>
      <c r="L388" s="18">
        <v>0.95238095238095233</v>
      </c>
      <c r="M388" s="215">
        <v>0</v>
      </c>
      <c r="N388" s="215">
        <v>82</v>
      </c>
      <c r="O388" s="216" t="s">
        <v>1702</v>
      </c>
      <c r="P388" s="216">
        <v>2.9</v>
      </c>
      <c r="Q388" s="216">
        <v>2.9</v>
      </c>
      <c r="R388" s="216" t="s">
        <v>1702</v>
      </c>
      <c r="S388" s="216">
        <v>3</v>
      </c>
      <c r="T388" s="216">
        <v>3</v>
      </c>
      <c r="U388" s="216" t="s">
        <v>1702</v>
      </c>
      <c r="V388" s="216" t="s">
        <v>1677</v>
      </c>
      <c r="W388" s="216" t="s">
        <v>1702</v>
      </c>
      <c r="X388" s="216">
        <v>11</v>
      </c>
      <c r="Y388" s="216" t="s">
        <v>1676</v>
      </c>
      <c r="Z388" s="216">
        <v>11</v>
      </c>
      <c r="AA388" s="216">
        <v>11</v>
      </c>
      <c r="AB388" s="216">
        <v>1.3</v>
      </c>
      <c r="AC388" s="18" t="s">
        <v>1678</v>
      </c>
      <c r="AD388" s="210"/>
    </row>
    <row r="389" spans="1:30" ht="14.25" customHeight="1" x14ac:dyDescent="0.15">
      <c r="A389" s="225" t="s">
        <v>1476</v>
      </c>
      <c r="B389" s="225" t="s">
        <v>1476</v>
      </c>
      <c r="C389" s="214" t="s">
        <v>1477</v>
      </c>
      <c r="D389" s="224"/>
      <c r="E389" s="206">
        <v>68379</v>
      </c>
      <c r="F389" s="210" t="s">
        <v>1478</v>
      </c>
      <c r="G389" s="214" t="s">
        <v>1422</v>
      </c>
      <c r="H389" s="18">
        <v>528</v>
      </c>
      <c r="I389" s="207" t="s">
        <v>17</v>
      </c>
      <c r="J389" s="214" t="s">
        <v>181</v>
      </c>
      <c r="K389" s="215">
        <v>100</v>
      </c>
      <c r="L389" s="18">
        <v>5.28</v>
      </c>
      <c r="M389" s="215">
        <v>0</v>
      </c>
      <c r="N389" s="215">
        <v>380</v>
      </c>
      <c r="O389" s="216">
        <v>17.2</v>
      </c>
      <c r="P389" s="216">
        <v>19.899999999999999</v>
      </c>
      <c r="Q389" s="216">
        <v>17.2</v>
      </c>
      <c r="R389" s="216">
        <v>0.4</v>
      </c>
      <c r="S389" s="216">
        <v>0.8</v>
      </c>
      <c r="T389" s="216">
        <v>0.4</v>
      </c>
      <c r="U389" s="216">
        <v>20.2</v>
      </c>
      <c r="V389" s="216" t="s">
        <v>1677</v>
      </c>
      <c r="W389" s="216">
        <v>18.399999999999999</v>
      </c>
      <c r="X389" s="216">
        <v>77</v>
      </c>
      <c r="Y389" s="216" t="s">
        <v>1676</v>
      </c>
      <c r="Z389" s="216">
        <v>73.8</v>
      </c>
      <c r="AA389" s="216">
        <v>77</v>
      </c>
      <c r="AB389" s="216">
        <v>0</v>
      </c>
      <c r="AC389" s="18" t="s">
        <v>1678</v>
      </c>
      <c r="AD389" s="210"/>
    </row>
    <row r="390" spans="1:30" ht="14.25" customHeight="1" x14ac:dyDescent="0.15">
      <c r="A390" s="225" t="s">
        <v>1479</v>
      </c>
      <c r="B390" s="225" t="s">
        <v>1479</v>
      </c>
      <c r="C390" s="214" t="s">
        <v>2020</v>
      </c>
      <c r="D390" s="224"/>
      <c r="E390" s="206">
        <v>9355</v>
      </c>
      <c r="F390" s="210" t="s">
        <v>1481</v>
      </c>
      <c r="G390" s="214" t="s">
        <v>1375</v>
      </c>
      <c r="H390" s="18">
        <v>1750</v>
      </c>
      <c r="I390" s="207" t="s">
        <v>381</v>
      </c>
      <c r="J390" s="214" t="s">
        <v>1482</v>
      </c>
      <c r="K390" s="215">
        <v>1000</v>
      </c>
      <c r="L390" s="18">
        <v>1.75</v>
      </c>
      <c r="M390" s="215">
        <v>0</v>
      </c>
      <c r="N390" s="215">
        <v>425</v>
      </c>
      <c r="O390" s="216" t="s">
        <v>1702</v>
      </c>
      <c r="P390" s="216">
        <v>8.1</v>
      </c>
      <c r="Q390" s="216">
        <v>8.1</v>
      </c>
      <c r="R390" s="216" t="s">
        <v>1702</v>
      </c>
      <c r="S390" s="216">
        <v>13.7</v>
      </c>
      <c r="T390" s="216">
        <v>13.7</v>
      </c>
      <c r="U390" s="216" t="s">
        <v>1702</v>
      </c>
      <c r="V390" s="216" t="s">
        <v>1677</v>
      </c>
      <c r="W390" s="216" t="s">
        <v>1702</v>
      </c>
      <c r="X390" s="216">
        <v>67.400000000000006</v>
      </c>
      <c r="Y390" s="216" t="s">
        <v>1676</v>
      </c>
      <c r="Z390" s="216">
        <v>67.400000000000006</v>
      </c>
      <c r="AA390" s="216">
        <v>67.400000000000006</v>
      </c>
      <c r="AB390" s="216">
        <v>7.1</v>
      </c>
      <c r="AC390" s="18" t="s">
        <v>1678</v>
      </c>
      <c r="AD390" s="210"/>
    </row>
    <row r="391" spans="1:30" ht="14.25" customHeight="1" x14ac:dyDescent="0.15">
      <c r="A391" s="225" t="s">
        <v>2021</v>
      </c>
      <c r="B391" s="225" t="s">
        <v>1955</v>
      </c>
      <c r="C391" s="214" t="s">
        <v>1162</v>
      </c>
      <c r="E391" s="18">
        <v>627</v>
      </c>
      <c r="F391" s="210" t="s">
        <v>1163</v>
      </c>
      <c r="G391" s="214"/>
      <c r="H391" s="18">
        <v>1010</v>
      </c>
      <c r="I391" s="207" t="s">
        <v>67</v>
      </c>
      <c r="J391" s="18" t="s">
        <v>67</v>
      </c>
      <c r="K391" s="215">
        <v>1000</v>
      </c>
      <c r="L391" s="18">
        <v>1.01</v>
      </c>
      <c r="M391" s="215">
        <v>0</v>
      </c>
      <c r="N391" s="215">
        <v>133</v>
      </c>
      <c r="O391" s="216">
        <v>17.3</v>
      </c>
      <c r="P391" s="216">
        <v>21.3</v>
      </c>
      <c r="Q391" s="216">
        <v>17.3</v>
      </c>
      <c r="R391" s="216">
        <v>5.5</v>
      </c>
      <c r="S391" s="216">
        <v>5.9</v>
      </c>
      <c r="T391" s="216">
        <v>5.5</v>
      </c>
      <c r="U391" s="216" t="s">
        <v>1907</v>
      </c>
      <c r="V391" s="216" t="s">
        <v>1677</v>
      </c>
      <c r="W391" s="216" t="s">
        <v>2022</v>
      </c>
      <c r="X391" s="216">
        <v>3.6</v>
      </c>
      <c r="Y391" s="216" t="s">
        <v>1676</v>
      </c>
      <c r="Z391" s="216">
        <v>0.1</v>
      </c>
      <c r="AA391" s="216">
        <v>3.6</v>
      </c>
      <c r="AB391" s="216">
        <v>0.1</v>
      </c>
      <c r="AC391" s="18" t="s">
        <v>1678</v>
      </c>
      <c r="AD391" s="210"/>
    </row>
    <row r="392" spans="1:30" ht="14.25" customHeight="1" x14ac:dyDescent="0.15">
      <c r="A392" s="225" t="s">
        <v>1485</v>
      </c>
      <c r="B392" s="225" t="s">
        <v>1957</v>
      </c>
      <c r="C392" s="214" t="s">
        <v>1165</v>
      </c>
      <c r="D392" s="224"/>
      <c r="E392" s="206">
        <v>3955</v>
      </c>
      <c r="F392" s="210" t="s">
        <v>1166</v>
      </c>
      <c r="G392" s="214"/>
      <c r="H392" s="18">
        <v>1335</v>
      </c>
      <c r="I392" s="207" t="s">
        <v>67</v>
      </c>
      <c r="J392" s="214" t="s">
        <v>67</v>
      </c>
      <c r="K392" s="215">
        <v>1000</v>
      </c>
      <c r="L392" s="18">
        <v>1.335</v>
      </c>
      <c r="M392" s="215">
        <v>0</v>
      </c>
      <c r="N392" s="215">
        <v>105</v>
      </c>
      <c r="O392" s="216">
        <v>19.2</v>
      </c>
      <c r="P392" s="216">
        <v>23.3</v>
      </c>
      <c r="Q392" s="216">
        <v>19.2</v>
      </c>
      <c r="R392" s="216">
        <v>1.6</v>
      </c>
      <c r="S392" s="216">
        <v>1.9</v>
      </c>
      <c r="T392" s="216">
        <v>1.6</v>
      </c>
      <c r="U392" s="216" t="s">
        <v>1907</v>
      </c>
      <c r="V392" s="216" t="s">
        <v>1677</v>
      </c>
      <c r="W392" s="216" t="s">
        <v>1907</v>
      </c>
      <c r="X392" s="216">
        <v>3.4</v>
      </c>
      <c r="Y392" s="216" t="s">
        <v>1676</v>
      </c>
      <c r="Z392" s="216">
        <v>0.1</v>
      </c>
      <c r="AA392" s="216">
        <v>3.4</v>
      </c>
      <c r="AB392" s="216">
        <v>0.1</v>
      </c>
      <c r="AC392" s="18" t="s">
        <v>1678</v>
      </c>
      <c r="AD392" s="210"/>
    </row>
    <row r="393" spans="1:30" ht="14.25" customHeight="1" x14ac:dyDescent="0.15">
      <c r="A393" s="221" t="s">
        <v>1487</v>
      </c>
      <c r="B393" s="221" t="s">
        <v>1903</v>
      </c>
      <c r="C393" s="214" t="s">
        <v>949</v>
      </c>
      <c r="D393" s="208"/>
      <c r="E393" s="206">
        <v>30440</v>
      </c>
      <c r="F393" s="210" t="s">
        <v>950</v>
      </c>
      <c r="G393" s="214" t="s">
        <v>951</v>
      </c>
      <c r="H393" s="18">
        <v>535</v>
      </c>
      <c r="I393" s="207" t="s">
        <v>1751</v>
      </c>
      <c r="J393" s="214" t="s">
        <v>1905</v>
      </c>
      <c r="K393" s="215">
        <v>300</v>
      </c>
      <c r="L393" s="18">
        <v>1.7833333333333334</v>
      </c>
      <c r="M393" s="215">
        <v>0</v>
      </c>
      <c r="N393" s="215">
        <v>161</v>
      </c>
      <c r="O393" s="216" t="s">
        <v>1906</v>
      </c>
      <c r="P393" s="216">
        <v>20.100000000000001</v>
      </c>
      <c r="Q393" s="216" t="s">
        <v>1906</v>
      </c>
      <c r="R393" s="216">
        <v>8.4</v>
      </c>
      <c r="S393" s="216">
        <v>9.6999999999999993</v>
      </c>
      <c r="T393" s="216">
        <v>8.4</v>
      </c>
      <c r="U393" s="216" t="s">
        <v>1907</v>
      </c>
      <c r="V393" s="216" t="s">
        <v>1677</v>
      </c>
      <c r="W393" s="216" t="s">
        <v>1907</v>
      </c>
      <c r="X393" s="216">
        <v>3.5</v>
      </c>
      <c r="Y393" s="216" t="s">
        <v>1676</v>
      </c>
      <c r="Z393" s="216">
        <v>0.1</v>
      </c>
      <c r="AA393" s="216">
        <v>3.5</v>
      </c>
      <c r="AB393" s="216">
        <v>0.2</v>
      </c>
      <c r="AC393" s="18" t="s">
        <v>1678</v>
      </c>
      <c r="AD393" s="210"/>
    </row>
    <row r="394" spans="1:30" ht="14.25" customHeight="1" x14ac:dyDescent="0.15">
      <c r="A394" s="220" t="s">
        <v>1488</v>
      </c>
      <c r="B394" s="220" t="s">
        <v>1903</v>
      </c>
      <c r="C394" s="18" t="s">
        <v>949</v>
      </c>
      <c r="E394" s="18">
        <v>30441</v>
      </c>
      <c r="F394" s="210" t="s">
        <v>954</v>
      </c>
      <c r="G394" s="214" t="s">
        <v>951</v>
      </c>
      <c r="H394" s="18">
        <v>630</v>
      </c>
      <c r="I394" s="207" t="s">
        <v>1751</v>
      </c>
      <c r="J394" s="18" t="s">
        <v>1909</v>
      </c>
      <c r="K394" s="215">
        <v>350</v>
      </c>
      <c r="L394" s="18">
        <v>1.8</v>
      </c>
      <c r="M394" s="215">
        <v>0</v>
      </c>
      <c r="N394" s="215">
        <v>161</v>
      </c>
      <c r="O394" s="216" t="s">
        <v>1906</v>
      </c>
      <c r="P394" s="216">
        <v>20.100000000000001</v>
      </c>
      <c r="Q394" s="216" t="s">
        <v>1906</v>
      </c>
      <c r="R394" s="216">
        <v>8.4</v>
      </c>
      <c r="S394" s="216">
        <v>9.6999999999999993</v>
      </c>
      <c r="T394" s="216">
        <v>8.4</v>
      </c>
      <c r="U394" s="216" t="s">
        <v>1907</v>
      </c>
      <c r="V394" s="216" t="s">
        <v>1677</v>
      </c>
      <c r="W394" s="216" t="s">
        <v>1907</v>
      </c>
      <c r="X394" s="216">
        <v>3.5</v>
      </c>
      <c r="Y394" s="216" t="s">
        <v>1676</v>
      </c>
      <c r="Z394" s="216">
        <v>0.1</v>
      </c>
      <c r="AA394" s="216">
        <v>3.5</v>
      </c>
      <c r="AB394" s="216">
        <v>0.2</v>
      </c>
      <c r="AC394" s="18" t="s">
        <v>1678</v>
      </c>
      <c r="AD394" s="210"/>
    </row>
    <row r="395" spans="1:30" ht="14.25" customHeight="1" x14ac:dyDescent="0.15">
      <c r="A395" s="220" t="s">
        <v>1489</v>
      </c>
      <c r="B395" s="220" t="s">
        <v>1903</v>
      </c>
      <c r="C395" s="18" t="s">
        <v>949</v>
      </c>
      <c r="E395" s="218">
        <v>30442</v>
      </c>
      <c r="F395" s="210" t="s">
        <v>957</v>
      </c>
      <c r="G395" s="214" t="s">
        <v>951</v>
      </c>
      <c r="H395" s="18">
        <v>715</v>
      </c>
      <c r="I395" s="207" t="s">
        <v>1751</v>
      </c>
      <c r="J395" s="18" t="s">
        <v>1911</v>
      </c>
      <c r="K395" s="215">
        <v>400</v>
      </c>
      <c r="L395" s="18">
        <v>1.7875000000000001</v>
      </c>
      <c r="M395" s="215">
        <v>0</v>
      </c>
      <c r="N395" s="215">
        <v>161</v>
      </c>
      <c r="O395" s="216" t="s">
        <v>1906</v>
      </c>
      <c r="P395" s="216">
        <v>20.100000000000001</v>
      </c>
      <c r="Q395" s="216" t="s">
        <v>1906</v>
      </c>
      <c r="R395" s="216">
        <v>8.4</v>
      </c>
      <c r="S395" s="216">
        <v>9.6999999999999993</v>
      </c>
      <c r="T395" s="216">
        <v>8.4</v>
      </c>
      <c r="U395" s="216" t="s">
        <v>1907</v>
      </c>
      <c r="V395" s="216" t="s">
        <v>1677</v>
      </c>
      <c r="W395" s="216" t="s">
        <v>1907</v>
      </c>
      <c r="X395" s="216">
        <v>3.5</v>
      </c>
      <c r="Y395" s="216" t="s">
        <v>1676</v>
      </c>
      <c r="Z395" s="216">
        <v>0.1</v>
      </c>
      <c r="AA395" s="216">
        <v>3.5</v>
      </c>
      <c r="AB395" s="216">
        <v>0.2</v>
      </c>
      <c r="AC395" s="18" t="s">
        <v>1678</v>
      </c>
      <c r="AD395" s="210"/>
    </row>
    <row r="396" spans="1:30" ht="14.25" customHeight="1" x14ac:dyDescent="0.15">
      <c r="A396" s="220" t="s">
        <v>2023</v>
      </c>
      <c r="B396" s="220" t="s">
        <v>2024</v>
      </c>
      <c r="C396" s="18" t="s">
        <v>1492</v>
      </c>
      <c r="E396" s="18">
        <v>41988</v>
      </c>
      <c r="F396" s="210" t="s">
        <v>1493</v>
      </c>
      <c r="G396" s="214" t="s">
        <v>506</v>
      </c>
      <c r="H396" s="18">
        <v>220</v>
      </c>
      <c r="I396" s="207" t="s">
        <v>1751</v>
      </c>
      <c r="J396" s="18" t="s">
        <v>1494</v>
      </c>
      <c r="K396" s="215">
        <v>500</v>
      </c>
      <c r="L396" s="18">
        <v>0.44</v>
      </c>
      <c r="M396" s="215">
        <v>0</v>
      </c>
      <c r="N396" s="215">
        <v>22</v>
      </c>
      <c r="O396" s="216">
        <v>2.4</v>
      </c>
      <c r="P396" s="216">
        <v>2.9</v>
      </c>
      <c r="Q396" s="216">
        <v>2.4</v>
      </c>
      <c r="R396" s="216">
        <v>0.2</v>
      </c>
      <c r="S396" s="216">
        <v>0.3</v>
      </c>
      <c r="T396" s="216">
        <v>0.2</v>
      </c>
      <c r="U396" s="216">
        <v>0.6</v>
      </c>
      <c r="V396" s="216" t="s">
        <v>1676</v>
      </c>
      <c r="W396" s="216">
        <v>0.6</v>
      </c>
      <c r="X396" s="216">
        <v>0.3</v>
      </c>
      <c r="Y396" s="216" t="s">
        <v>1677</v>
      </c>
      <c r="Z396" s="216">
        <v>3.4</v>
      </c>
      <c r="AA396" s="216">
        <v>0.3</v>
      </c>
      <c r="AB396" s="216">
        <v>0.3</v>
      </c>
      <c r="AC396" s="18" t="s">
        <v>1678</v>
      </c>
      <c r="AD396" s="210"/>
    </row>
    <row r="397" spans="1:30" ht="14.25" customHeight="1" x14ac:dyDescent="0.15">
      <c r="A397" s="220" t="s">
        <v>1495</v>
      </c>
      <c r="B397" s="220" t="s">
        <v>2024</v>
      </c>
      <c r="C397" s="18" t="s">
        <v>1492</v>
      </c>
      <c r="E397" s="18">
        <v>41758</v>
      </c>
      <c r="F397" s="210" t="s">
        <v>1496</v>
      </c>
      <c r="G397" s="214" t="s">
        <v>1497</v>
      </c>
      <c r="H397" s="18">
        <v>238</v>
      </c>
      <c r="I397" s="207" t="s">
        <v>1751</v>
      </c>
      <c r="J397" s="18" t="s">
        <v>1494</v>
      </c>
      <c r="K397" s="215">
        <v>500</v>
      </c>
      <c r="L397" s="18">
        <v>0.47599999999999998</v>
      </c>
      <c r="M397" s="215">
        <v>0</v>
      </c>
      <c r="N397" s="215">
        <v>22</v>
      </c>
      <c r="O397" s="216">
        <v>2.4</v>
      </c>
      <c r="P397" s="216">
        <v>2.9</v>
      </c>
      <c r="Q397" s="216">
        <v>2.4</v>
      </c>
      <c r="R397" s="216">
        <v>0.2</v>
      </c>
      <c r="S397" s="216">
        <v>0.3</v>
      </c>
      <c r="T397" s="216">
        <v>0.2</v>
      </c>
      <c r="U397" s="216">
        <v>0.6</v>
      </c>
      <c r="V397" s="216" t="s">
        <v>1676</v>
      </c>
      <c r="W397" s="216">
        <v>0.6</v>
      </c>
      <c r="X397" s="216">
        <v>0.3</v>
      </c>
      <c r="Y397" s="216" t="s">
        <v>1677</v>
      </c>
      <c r="Z397" s="216">
        <v>3.4</v>
      </c>
      <c r="AA397" s="216">
        <v>0.3</v>
      </c>
      <c r="AB397" s="216">
        <v>0.3</v>
      </c>
      <c r="AC397" s="18" t="s">
        <v>1678</v>
      </c>
      <c r="AD397" s="210"/>
    </row>
    <row r="398" spans="1:30" ht="14.25" customHeight="1" x14ac:dyDescent="0.15">
      <c r="A398" s="220" t="s">
        <v>1498</v>
      </c>
      <c r="B398" s="220" t="s">
        <v>2025</v>
      </c>
      <c r="C398" s="18" t="s">
        <v>1499</v>
      </c>
      <c r="E398" s="218">
        <v>41987</v>
      </c>
      <c r="F398" s="18" t="s">
        <v>1500</v>
      </c>
      <c r="G398" s="214" t="s">
        <v>506</v>
      </c>
      <c r="H398" s="18">
        <v>198</v>
      </c>
      <c r="I398" s="207" t="s">
        <v>1751</v>
      </c>
      <c r="J398" s="18" t="s">
        <v>1494</v>
      </c>
      <c r="K398" s="215">
        <v>500</v>
      </c>
      <c r="L398" s="18">
        <v>0.39600000000000002</v>
      </c>
      <c r="M398" s="215">
        <v>9</v>
      </c>
      <c r="N398" s="215">
        <v>14</v>
      </c>
      <c r="O398" s="216" t="s">
        <v>2026</v>
      </c>
      <c r="P398" s="216">
        <v>1.6</v>
      </c>
      <c r="Q398" s="216" t="s">
        <v>2026</v>
      </c>
      <c r="R398" s="216" t="s">
        <v>1907</v>
      </c>
      <c r="S398" s="216">
        <v>0.1</v>
      </c>
      <c r="T398" s="216" t="s">
        <v>1907</v>
      </c>
      <c r="U398" s="216" t="s">
        <v>2027</v>
      </c>
      <c r="V398" s="216" t="s">
        <v>1677</v>
      </c>
      <c r="W398" s="216" t="s">
        <v>2027</v>
      </c>
      <c r="X398" s="216">
        <v>0.9</v>
      </c>
      <c r="Y398" s="216" t="s">
        <v>1676</v>
      </c>
      <c r="Z398" s="216" t="s">
        <v>2028</v>
      </c>
      <c r="AA398" s="216">
        <v>0.9</v>
      </c>
      <c r="AB398" s="216" t="s">
        <v>2029</v>
      </c>
      <c r="AC398" s="18" t="s">
        <v>1678</v>
      </c>
    </row>
    <row r="399" spans="1:30" ht="14.25" customHeight="1" x14ac:dyDescent="0.15">
      <c r="A399" s="220" t="s">
        <v>1501</v>
      </c>
      <c r="B399" s="220" t="s">
        <v>2025</v>
      </c>
      <c r="C399" s="18" t="s">
        <v>1499</v>
      </c>
      <c r="E399" s="18">
        <v>41881</v>
      </c>
      <c r="F399" s="210" t="s">
        <v>1502</v>
      </c>
      <c r="G399" s="214" t="s">
        <v>2030</v>
      </c>
      <c r="H399" s="18">
        <v>200</v>
      </c>
      <c r="I399" s="207" t="s">
        <v>1751</v>
      </c>
      <c r="J399" s="18" t="s">
        <v>1494</v>
      </c>
      <c r="K399" s="215">
        <v>500</v>
      </c>
      <c r="L399" s="18">
        <v>0.4</v>
      </c>
      <c r="M399" s="215">
        <v>9</v>
      </c>
      <c r="N399" s="215">
        <v>14</v>
      </c>
      <c r="O399" s="216" t="s">
        <v>2026</v>
      </c>
      <c r="P399" s="216">
        <v>1.6</v>
      </c>
      <c r="Q399" s="216" t="s">
        <v>2026</v>
      </c>
      <c r="R399" s="216" t="s">
        <v>1907</v>
      </c>
      <c r="S399" s="216">
        <v>0.1</v>
      </c>
      <c r="T399" s="216" t="s">
        <v>1907</v>
      </c>
      <c r="U399" s="216" t="s">
        <v>2027</v>
      </c>
      <c r="V399" s="216" t="s">
        <v>1677</v>
      </c>
      <c r="W399" s="216" t="s">
        <v>2027</v>
      </c>
      <c r="X399" s="216">
        <v>0.9</v>
      </c>
      <c r="Y399" s="216" t="s">
        <v>1676</v>
      </c>
      <c r="Z399" s="216" t="s">
        <v>2028</v>
      </c>
      <c r="AA399" s="216">
        <v>0.9</v>
      </c>
      <c r="AB399" s="216" t="s">
        <v>2029</v>
      </c>
      <c r="AC399" s="18" t="s">
        <v>1678</v>
      </c>
      <c r="AD399" s="210"/>
    </row>
    <row r="400" spans="1:30" ht="14.25" customHeight="1" x14ac:dyDescent="0.15">
      <c r="A400" s="220" t="s">
        <v>1504</v>
      </c>
      <c r="B400" s="220" t="s">
        <v>2031</v>
      </c>
      <c r="C400" s="18" t="s">
        <v>1505</v>
      </c>
      <c r="E400" s="18">
        <v>41986</v>
      </c>
      <c r="F400" s="210" t="s">
        <v>1506</v>
      </c>
      <c r="G400" s="214" t="s">
        <v>506</v>
      </c>
      <c r="H400" s="18">
        <v>197</v>
      </c>
      <c r="I400" s="207" t="s">
        <v>1751</v>
      </c>
      <c r="J400" s="18" t="s">
        <v>1494</v>
      </c>
      <c r="K400" s="215">
        <v>500</v>
      </c>
      <c r="L400" s="18">
        <v>0.39400000000000002</v>
      </c>
      <c r="M400" s="215">
        <v>20</v>
      </c>
      <c r="N400" s="215">
        <v>11</v>
      </c>
      <c r="O400" s="216" t="s">
        <v>2032</v>
      </c>
      <c r="P400" s="216">
        <v>0.9</v>
      </c>
      <c r="Q400" s="216" t="s">
        <v>2032</v>
      </c>
      <c r="R400" s="216" t="s">
        <v>1907</v>
      </c>
      <c r="S400" s="216">
        <v>0.1</v>
      </c>
      <c r="T400" s="216" t="s">
        <v>1907</v>
      </c>
      <c r="U400" s="216" t="s">
        <v>2033</v>
      </c>
      <c r="V400" s="216" t="s">
        <v>1677</v>
      </c>
      <c r="W400" s="216" t="s">
        <v>2033</v>
      </c>
      <c r="X400" s="216">
        <v>0.7</v>
      </c>
      <c r="Y400" s="216" t="s">
        <v>1676</v>
      </c>
      <c r="Z400" s="216">
        <v>2.4</v>
      </c>
      <c r="AA400" s="216">
        <v>0.7</v>
      </c>
      <c r="AB400" s="216">
        <v>0.1</v>
      </c>
      <c r="AC400" s="18" t="s">
        <v>1678</v>
      </c>
      <c r="AD400" s="210"/>
    </row>
    <row r="401" spans="1:30" ht="14.25" customHeight="1" x14ac:dyDescent="0.15">
      <c r="A401" s="220" t="s">
        <v>1507</v>
      </c>
      <c r="B401" s="220" t="s">
        <v>2031</v>
      </c>
      <c r="C401" s="18" t="s">
        <v>1505</v>
      </c>
      <c r="E401" s="207">
        <v>41883</v>
      </c>
      <c r="F401" s="210" t="s">
        <v>1508</v>
      </c>
      <c r="G401" s="214" t="s">
        <v>2030</v>
      </c>
      <c r="H401" s="18">
        <v>192</v>
      </c>
      <c r="I401" s="207" t="s">
        <v>1751</v>
      </c>
      <c r="J401" s="18" t="s">
        <v>1494</v>
      </c>
      <c r="K401" s="215">
        <v>500</v>
      </c>
      <c r="L401" s="18">
        <v>0.38400000000000001</v>
      </c>
      <c r="M401" s="215">
        <v>20</v>
      </c>
      <c r="N401" s="215">
        <v>11</v>
      </c>
      <c r="O401" s="216" t="s">
        <v>2032</v>
      </c>
      <c r="P401" s="216">
        <v>0.9</v>
      </c>
      <c r="Q401" s="216" t="s">
        <v>2032</v>
      </c>
      <c r="R401" s="216" t="s">
        <v>1907</v>
      </c>
      <c r="S401" s="216">
        <v>0.1</v>
      </c>
      <c r="T401" s="216" t="s">
        <v>1907</v>
      </c>
      <c r="U401" s="216" t="s">
        <v>2033</v>
      </c>
      <c r="V401" s="216" t="s">
        <v>1677</v>
      </c>
      <c r="W401" s="216" t="s">
        <v>2033</v>
      </c>
      <c r="X401" s="216">
        <v>0.7</v>
      </c>
      <c r="Y401" s="216" t="s">
        <v>1676</v>
      </c>
      <c r="Z401" s="216">
        <v>2.4</v>
      </c>
      <c r="AA401" s="216">
        <v>0.7</v>
      </c>
      <c r="AB401" s="216">
        <v>0.1</v>
      </c>
      <c r="AC401" s="18" t="s">
        <v>1678</v>
      </c>
      <c r="AD401" s="210"/>
    </row>
    <row r="402" spans="1:30" ht="14.25" customHeight="1" x14ac:dyDescent="0.15">
      <c r="A402" s="220" t="s">
        <v>1509</v>
      </c>
      <c r="B402" s="220" t="s">
        <v>2034</v>
      </c>
      <c r="C402" s="18" t="s">
        <v>2035</v>
      </c>
      <c r="E402" s="18">
        <v>41882</v>
      </c>
      <c r="F402" s="210" t="s">
        <v>1511</v>
      </c>
      <c r="G402" s="214" t="s">
        <v>1497</v>
      </c>
      <c r="H402" s="18">
        <v>260</v>
      </c>
      <c r="I402" s="207" t="s">
        <v>1751</v>
      </c>
      <c r="J402" s="18" t="s">
        <v>1494</v>
      </c>
      <c r="K402" s="215">
        <v>500</v>
      </c>
      <c r="L402" s="18">
        <v>0.52</v>
      </c>
      <c r="M402" s="215">
        <v>0</v>
      </c>
      <c r="N402" s="215">
        <v>30</v>
      </c>
      <c r="O402" s="216" t="s">
        <v>2036</v>
      </c>
      <c r="P402" s="216">
        <v>3.6</v>
      </c>
      <c r="Q402" s="216" t="s">
        <v>2036</v>
      </c>
      <c r="R402" s="216" t="s">
        <v>2037</v>
      </c>
      <c r="S402" s="216">
        <v>0.4</v>
      </c>
      <c r="T402" s="216" t="s">
        <v>2037</v>
      </c>
      <c r="U402" s="216" t="s">
        <v>1702</v>
      </c>
      <c r="V402" s="216" t="s">
        <v>1677</v>
      </c>
      <c r="W402" s="216" t="s">
        <v>1702</v>
      </c>
      <c r="X402" s="216">
        <v>2.1</v>
      </c>
      <c r="Y402" s="216" t="s">
        <v>1676</v>
      </c>
      <c r="Z402" s="216">
        <v>5.3</v>
      </c>
      <c r="AA402" s="216">
        <v>2.1</v>
      </c>
      <c r="AB402" s="216" t="s">
        <v>2029</v>
      </c>
      <c r="AC402" s="18" t="s">
        <v>1678</v>
      </c>
      <c r="AD402" s="210"/>
    </row>
    <row r="403" spans="1:30" ht="14.25" customHeight="1" x14ac:dyDescent="0.15">
      <c r="A403" s="220" t="s">
        <v>1512</v>
      </c>
      <c r="B403" s="220" t="s">
        <v>2034</v>
      </c>
      <c r="C403" s="18" t="s">
        <v>2035</v>
      </c>
      <c r="E403" s="18">
        <v>41763</v>
      </c>
      <c r="F403" s="210" t="s">
        <v>2038</v>
      </c>
      <c r="G403" s="214" t="s">
        <v>2039</v>
      </c>
      <c r="H403" s="18">
        <v>350</v>
      </c>
      <c r="I403" s="207" t="s">
        <v>1751</v>
      </c>
      <c r="J403" s="18" t="s">
        <v>1494</v>
      </c>
      <c r="K403" s="215">
        <v>500</v>
      </c>
      <c r="L403" s="18">
        <v>0.7</v>
      </c>
      <c r="M403" s="215">
        <v>0</v>
      </c>
      <c r="N403" s="215">
        <v>30</v>
      </c>
      <c r="O403" s="216" t="s">
        <v>2036</v>
      </c>
      <c r="P403" s="216">
        <v>3.6</v>
      </c>
      <c r="Q403" s="216" t="s">
        <v>2036</v>
      </c>
      <c r="R403" s="216" t="s">
        <v>2037</v>
      </c>
      <c r="S403" s="216">
        <v>0.4</v>
      </c>
      <c r="T403" s="216" t="s">
        <v>2037</v>
      </c>
      <c r="U403" s="216" t="s">
        <v>1702</v>
      </c>
      <c r="V403" s="216" t="s">
        <v>1677</v>
      </c>
      <c r="W403" s="216" t="s">
        <v>1702</v>
      </c>
      <c r="X403" s="216">
        <v>2.1</v>
      </c>
      <c r="Y403" s="216" t="s">
        <v>1676</v>
      </c>
      <c r="Z403" s="216">
        <v>5.3</v>
      </c>
      <c r="AA403" s="216">
        <v>2.1</v>
      </c>
      <c r="AB403" s="216" t="s">
        <v>2029</v>
      </c>
      <c r="AC403" s="18" t="s">
        <v>1678</v>
      </c>
      <c r="AD403" s="210"/>
    </row>
    <row r="404" spans="1:30" ht="14.25" customHeight="1" x14ac:dyDescent="0.15">
      <c r="A404" s="220" t="s">
        <v>1515</v>
      </c>
      <c r="B404" s="220" t="s">
        <v>2040</v>
      </c>
      <c r="C404" s="18" t="s">
        <v>2041</v>
      </c>
      <c r="E404" s="18">
        <v>41884</v>
      </c>
      <c r="F404" s="210" t="s">
        <v>1517</v>
      </c>
      <c r="G404" s="214" t="s">
        <v>2030</v>
      </c>
      <c r="H404" s="18">
        <v>222</v>
      </c>
      <c r="I404" s="207" t="s">
        <v>1751</v>
      </c>
      <c r="J404" s="18" t="s">
        <v>1494</v>
      </c>
      <c r="K404" s="215">
        <v>500</v>
      </c>
      <c r="L404" s="18">
        <v>0.44400000000000001</v>
      </c>
      <c r="M404" s="215">
        <v>0</v>
      </c>
      <c r="N404" s="215">
        <v>24</v>
      </c>
      <c r="O404" s="216" t="s">
        <v>2042</v>
      </c>
      <c r="P404" s="216">
        <v>2.2000000000000002</v>
      </c>
      <c r="Q404" s="216" t="s">
        <v>2042</v>
      </c>
      <c r="R404" s="216" t="s">
        <v>2022</v>
      </c>
      <c r="S404" s="216">
        <v>0.1</v>
      </c>
      <c r="T404" s="216" t="s">
        <v>2022</v>
      </c>
      <c r="U404" s="216" t="s">
        <v>2043</v>
      </c>
      <c r="V404" s="216" t="s">
        <v>1677</v>
      </c>
      <c r="W404" s="216" t="s">
        <v>2043</v>
      </c>
      <c r="X404" s="216">
        <v>2.2000000000000002</v>
      </c>
      <c r="Y404" s="216" t="s">
        <v>1676</v>
      </c>
      <c r="Z404" s="216">
        <v>5.4</v>
      </c>
      <c r="AA404" s="216">
        <v>2.2000000000000002</v>
      </c>
      <c r="AB404" s="216">
        <v>0.1</v>
      </c>
      <c r="AC404" s="18" t="s">
        <v>1678</v>
      </c>
      <c r="AD404" s="210"/>
    </row>
    <row r="405" spans="1:30" ht="14.25" customHeight="1" x14ac:dyDescent="0.15">
      <c r="A405" s="220" t="s">
        <v>1518</v>
      </c>
      <c r="B405" s="220" t="s">
        <v>2044</v>
      </c>
      <c r="C405" s="18" t="s">
        <v>1519</v>
      </c>
      <c r="E405" s="218">
        <v>41984</v>
      </c>
      <c r="F405" s="210" t="s">
        <v>1520</v>
      </c>
      <c r="G405" s="214" t="s">
        <v>506</v>
      </c>
      <c r="H405" s="18">
        <v>245</v>
      </c>
      <c r="I405" s="207" t="s">
        <v>1751</v>
      </c>
      <c r="J405" s="18" t="s">
        <v>1494</v>
      </c>
      <c r="K405" s="215">
        <v>500</v>
      </c>
      <c r="L405" s="18">
        <v>0.49</v>
      </c>
      <c r="M405" s="215">
        <v>0</v>
      </c>
      <c r="N405" s="215">
        <v>30</v>
      </c>
      <c r="O405" s="216" t="s">
        <v>2045</v>
      </c>
      <c r="P405" s="216">
        <v>3.9</v>
      </c>
      <c r="Q405" s="216" t="s">
        <v>2045</v>
      </c>
      <c r="R405" s="216" t="s">
        <v>2037</v>
      </c>
      <c r="S405" s="216">
        <v>0.4</v>
      </c>
      <c r="T405" s="216" t="s">
        <v>2037</v>
      </c>
      <c r="U405" s="216">
        <v>1.3</v>
      </c>
      <c r="V405" s="216" t="s">
        <v>1677</v>
      </c>
      <c r="W405" s="216">
        <v>1.3</v>
      </c>
      <c r="X405" s="216">
        <v>2.2999999999999998</v>
      </c>
      <c r="Y405" s="216" t="s">
        <v>1676</v>
      </c>
      <c r="Z405" s="216">
        <v>5.2</v>
      </c>
      <c r="AA405" s="216">
        <v>2.2999999999999998</v>
      </c>
      <c r="AB405" s="216" t="s">
        <v>2029</v>
      </c>
      <c r="AC405" s="18" t="s">
        <v>1678</v>
      </c>
      <c r="AD405" s="210"/>
    </row>
    <row r="406" spans="1:30" ht="14.25" customHeight="1" x14ac:dyDescent="0.15">
      <c r="A406" s="220" t="s">
        <v>1521</v>
      </c>
      <c r="B406" s="220" t="s">
        <v>2044</v>
      </c>
      <c r="C406" s="18" t="s">
        <v>1519</v>
      </c>
      <c r="E406" s="218">
        <v>41985</v>
      </c>
      <c r="F406" s="210" t="s">
        <v>1522</v>
      </c>
      <c r="G406" s="214" t="s">
        <v>506</v>
      </c>
      <c r="H406" s="18">
        <v>305</v>
      </c>
      <c r="I406" s="207" t="s">
        <v>1751</v>
      </c>
      <c r="J406" s="18" t="s">
        <v>1494</v>
      </c>
      <c r="K406" s="215">
        <v>500</v>
      </c>
      <c r="L406" s="18">
        <v>0.61</v>
      </c>
      <c r="M406" s="215">
        <v>0</v>
      </c>
      <c r="N406" s="215">
        <v>30</v>
      </c>
      <c r="O406" s="216" t="s">
        <v>2045</v>
      </c>
      <c r="P406" s="216">
        <v>3.9</v>
      </c>
      <c r="Q406" s="216" t="s">
        <v>2045</v>
      </c>
      <c r="R406" s="216" t="s">
        <v>2037</v>
      </c>
      <c r="S406" s="216">
        <v>0.4</v>
      </c>
      <c r="T406" s="216" t="s">
        <v>2037</v>
      </c>
      <c r="U406" s="216">
        <v>1.3</v>
      </c>
      <c r="V406" s="216" t="s">
        <v>1677</v>
      </c>
      <c r="W406" s="216">
        <v>1.3</v>
      </c>
      <c r="X406" s="216">
        <v>2.2999999999999998</v>
      </c>
      <c r="Y406" s="216" t="s">
        <v>1676</v>
      </c>
      <c r="Z406" s="216">
        <v>5.2</v>
      </c>
      <c r="AA406" s="216">
        <v>2.2999999999999998</v>
      </c>
      <c r="AB406" s="216" t="s">
        <v>2029</v>
      </c>
      <c r="AC406" s="18" t="s">
        <v>1678</v>
      </c>
      <c r="AD406" s="210"/>
    </row>
    <row r="407" spans="1:30" x14ac:dyDescent="0.15">
      <c r="A407" s="220" t="s">
        <v>1523</v>
      </c>
      <c r="B407" s="220" t="s">
        <v>2046</v>
      </c>
      <c r="C407" s="18" t="s">
        <v>1524</v>
      </c>
      <c r="E407" s="207">
        <v>41429</v>
      </c>
      <c r="F407" s="18" t="s">
        <v>1525</v>
      </c>
      <c r="G407" s="214" t="s">
        <v>1497</v>
      </c>
      <c r="H407" s="18">
        <v>189</v>
      </c>
      <c r="I407" s="207" t="s">
        <v>1751</v>
      </c>
      <c r="J407" s="18" t="s">
        <v>1494</v>
      </c>
      <c r="K407" s="215">
        <v>500</v>
      </c>
      <c r="L407" s="18">
        <v>0.378</v>
      </c>
      <c r="M407" s="215">
        <v>0</v>
      </c>
      <c r="N407" s="215">
        <v>26</v>
      </c>
      <c r="O407" s="216" t="s">
        <v>2042</v>
      </c>
      <c r="P407" s="216">
        <v>2.7</v>
      </c>
      <c r="Q407" s="216" t="s">
        <v>2042</v>
      </c>
      <c r="R407" s="216" t="s">
        <v>1907</v>
      </c>
      <c r="S407" s="216">
        <v>0.1</v>
      </c>
      <c r="T407" s="216" t="s">
        <v>1907</v>
      </c>
      <c r="U407" s="216" t="s">
        <v>2047</v>
      </c>
      <c r="V407" s="216" t="s">
        <v>1676</v>
      </c>
      <c r="W407" s="216" t="s">
        <v>2036</v>
      </c>
      <c r="X407" s="216">
        <v>2.4</v>
      </c>
      <c r="Y407" s="216" t="s">
        <v>1677</v>
      </c>
      <c r="Z407" s="216">
        <v>5.0999999999999996</v>
      </c>
      <c r="AA407" s="216">
        <v>2.4</v>
      </c>
      <c r="AB407" s="216" t="s">
        <v>2029</v>
      </c>
      <c r="AC407" s="18" t="s">
        <v>1678</v>
      </c>
    </row>
    <row r="408" spans="1:30" ht="14.25" customHeight="1" x14ac:dyDescent="0.15">
      <c r="A408" s="220" t="s">
        <v>1526</v>
      </c>
      <c r="B408" s="220" t="s">
        <v>2046</v>
      </c>
      <c r="C408" s="18" t="s">
        <v>1524</v>
      </c>
      <c r="E408" s="218">
        <v>41430</v>
      </c>
      <c r="F408" s="210" t="s">
        <v>1527</v>
      </c>
      <c r="G408" s="214" t="s">
        <v>1497</v>
      </c>
      <c r="H408" s="18">
        <v>230</v>
      </c>
      <c r="I408" s="207" t="s">
        <v>1751</v>
      </c>
      <c r="J408" s="18" t="s">
        <v>1494</v>
      </c>
      <c r="K408" s="215">
        <v>500</v>
      </c>
      <c r="L408" s="18">
        <v>0.46</v>
      </c>
      <c r="M408" s="215">
        <v>0</v>
      </c>
      <c r="N408" s="215">
        <v>26</v>
      </c>
      <c r="O408" s="216" t="s">
        <v>2042</v>
      </c>
      <c r="P408" s="216">
        <v>2.7</v>
      </c>
      <c r="Q408" s="216" t="s">
        <v>2042</v>
      </c>
      <c r="R408" s="216" t="s">
        <v>1907</v>
      </c>
      <c r="S408" s="216">
        <v>0.1</v>
      </c>
      <c r="T408" s="216" t="s">
        <v>1907</v>
      </c>
      <c r="U408" s="216" t="s">
        <v>2047</v>
      </c>
      <c r="V408" s="216" t="s">
        <v>1676</v>
      </c>
      <c r="W408" s="216" t="s">
        <v>2036</v>
      </c>
      <c r="X408" s="216">
        <v>2.4</v>
      </c>
      <c r="Y408" s="216" t="s">
        <v>1677</v>
      </c>
      <c r="Z408" s="216">
        <v>5.0999999999999996</v>
      </c>
      <c r="AA408" s="216">
        <v>2.4</v>
      </c>
      <c r="AB408" s="216" t="s">
        <v>2029</v>
      </c>
      <c r="AC408" s="18" t="s">
        <v>1678</v>
      </c>
      <c r="AD408" s="210"/>
    </row>
    <row r="409" spans="1:30" x14ac:dyDescent="0.15">
      <c r="A409" s="220" t="s">
        <v>1528</v>
      </c>
      <c r="B409" s="220" t="s">
        <v>2048</v>
      </c>
      <c r="C409" s="18" t="s">
        <v>2049</v>
      </c>
      <c r="E409" s="207">
        <v>1414</v>
      </c>
      <c r="F409" s="18" t="s">
        <v>1530</v>
      </c>
      <c r="G409" s="18" t="s">
        <v>2050</v>
      </c>
      <c r="H409" s="226">
        <v>405</v>
      </c>
      <c r="I409" s="207" t="s">
        <v>1751</v>
      </c>
      <c r="J409" s="18" t="s">
        <v>1494</v>
      </c>
      <c r="K409" s="18">
        <v>500</v>
      </c>
      <c r="L409" s="18">
        <v>0.81</v>
      </c>
      <c r="M409" s="215">
        <v>0</v>
      </c>
      <c r="N409" s="215">
        <v>30</v>
      </c>
      <c r="O409" s="215">
        <v>0.7</v>
      </c>
      <c r="P409" s="215">
        <v>0.8</v>
      </c>
      <c r="Q409" s="215">
        <v>0.7</v>
      </c>
      <c r="R409" s="215">
        <v>0.1</v>
      </c>
      <c r="S409" s="215">
        <v>0.2</v>
      </c>
      <c r="T409" s="215">
        <v>0.1</v>
      </c>
      <c r="U409" s="215">
        <v>4.7</v>
      </c>
      <c r="V409" s="215" t="s">
        <v>1676</v>
      </c>
      <c r="W409" s="215">
        <v>4.5</v>
      </c>
      <c r="X409" s="215">
        <v>4.0999999999999996</v>
      </c>
      <c r="Y409" s="215" t="s">
        <v>1677</v>
      </c>
      <c r="Z409" s="215">
        <v>8.1999999999999993</v>
      </c>
      <c r="AA409" s="215">
        <v>4.0999999999999996</v>
      </c>
      <c r="AB409" s="215">
        <v>0.1</v>
      </c>
      <c r="AC409" s="18" t="s">
        <v>1678</v>
      </c>
    </row>
    <row r="410" spans="1:30" x14ac:dyDescent="0.15">
      <c r="A410" s="220" t="s">
        <v>1532</v>
      </c>
      <c r="B410" s="220" t="s">
        <v>2048</v>
      </c>
      <c r="C410" s="18" t="s">
        <v>2049</v>
      </c>
      <c r="E410" s="207">
        <v>41459</v>
      </c>
      <c r="F410" s="18" t="s">
        <v>1533</v>
      </c>
      <c r="G410" s="18" t="s">
        <v>2050</v>
      </c>
      <c r="H410" s="226">
        <v>178</v>
      </c>
      <c r="I410" s="207" t="s">
        <v>1751</v>
      </c>
      <c r="J410" s="18" t="s">
        <v>1494</v>
      </c>
      <c r="K410" s="18">
        <v>500</v>
      </c>
      <c r="L410" s="18">
        <v>0.35599999999999998</v>
      </c>
      <c r="M410" s="215">
        <v>0</v>
      </c>
      <c r="N410" s="215">
        <v>30</v>
      </c>
      <c r="O410" s="215">
        <v>0.7</v>
      </c>
      <c r="P410" s="215">
        <v>0.8</v>
      </c>
      <c r="Q410" s="215">
        <v>0.7</v>
      </c>
      <c r="R410" s="215">
        <v>0.1</v>
      </c>
      <c r="S410" s="215">
        <v>0.2</v>
      </c>
      <c r="T410" s="215">
        <v>0.1</v>
      </c>
      <c r="U410" s="215">
        <v>4.7</v>
      </c>
      <c r="V410" s="215" t="s">
        <v>1676</v>
      </c>
      <c r="W410" s="215">
        <v>4.5</v>
      </c>
      <c r="X410" s="215">
        <v>4.0999999999999996</v>
      </c>
      <c r="Y410" s="215" t="s">
        <v>1677</v>
      </c>
      <c r="Z410" s="215">
        <v>8.1999999999999993</v>
      </c>
      <c r="AA410" s="215">
        <v>4.0999999999999996</v>
      </c>
      <c r="AB410" s="215">
        <v>0.1</v>
      </c>
      <c r="AC410" s="18" t="s">
        <v>1678</v>
      </c>
    </row>
    <row r="411" spans="1:30" x14ac:dyDescent="0.15">
      <c r="A411" s="220" t="s">
        <v>1534</v>
      </c>
      <c r="B411" s="220" t="s">
        <v>2048</v>
      </c>
      <c r="C411" s="18" t="s">
        <v>2049</v>
      </c>
      <c r="E411" s="207">
        <v>42027</v>
      </c>
      <c r="F411" s="18" t="s">
        <v>1535</v>
      </c>
      <c r="G411" s="18" t="s">
        <v>2030</v>
      </c>
      <c r="H411" s="226">
        <v>175</v>
      </c>
      <c r="I411" s="207" t="s">
        <v>1751</v>
      </c>
      <c r="J411" s="18" t="s">
        <v>1494</v>
      </c>
      <c r="K411" s="18">
        <v>500</v>
      </c>
      <c r="L411" s="18">
        <v>0.35</v>
      </c>
      <c r="M411" s="215">
        <v>0</v>
      </c>
      <c r="N411" s="215">
        <v>30</v>
      </c>
      <c r="O411" s="215">
        <v>0.7</v>
      </c>
      <c r="P411" s="215">
        <v>0.8</v>
      </c>
      <c r="Q411" s="215">
        <v>0.7</v>
      </c>
      <c r="R411" s="215">
        <v>0.1</v>
      </c>
      <c r="S411" s="215">
        <v>0.2</v>
      </c>
      <c r="T411" s="215">
        <v>0.1</v>
      </c>
      <c r="U411" s="215">
        <v>4.7</v>
      </c>
      <c r="V411" s="215" t="s">
        <v>1676</v>
      </c>
      <c r="W411" s="215">
        <v>4.5</v>
      </c>
      <c r="X411" s="215">
        <v>4.0999999999999996</v>
      </c>
      <c r="Y411" s="215" t="s">
        <v>1677</v>
      </c>
      <c r="Z411" s="215">
        <v>8.1999999999999993</v>
      </c>
      <c r="AA411" s="215">
        <v>4.0999999999999996</v>
      </c>
      <c r="AB411" s="215">
        <v>0.1</v>
      </c>
      <c r="AC411" s="18" t="s">
        <v>1678</v>
      </c>
    </row>
    <row r="412" spans="1:30" x14ac:dyDescent="0.15">
      <c r="A412" s="220" t="s">
        <v>1536</v>
      </c>
      <c r="B412" s="220" t="s">
        <v>2051</v>
      </c>
      <c r="C412" s="18" t="s">
        <v>2052</v>
      </c>
      <c r="E412" s="207">
        <v>67276</v>
      </c>
      <c r="F412" s="18" t="s">
        <v>1538</v>
      </c>
      <c r="G412" s="18" t="s">
        <v>1539</v>
      </c>
      <c r="H412" s="226">
        <v>185</v>
      </c>
      <c r="I412" s="207" t="s">
        <v>1751</v>
      </c>
      <c r="J412" s="18" t="s">
        <v>1494</v>
      </c>
      <c r="K412" s="18">
        <v>500</v>
      </c>
      <c r="L412" s="18">
        <v>0.37</v>
      </c>
      <c r="M412" s="215">
        <v>0</v>
      </c>
      <c r="N412" s="215">
        <v>30</v>
      </c>
      <c r="O412" s="215" t="s">
        <v>2033</v>
      </c>
      <c r="P412" s="215">
        <v>0.8</v>
      </c>
      <c r="Q412" s="215" t="s">
        <v>2033</v>
      </c>
      <c r="R412" s="215" t="s">
        <v>2022</v>
      </c>
      <c r="S412" s="215">
        <v>0.1</v>
      </c>
      <c r="T412" s="215" t="s">
        <v>2022</v>
      </c>
      <c r="U412" s="215">
        <v>4.8</v>
      </c>
      <c r="V412" s="215" t="s">
        <v>1677</v>
      </c>
      <c r="W412" s="215">
        <v>4.7</v>
      </c>
      <c r="X412" s="215">
        <v>5.9</v>
      </c>
      <c r="Y412" s="215" t="s">
        <v>1676</v>
      </c>
      <c r="Z412" s="215">
        <v>7.3</v>
      </c>
      <c r="AA412" s="215">
        <v>5.9</v>
      </c>
      <c r="AB412" s="215" t="s">
        <v>2029</v>
      </c>
      <c r="AC412" s="18" t="s">
        <v>1678</v>
      </c>
    </row>
    <row r="413" spans="1:30" x14ac:dyDescent="0.15">
      <c r="A413" s="220" t="s">
        <v>1540</v>
      </c>
      <c r="B413" s="220" t="s">
        <v>2051</v>
      </c>
      <c r="C413" s="18" t="s">
        <v>2052</v>
      </c>
      <c r="E413" s="207">
        <v>67281</v>
      </c>
      <c r="F413" s="18" t="s">
        <v>1541</v>
      </c>
      <c r="G413" s="18" t="s">
        <v>1497</v>
      </c>
      <c r="H413" s="226">
        <v>200</v>
      </c>
      <c r="I413" s="207" t="s">
        <v>1751</v>
      </c>
      <c r="J413" s="18" t="s">
        <v>1494</v>
      </c>
      <c r="K413" s="18">
        <v>500</v>
      </c>
      <c r="L413" s="18">
        <v>0.4</v>
      </c>
      <c r="M413" s="215">
        <v>0</v>
      </c>
      <c r="N413" s="215">
        <v>30</v>
      </c>
      <c r="O413" s="215" t="s">
        <v>2033</v>
      </c>
      <c r="P413" s="215">
        <v>0.8</v>
      </c>
      <c r="Q413" s="215" t="s">
        <v>2033</v>
      </c>
      <c r="R413" s="215" t="s">
        <v>2022</v>
      </c>
      <c r="S413" s="215">
        <v>0.1</v>
      </c>
      <c r="T413" s="215" t="s">
        <v>2022</v>
      </c>
      <c r="U413" s="215">
        <v>4.8</v>
      </c>
      <c r="V413" s="215" t="s">
        <v>1677</v>
      </c>
      <c r="W413" s="215">
        <v>4.7</v>
      </c>
      <c r="X413" s="215">
        <v>5.9</v>
      </c>
      <c r="Y413" s="215" t="s">
        <v>1676</v>
      </c>
      <c r="Z413" s="215">
        <v>7.3</v>
      </c>
      <c r="AA413" s="215">
        <v>5.9</v>
      </c>
      <c r="AB413" s="215" t="s">
        <v>2029</v>
      </c>
      <c r="AC413" s="18" t="s">
        <v>1678</v>
      </c>
    </row>
    <row r="414" spans="1:30" x14ac:dyDescent="0.15">
      <c r="A414" s="220" t="s">
        <v>1542</v>
      </c>
      <c r="B414" s="220" t="s">
        <v>2051</v>
      </c>
      <c r="C414" s="18" t="s">
        <v>2052</v>
      </c>
      <c r="E414" s="207">
        <v>41797</v>
      </c>
      <c r="F414" s="18" t="s">
        <v>1543</v>
      </c>
      <c r="G414" s="18" t="s">
        <v>2039</v>
      </c>
      <c r="H414" s="226">
        <v>585</v>
      </c>
      <c r="I414" s="207" t="s">
        <v>1751</v>
      </c>
      <c r="J414" s="18" t="s">
        <v>1249</v>
      </c>
      <c r="K414" s="18">
        <v>1000</v>
      </c>
      <c r="L414" s="18">
        <v>0.58499999999999996</v>
      </c>
      <c r="M414" s="215">
        <v>0</v>
      </c>
      <c r="N414" s="215">
        <v>30</v>
      </c>
      <c r="O414" s="215" t="s">
        <v>2033</v>
      </c>
      <c r="P414" s="215">
        <v>0.8</v>
      </c>
      <c r="Q414" s="215" t="s">
        <v>2033</v>
      </c>
      <c r="R414" s="215" t="s">
        <v>2022</v>
      </c>
      <c r="S414" s="215">
        <v>0.1</v>
      </c>
      <c r="T414" s="215" t="s">
        <v>2022</v>
      </c>
      <c r="U414" s="215">
        <v>4.8</v>
      </c>
      <c r="V414" s="215" t="s">
        <v>1677</v>
      </c>
      <c r="W414" s="215">
        <v>4.7</v>
      </c>
      <c r="X414" s="215">
        <v>5.9</v>
      </c>
      <c r="Y414" s="215" t="s">
        <v>1676</v>
      </c>
      <c r="Z414" s="215">
        <v>7.3</v>
      </c>
      <c r="AA414" s="215">
        <v>5.9</v>
      </c>
      <c r="AB414" s="215" t="s">
        <v>2029</v>
      </c>
      <c r="AC414" s="18" t="s">
        <v>1678</v>
      </c>
    </row>
    <row r="415" spans="1:30" x14ac:dyDescent="0.15">
      <c r="A415" s="220" t="s">
        <v>1544</v>
      </c>
      <c r="B415" s="220" t="s">
        <v>2053</v>
      </c>
      <c r="C415" s="18" t="s">
        <v>2054</v>
      </c>
      <c r="E415" s="207">
        <v>42081</v>
      </c>
      <c r="F415" s="18" t="s">
        <v>1546</v>
      </c>
      <c r="G415" s="18" t="s">
        <v>2039</v>
      </c>
      <c r="H415" s="226">
        <v>540</v>
      </c>
      <c r="I415" s="207" t="s">
        <v>1751</v>
      </c>
      <c r="J415" s="18" t="s">
        <v>1249</v>
      </c>
      <c r="K415" s="18">
        <v>1000</v>
      </c>
      <c r="L415" s="18">
        <v>0.54</v>
      </c>
      <c r="M415" s="215">
        <v>0</v>
      </c>
      <c r="N415" s="215">
        <v>15</v>
      </c>
      <c r="O415" s="215" t="s">
        <v>2055</v>
      </c>
      <c r="P415" s="215">
        <v>0.5</v>
      </c>
      <c r="Q415" s="215" t="s">
        <v>2055</v>
      </c>
      <c r="R415" s="215" t="s">
        <v>2022</v>
      </c>
      <c r="S415" s="215">
        <v>0.1</v>
      </c>
      <c r="T415" s="215" t="s">
        <v>2022</v>
      </c>
      <c r="U415" s="215">
        <v>2.5</v>
      </c>
      <c r="V415" s="215" t="s">
        <v>1676</v>
      </c>
      <c r="W415" s="215">
        <v>2.5</v>
      </c>
      <c r="X415" s="215">
        <v>2.5</v>
      </c>
      <c r="Y415" s="215" t="s">
        <v>1677</v>
      </c>
      <c r="Z415" s="215" t="s">
        <v>2056</v>
      </c>
      <c r="AA415" s="215">
        <v>2.5</v>
      </c>
      <c r="AB415" s="215" t="s">
        <v>2029</v>
      </c>
      <c r="AC415" s="18" t="s">
        <v>1678</v>
      </c>
    </row>
    <row r="416" spans="1:30" x14ac:dyDescent="0.15">
      <c r="A416" s="220" t="s">
        <v>1547</v>
      </c>
      <c r="B416" s="220" t="s">
        <v>2053</v>
      </c>
      <c r="C416" s="18" t="s">
        <v>2054</v>
      </c>
      <c r="E416" s="207">
        <v>41896</v>
      </c>
      <c r="F416" s="18" t="s">
        <v>1548</v>
      </c>
      <c r="G416" s="18" t="s">
        <v>2030</v>
      </c>
      <c r="H416" s="226">
        <v>172</v>
      </c>
      <c r="I416" s="207" t="s">
        <v>1751</v>
      </c>
      <c r="J416" s="18" t="s">
        <v>1494</v>
      </c>
      <c r="K416" s="18">
        <v>500</v>
      </c>
      <c r="L416" s="18">
        <v>0.34399999999999997</v>
      </c>
      <c r="M416" s="215">
        <v>0</v>
      </c>
      <c r="N416" s="215">
        <v>15</v>
      </c>
      <c r="O416" s="215" t="s">
        <v>2055</v>
      </c>
      <c r="P416" s="215">
        <v>0.5</v>
      </c>
      <c r="Q416" s="215" t="s">
        <v>2055</v>
      </c>
      <c r="R416" s="215" t="s">
        <v>2022</v>
      </c>
      <c r="S416" s="215">
        <v>0.1</v>
      </c>
      <c r="T416" s="215" t="s">
        <v>2022</v>
      </c>
      <c r="U416" s="215">
        <v>2.5</v>
      </c>
      <c r="V416" s="215" t="s">
        <v>1676</v>
      </c>
      <c r="W416" s="215">
        <v>2.5</v>
      </c>
      <c r="X416" s="215">
        <v>2.5</v>
      </c>
      <c r="Y416" s="215" t="s">
        <v>1677</v>
      </c>
      <c r="Z416" s="215" t="s">
        <v>2056</v>
      </c>
      <c r="AA416" s="215">
        <v>2.5</v>
      </c>
      <c r="AB416" s="215" t="s">
        <v>2029</v>
      </c>
      <c r="AC416" s="18" t="s">
        <v>1678</v>
      </c>
    </row>
    <row r="417" spans="1:29" x14ac:dyDescent="0.15">
      <c r="A417" s="220" t="s">
        <v>1549</v>
      </c>
      <c r="B417" s="220" t="s">
        <v>2053</v>
      </c>
      <c r="C417" s="18" t="s">
        <v>2054</v>
      </c>
      <c r="E417" s="207">
        <v>41897</v>
      </c>
      <c r="F417" s="18" t="s">
        <v>1550</v>
      </c>
      <c r="G417" s="18" t="s">
        <v>2030</v>
      </c>
      <c r="H417" s="226">
        <v>188</v>
      </c>
      <c r="I417" s="207" t="s">
        <v>1751</v>
      </c>
      <c r="J417" s="18" t="s">
        <v>1494</v>
      </c>
      <c r="K417" s="18">
        <v>500</v>
      </c>
      <c r="L417" s="18">
        <v>0.376</v>
      </c>
      <c r="M417" s="215">
        <v>0</v>
      </c>
      <c r="N417" s="215">
        <v>15</v>
      </c>
      <c r="O417" s="215" t="s">
        <v>2055</v>
      </c>
      <c r="P417" s="215">
        <v>0.5</v>
      </c>
      <c r="Q417" s="215" t="s">
        <v>2055</v>
      </c>
      <c r="R417" s="215" t="s">
        <v>2022</v>
      </c>
      <c r="S417" s="215">
        <v>0.1</v>
      </c>
      <c r="T417" s="215" t="s">
        <v>2022</v>
      </c>
      <c r="U417" s="215">
        <v>2.5</v>
      </c>
      <c r="V417" s="215" t="s">
        <v>1676</v>
      </c>
      <c r="W417" s="215">
        <v>2.5</v>
      </c>
      <c r="X417" s="215">
        <v>2.5</v>
      </c>
      <c r="Y417" s="215" t="s">
        <v>1677</v>
      </c>
      <c r="Z417" s="215" t="s">
        <v>2056</v>
      </c>
      <c r="AA417" s="215">
        <v>2.5</v>
      </c>
      <c r="AB417" s="215" t="s">
        <v>2029</v>
      </c>
      <c r="AC417" s="18" t="s">
        <v>1678</v>
      </c>
    </row>
    <row r="418" spans="1:29" x14ac:dyDescent="0.15">
      <c r="A418" s="220" t="s">
        <v>1551</v>
      </c>
      <c r="B418" s="220" t="s">
        <v>2057</v>
      </c>
      <c r="C418" s="18" t="s">
        <v>1552</v>
      </c>
      <c r="E418" s="207">
        <v>41449</v>
      </c>
      <c r="F418" s="18" t="s">
        <v>1553</v>
      </c>
      <c r="G418" s="18" t="s">
        <v>1497</v>
      </c>
      <c r="H418" s="226">
        <v>195</v>
      </c>
      <c r="I418" s="207" t="s">
        <v>1751</v>
      </c>
      <c r="J418" s="18" t="s">
        <v>1494</v>
      </c>
      <c r="K418" s="18">
        <v>500</v>
      </c>
      <c r="L418" s="18">
        <v>0.39</v>
      </c>
      <c r="M418" s="215">
        <v>0</v>
      </c>
      <c r="N418" s="215">
        <v>15</v>
      </c>
      <c r="O418" s="215" t="s">
        <v>2055</v>
      </c>
      <c r="P418" s="215">
        <v>0.6</v>
      </c>
      <c r="Q418" s="215" t="s">
        <v>2055</v>
      </c>
      <c r="R418" s="215" t="s">
        <v>1907</v>
      </c>
      <c r="S418" s="215">
        <v>0.1</v>
      </c>
      <c r="T418" s="215" t="s">
        <v>1907</v>
      </c>
      <c r="U418" s="215" t="s">
        <v>1702</v>
      </c>
      <c r="V418" s="215" t="s">
        <v>1677</v>
      </c>
      <c r="W418" s="215" t="s">
        <v>1702</v>
      </c>
      <c r="X418" s="215">
        <v>2.4</v>
      </c>
      <c r="Y418" s="215" t="s">
        <v>1676</v>
      </c>
      <c r="Z418" s="215">
        <v>3.7</v>
      </c>
      <c r="AA418" s="215">
        <v>2.4</v>
      </c>
      <c r="AB418" s="215" t="s">
        <v>2029</v>
      </c>
      <c r="AC418" s="18" t="s">
        <v>1678</v>
      </c>
    </row>
    <row r="419" spans="1:29" x14ac:dyDescent="0.15">
      <c r="A419" s="220" t="s">
        <v>1554</v>
      </c>
      <c r="B419" s="220" t="s">
        <v>2058</v>
      </c>
      <c r="C419" s="18" t="s">
        <v>2059</v>
      </c>
      <c r="E419" s="207">
        <v>42042</v>
      </c>
      <c r="F419" s="18" t="s">
        <v>1556</v>
      </c>
      <c r="G419" s="18" t="s">
        <v>506</v>
      </c>
      <c r="H419" s="226">
        <v>300</v>
      </c>
      <c r="I419" s="207" t="s">
        <v>1751</v>
      </c>
      <c r="J419" s="18" t="s">
        <v>1494</v>
      </c>
      <c r="K419" s="18">
        <v>500</v>
      </c>
      <c r="L419" s="18">
        <v>0.6</v>
      </c>
      <c r="M419" s="215">
        <v>0</v>
      </c>
      <c r="N419" s="215">
        <v>75</v>
      </c>
      <c r="O419" s="215" t="s">
        <v>2043</v>
      </c>
      <c r="P419" s="215">
        <v>2.2000000000000002</v>
      </c>
      <c r="Q419" s="215" t="s">
        <v>2043</v>
      </c>
      <c r="R419" s="215" t="s">
        <v>2037</v>
      </c>
      <c r="S419" s="215">
        <v>0.3</v>
      </c>
      <c r="T419" s="215" t="s">
        <v>2037</v>
      </c>
      <c r="U419" s="215" t="s">
        <v>2060</v>
      </c>
      <c r="V419" s="215" t="s">
        <v>1676</v>
      </c>
      <c r="W419" s="215" t="s">
        <v>2061</v>
      </c>
      <c r="X419" s="215">
        <v>14.9</v>
      </c>
      <c r="Y419" s="215" t="s">
        <v>1677</v>
      </c>
      <c r="Z419" s="215">
        <v>18.5</v>
      </c>
      <c r="AA419" s="215">
        <v>14.9</v>
      </c>
      <c r="AB419" s="215" t="s">
        <v>2029</v>
      </c>
      <c r="AC419" s="18" t="s">
        <v>1678</v>
      </c>
    </row>
    <row r="420" spans="1:29" x14ac:dyDescent="0.15">
      <c r="A420" s="220" t="s">
        <v>1557</v>
      </c>
      <c r="B420" s="220" t="s">
        <v>2058</v>
      </c>
      <c r="C420" s="18" t="s">
        <v>2059</v>
      </c>
      <c r="E420" s="207">
        <v>42043</v>
      </c>
      <c r="F420" s="18" t="s">
        <v>1558</v>
      </c>
      <c r="G420" s="18" t="s">
        <v>506</v>
      </c>
      <c r="H420" s="226">
        <v>300</v>
      </c>
      <c r="I420" s="207" t="s">
        <v>1751</v>
      </c>
      <c r="J420" s="18" t="s">
        <v>1494</v>
      </c>
      <c r="K420" s="18">
        <v>500</v>
      </c>
      <c r="L420" s="18">
        <v>0.6</v>
      </c>
      <c r="M420" s="215">
        <v>0</v>
      </c>
      <c r="N420" s="215">
        <v>75</v>
      </c>
      <c r="O420" s="215" t="s">
        <v>2043</v>
      </c>
      <c r="P420" s="215">
        <v>2.2000000000000002</v>
      </c>
      <c r="Q420" s="215" t="s">
        <v>2043</v>
      </c>
      <c r="R420" s="215" t="s">
        <v>2037</v>
      </c>
      <c r="S420" s="215">
        <v>0.3</v>
      </c>
      <c r="T420" s="215" t="s">
        <v>2037</v>
      </c>
      <c r="U420" s="215" t="s">
        <v>2060</v>
      </c>
      <c r="V420" s="215" t="s">
        <v>1676</v>
      </c>
      <c r="W420" s="215" t="s">
        <v>2061</v>
      </c>
      <c r="X420" s="215">
        <v>14.9</v>
      </c>
      <c r="Y420" s="215" t="s">
        <v>1677</v>
      </c>
      <c r="Z420" s="215">
        <v>18.5</v>
      </c>
      <c r="AA420" s="215">
        <v>14.9</v>
      </c>
      <c r="AB420" s="215" t="s">
        <v>2029</v>
      </c>
      <c r="AC420" s="18" t="s">
        <v>1678</v>
      </c>
    </row>
    <row r="421" spans="1:29" x14ac:dyDescent="0.15">
      <c r="A421" s="220" t="s">
        <v>1559</v>
      </c>
      <c r="B421" s="220" t="s">
        <v>2062</v>
      </c>
      <c r="C421" s="18" t="s">
        <v>2063</v>
      </c>
      <c r="E421" s="207">
        <v>41904</v>
      </c>
      <c r="F421" s="18" t="s">
        <v>1561</v>
      </c>
      <c r="G421" s="18" t="s">
        <v>1497</v>
      </c>
      <c r="H421" s="226">
        <v>455</v>
      </c>
      <c r="I421" s="207" t="s">
        <v>1751</v>
      </c>
      <c r="J421" s="18" t="s">
        <v>1494</v>
      </c>
      <c r="K421" s="18">
        <v>500</v>
      </c>
      <c r="L421" s="18">
        <v>0.91</v>
      </c>
      <c r="M421" s="215">
        <v>0</v>
      </c>
      <c r="N421" s="215">
        <v>22</v>
      </c>
      <c r="O421" s="215" t="s">
        <v>2064</v>
      </c>
      <c r="P421" s="215">
        <v>2.7</v>
      </c>
      <c r="Q421" s="215" t="s">
        <v>2064</v>
      </c>
      <c r="R421" s="215" t="s">
        <v>1907</v>
      </c>
      <c r="S421" s="215">
        <v>0.2</v>
      </c>
      <c r="T421" s="215" t="s">
        <v>1907</v>
      </c>
      <c r="U421" s="215" t="s">
        <v>2043</v>
      </c>
      <c r="V421" s="215" t="s">
        <v>1676</v>
      </c>
      <c r="W421" s="215" t="s">
        <v>2043</v>
      </c>
      <c r="X421" s="215">
        <v>1.6</v>
      </c>
      <c r="Y421" s="215" t="s">
        <v>1677</v>
      </c>
      <c r="Z421" s="215">
        <v>5.2</v>
      </c>
      <c r="AA421" s="215">
        <v>1.6</v>
      </c>
      <c r="AB421" s="215" t="s">
        <v>2029</v>
      </c>
      <c r="AC421" s="18" t="s">
        <v>1678</v>
      </c>
    </row>
    <row r="422" spans="1:29" x14ac:dyDescent="0.15">
      <c r="A422" s="220" t="s">
        <v>1562</v>
      </c>
      <c r="B422" s="220" t="s">
        <v>2065</v>
      </c>
      <c r="C422" s="18" t="s">
        <v>1563</v>
      </c>
      <c r="E422" s="207">
        <v>41902</v>
      </c>
      <c r="F422" s="18" t="s">
        <v>1564</v>
      </c>
      <c r="G422" s="18" t="s">
        <v>2030</v>
      </c>
      <c r="H422" s="226">
        <v>304</v>
      </c>
      <c r="I422" s="207" t="s">
        <v>1751</v>
      </c>
      <c r="J422" s="18" t="s">
        <v>1494</v>
      </c>
      <c r="K422" s="18">
        <v>500</v>
      </c>
      <c r="L422" s="18">
        <v>0.60799999999999998</v>
      </c>
      <c r="M422" s="215">
        <v>0</v>
      </c>
      <c r="N422" s="215">
        <v>22</v>
      </c>
      <c r="O422" s="215" t="s">
        <v>2064</v>
      </c>
      <c r="P422" s="215">
        <v>2.5</v>
      </c>
      <c r="Q422" s="215" t="s">
        <v>2064</v>
      </c>
      <c r="R422" s="215" t="s">
        <v>2027</v>
      </c>
      <c r="S422" s="215">
        <v>0.4</v>
      </c>
      <c r="T422" s="215" t="s">
        <v>2027</v>
      </c>
      <c r="U422" s="215" t="s">
        <v>2066</v>
      </c>
      <c r="V422" s="215" t="s">
        <v>1676</v>
      </c>
      <c r="W422" s="215" t="s">
        <v>2066</v>
      </c>
      <c r="X422" s="215">
        <v>0.7</v>
      </c>
      <c r="Y422" s="215" t="s">
        <v>1677</v>
      </c>
      <c r="Z422" s="215">
        <v>5.0999999999999996</v>
      </c>
      <c r="AA422" s="215">
        <v>0.7</v>
      </c>
      <c r="AB422" s="215" t="s">
        <v>2029</v>
      </c>
      <c r="AC422" s="18" t="s">
        <v>1678</v>
      </c>
    </row>
    <row r="423" spans="1:29" x14ac:dyDescent="0.15">
      <c r="A423" s="220" t="s">
        <v>1565</v>
      </c>
      <c r="B423" s="220" t="s">
        <v>2065</v>
      </c>
      <c r="C423" s="18" t="s">
        <v>1563</v>
      </c>
      <c r="E423" s="207">
        <v>41903</v>
      </c>
      <c r="F423" s="18" t="s">
        <v>1566</v>
      </c>
      <c r="G423" s="18" t="s">
        <v>1497</v>
      </c>
      <c r="H423" s="226">
        <v>285</v>
      </c>
      <c r="I423" s="207" t="s">
        <v>1751</v>
      </c>
      <c r="J423" s="18" t="s">
        <v>1494</v>
      </c>
      <c r="K423" s="18">
        <v>500</v>
      </c>
      <c r="L423" s="18">
        <v>0.56999999999999995</v>
      </c>
      <c r="M423" s="215">
        <v>0</v>
      </c>
      <c r="N423" s="215">
        <v>22</v>
      </c>
      <c r="O423" s="215" t="s">
        <v>2064</v>
      </c>
      <c r="P423" s="215">
        <v>2.5</v>
      </c>
      <c r="Q423" s="215" t="s">
        <v>2064</v>
      </c>
      <c r="R423" s="215" t="s">
        <v>2027</v>
      </c>
      <c r="S423" s="215">
        <v>0.4</v>
      </c>
      <c r="T423" s="215" t="s">
        <v>2027</v>
      </c>
      <c r="U423" s="215" t="s">
        <v>2066</v>
      </c>
      <c r="V423" s="215" t="s">
        <v>1676</v>
      </c>
      <c r="W423" s="215" t="s">
        <v>2066</v>
      </c>
      <c r="X423" s="215">
        <v>0.7</v>
      </c>
      <c r="Y423" s="215" t="s">
        <v>1677</v>
      </c>
      <c r="Z423" s="215">
        <v>5.0999999999999996</v>
      </c>
      <c r="AA423" s="215">
        <v>0.7</v>
      </c>
      <c r="AB423" s="215" t="s">
        <v>2029</v>
      </c>
      <c r="AC423" s="18" t="s">
        <v>1678</v>
      </c>
    </row>
    <row r="424" spans="1:29" x14ac:dyDescent="0.15">
      <c r="A424" s="220" t="s">
        <v>1567</v>
      </c>
      <c r="E424" s="207">
        <v>41905</v>
      </c>
      <c r="F424" s="18" t="s">
        <v>1568</v>
      </c>
      <c r="G424" s="18" t="s">
        <v>2030</v>
      </c>
      <c r="H424" s="226">
        <v>347</v>
      </c>
      <c r="I424" s="207" t="s">
        <v>1751</v>
      </c>
      <c r="J424" s="18" t="s">
        <v>1494</v>
      </c>
      <c r="K424" s="18">
        <v>500</v>
      </c>
      <c r="L424" s="18">
        <v>0.69399999999999995</v>
      </c>
      <c r="M424" s="215">
        <v>0</v>
      </c>
      <c r="N424" s="215">
        <v>18</v>
      </c>
      <c r="O424" s="215" t="e">
        <v>#N/A</v>
      </c>
      <c r="P424" s="215">
        <v>3.2</v>
      </c>
      <c r="Q424" s="215" t="e">
        <v>#N/A</v>
      </c>
      <c r="R424" s="215" t="e">
        <v>#N/A</v>
      </c>
      <c r="S424" s="215">
        <v>0.3</v>
      </c>
      <c r="T424" s="215" t="e">
        <v>#N/A</v>
      </c>
      <c r="U424" s="215" t="e">
        <v>#N/A</v>
      </c>
      <c r="V424" s="215" t="e">
        <v>#N/A</v>
      </c>
      <c r="W424" s="215" t="e">
        <v>#N/A</v>
      </c>
      <c r="X424" s="215" t="e">
        <v>#N/A</v>
      </c>
      <c r="Y424" s="215" t="e">
        <v>#N/A</v>
      </c>
      <c r="Z424" s="215">
        <v>5.2</v>
      </c>
      <c r="AA424" s="215" t="e">
        <v>#N/A</v>
      </c>
      <c r="AB424" s="215">
        <v>0</v>
      </c>
    </row>
    <row r="425" spans="1:29" x14ac:dyDescent="0.15">
      <c r="A425" s="220" t="s">
        <v>1569</v>
      </c>
      <c r="B425" s="220" t="s">
        <v>2067</v>
      </c>
      <c r="C425" s="18" t="s">
        <v>2068</v>
      </c>
      <c r="E425" s="207">
        <v>42039</v>
      </c>
      <c r="F425" s="18" t="s">
        <v>1571</v>
      </c>
      <c r="G425" s="18" t="s">
        <v>506</v>
      </c>
      <c r="H425" s="226">
        <v>355</v>
      </c>
      <c r="I425" s="207" t="s">
        <v>1751</v>
      </c>
      <c r="J425" s="18" t="s">
        <v>1494</v>
      </c>
      <c r="K425" s="18">
        <v>500</v>
      </c>
      <c r="L425" s="18">
        <v>0.71</v>
      </c>
      <c r="M425" s="215">
        <v>0</v>
      </c>
      <c r="N425" s="215">
        <v>56</v>
      </c>
      <c r="O425" s="215">
        <v>1.8</v>
      </c>
      <c r="P425" s="215">
        <v>2.2000000000000002</v>
      </c>
      <c r="Q425" s="215">
        <v>1.8</v>
      </c>
      <c r="R425" s="215">
        <v>0.1</v>
      </c>
      <c r="S425" s="215">
        <v>0.1</v>
      </c>
      <c r="T425" s="215">
        <v>0.1</v>
      </c>
      <c r="U425" s="215">
        <v>13.7</v>
      </c>
      <c r="V425" s="215" t="s">
        <v>1677</v>
      </c>
      <c r="W425" s="215">
        <v>12.5</v>
      </c>
      <c r="X425" s="215">
        <v>7.4</v>
      </c>
      <c r="Y425" s="215" t="s">
        <v>1676</v>
      </c>
      <c r="Z425" s="215">
        <v>16</v>
      </c>
      <c r="AA425" s="215">
        <v>7.4</v>
      </c>
      <c r="AB425" s="215">
        <v>0</v>
      </c>
      <c r="AC425" s="18" t="s">
        <v>1678</v>
      </c>
    </row>
    <row r="426" spans="1:29" x14ac:dyDescent="0.15">
      <c r="A426" s="220" t="s">
        <v>1572</v>
      </c>
      <c r="B426" s="220" t="s">
        <v>2067</v>
      </c>
      <c r="C426" s="18" t="s">
        <v>2068</v>
      </c>
      <c r="E426" s="207">
        <v>41436</v>
      </c>
      <c r="F426" s="18" t="s">
        <v>1573</v>
      </c>
      <c r="G426" s="18" t="s">
        <v>1497</v>
      </c>
      <c r="H426" s="226">
        <v>450</v>
      </c>
      <c r="I426" s="207" t="s">
        <v>1751</v>
      </c>
      <c r="J426" s="18" t="s">
        <v>1494</v>
      </c>
      <c r="K426" s="18">
        <v>500</v>
      </c>
      <c r="L426" s="18">
        <v>0.9</v>
      </c>
      <c r="M426" s="215">
        <v>0</v>
      </c>
      <c r="N426" s="215">
        <v>56</v>
      </c>
      <c r="O426" s="215">
        <v>1.8</v>
      </c>
      <c r="P426" s="215">
        <v>2.2000000000000002</v>
      </c>
      <c r="Q426" s="215">
        <v>1.8</v>
      </c>
      <c r="R426" s="215">
        <v>0.1</v>
      </c>
      <c r="S426" s="215">
        <v>0.1</v>
      </c>
      <c r="T426" s="215">
        <v>0.1</v>
      </c>
      <c r="U426" s="215">
        <v>13.7</v>
      </c>
      <c r="V426" s="215" t="s">
        <v>1677</v>
      </c>
      <c r="W426" s="215">
        <v>12.5</v>
      </c>
      <c r="X426" s="215">
        <v>7.4</v>
      </c>
      <c r="Y426" s="215" t="s">
        <v>1676</v>
      </c>
      <c r="Z426" s="215">
        <v>16</v>
      </c>
      <c r="AA426" s="215">
        <v>7.4</v>
      </c>
      <c r="AB426" s="215">
        <v>0</v>
      </c>
      <c r="AC426" s="18" t="s">
        <v>1678</v>
      </c>
    </row>
    <row r="427" spans="1:29" x14ac:dyDescent="0.15">
      <c r="A427" s="220" t="s">
        <v>1574</v>
      </c>
      <c r="B427" s="220" t="s">
        <v>2069</v>
      </c>
      <c r="C427" s="18" t="s">
        <v>2070</v>
      </c>
      <c r="E427" s="207">
        <v>41770</v>
      </c>
      <c r="F427" s="18" t="s">
        <v>1576</v>
      </c>
      <c r="G427" s="18" t="s">
        <v>1577</v>
      </c>
      <c r="H427" s="226">
        <v>361</v>
      </c>
      <c r="I427" s="207" t="s">
        <v>1751</v>
      </c>
      <c r="J427" s="18" t="s">
        <v>1494</v>
      </c>
      <c r="K427" s="18">
        <v>500</v>
      </c>
      <c r="L427" s="18">
        <v>0.72199999999999998</v>
      </c>
      <c r="M427" s="215">
        <v>5</v>
      </c>
      <c r="N427" s="215">
        <v>131</v>
      </c>
      <c r="O427" s="215" t="s">
        <v>2071</v>
      </c>
      <c r="P427" s="215">
        <v>1.2</v>
      </c>
      <c r="Q427" s="215" t="s">
        <v>2071</v>
      </c>
      <c r="R427" s="215" t="s">
        <v>1907</v>
      </c>
      <c r="S427" s="215">
        <v>0.2</v>
      </c>
      <c r="T427" s="215" t="s">
        <v>1907</v>
      </c>
      <c r="U427" s="215">
        <v>32.6</v>
      </c>
      <c r="V427" s="215" t="s">
        <v>1676</v>
      </c>
      <c r="W427" s="215">
        <v>30.3</v>
      </c>
      <c r="X427" s="215" t="s">
        <v>2072</v>
      </c>
      <c r="Y427" s="215" t="s">
        <v>1677</v>
      </c>
      <c r="Z427" s="215">
        <v>31.9</v>
      </c>
      <c r="AA427" s="215" t="s">
        <v>2072</v>
      </c>
      <c r="AB427" s="215" t="s">
        <v>2029</v>
      </c>
      <c r="AC427" s="18" t="s">
        <v>1678</v>
      </c>
    </row>
    <row r="428" spans="1:29" x14ac:dyDescent="0.15">
      <c r="A428" s="220" t="s">
        <v>1578</v>
      </c>
      <c r="B428" s="220" t="s">
        <v>2069</v>
      </c>
      <c r="C428" s="18" t="s">
        <v>2070</v>
      </c>
      <c r="E428" s="207">
        <v>41894</v>
      </c>
      <c r="F428" s="18" t="s">
        <v>1579</v>
      </c>
      <c r="G428" s="18" t="s">
        <v>1497</v>
      </c>
      <c r="H428" s="226">
        <v>688</v>
      </c>
      <c r="I428" s="207" t="s">
        <v>1751</v>
      </c>
      <c r="J428" s="18" t="s">
        <v>1249</v>
      </c>
      <c r="K428" s="18">
        <v>1000</v>
      </c>
      <c r="L428" s="18">
        <v>0.68799999999999994</v>
      </c>
      <c r="M428" s="215">
        <v>5</v>
      </c>
      <c r="N428" s="215">
        <v>131</v>
      </c>
      <c r="O428" s="215" t="s">
        <v>2071</v>
      </c>
      <c r="P428" s="215">
        <v>1.2</v>
      </c>
      <c r="Q428" s="215" t="s">
        <v>2071</v>
      </c>
      <c r="R428" s="215" t="s">
        <v>1907</v>
      </c>
      <c r="S428" s="215">
        <v>0.2</v>
      </c>
      <c r="T428" s="215" t="s">
        <v>1907</v>
      </c>
      <c r="U428" s="215">
        <v>32.6</v>
      </c>
      <c r="V428" s="215" t="s">
        <v>1676</v>
      </c>
      <c r="W428" s="215">
        <v>30.3</v>
      </c>
      <c r="X428" s="215" t="s">
        <v>2072</v>
      </c>
      <c r="Y428" s="215" t="s">
        <v>1677</v>
      </c>
      <c r="Z428" s="215">
        <v>31.9</v>
      </c>
      <c r="AA428" s="215" t="s">
        <v>2072</v>
      </c>
      <c r="AB428" s="215" t="s">
        <v>2029</v>
      </c>
      <c r="AC428" s="18" t="s">
        <v>1678</v>
      </c>
    </row>
    <row r="429" spans="1:29" x14ac:dyDescent="0.15">
      <c r="A429" s="220" t="s">
        <v>1580</v>
      </c>
      <c r="B429" s="220" t="s">
        <v>2073</v>
      </c>
      <c r="C429" s="18" t="s">
        <v>2074</v>
      </c>
      <c r="E429" s="207">
        <v>42014</v>
      </c>
      <c r="F429" s="18" t="s">
        <v>1582</v>
      </c>
      <c r="G429" s="18" t="s">
        <v>506</v>
      </c>
      <c r="H429" s="226">
        <v>185</v>
      </c>
      <c r="I429" s="207" t="s">
        <v>1751</v>
      </c>
      <c r="J429" s="18" t="s">
        <v>1494</v>
      </c>
      <c r="K429" s="18">
        <v>500</v>
      </c>
      <c r="L429" s="18">
        <v>0.37</v>
      </c>
      <c r="M429" s="215">
        <v>0</v>
      </c>
      <c r="N429" s="215">
        <v>71</v>
      </c>
      <c r="O429" s="215">
        <v>1.4</v>
      </c>
      <c r="P429" s="215">
        <v>1.7</v>
      </c>
      <c r="Q429" s="215">
        <v>1.4</v>
      </c>
      <c r="R429" s="215" t="s">
        <v>2022</v>
      </c>
      <c r="S429" s="215">
        <v>0.1</v>
      </c>
      <c r="T429" s="215" t="s">
        <v>2022</v>
      </c>
      <c r="U429" s="215" t="s">
        <v>2075</v>
      </c>
      <c r="V429" s="215" t="s">
        <v>1676</v>
      </c>
      <c r="W429" s="215">
        <v>14.6</v>
      </c>
      <c r="X429" s="215">
        <v>13.9</v>
      </c>
      <c r="Y429" s="215" t="s">
        <v>1677</v>
      </c>
      <c r="Z429" s="215">
        <v>16.899999999999999</v>
      </c>
      <c r="AA429" s="215">
        <v>13.9</v>
      </c>
      <c r="AB429" s="215" t="s">
        <v>2029</v>
      </c>
      <c r="AC429" s="18" t="s">
        <v>1678</v>
      </c>
    </row>
    <row r="430" spans="1:29" x14ac:dyDescent="0.15">
      <c r="A430" s="220" t="s">
        <v>1583</v>
      </c>
      <c r="B430" s="220" t="s">
        <v>2073</v>
      </c>
      <c r="C430" s="18" t="s">
        <v>2074</v>
      </c>
      <c r="E430" s="207">
        <v>41999</v>
      </c>
      <c r="F430" s="18" t="s">
        <v>1584</v>
      </c>
      <c r="G430" s="18" t="s">
        <v>506</v>
      </c>
      <c r="H430" s="226">
        <v>228</v>
      </c>
      <c r="I430" s="207" t="s">
        <v>1751</v>
      </c>
      <c r="J430" s="18" t="s">
        <v>1494</v>
      </c>
      <c r="K430" s="18">
        <v>500</v>
      </c>
      <c r="L430" s="18">
        <v>0.45600000000000002</v>
      </c>
      <c r="M430" s="215">
        <v>0</v>
      </c>
      <c r="N430" s="215">
        <v>71</v>
      </c>
      <c r="O430" s="215">
        <v>1.4</v>
      </c>
      <c r="P430" s="215">
        <v>1.7</v>
      </c>
      <c r="Q430" s="215">
        <v>1.4</v>
      </c>
      <c r="R430" s="215" t="s">
        <v>2022</v>
      </c>
      <c r="S430" s="215">
        <v>0.1</v>
      </c>
      <c r="T430" s="215" t="s">
        <v>2022</v>
      </c>
      <c r="U430" s="215" t="s">
        <v>2075</v>
      </c>
      <c r="V430" s="215" t="s">
        <v>1676</v>
      </c>
      <c r="W430" s="215">
        <v>14.6</v>
      </c>
      <c r="X430" s="215">
        <v>13.9</v>
      </c>
      <c r="Y430" s="215" t="s">
        <v>1677</v>
      </c>
      <c r="Z430" s="215">
        <v>16.899999999999999</v>
      </c>
      <c r="AA430" s="215">
        <v>13.9</v>
      </c>
      <c r="AB430" s="215" t="s">
        <v>2029</v>
      </c>
      <c r="AC430" s="18" t="s">
        <v>1678</v>
      </c>
    </row>
    <row r="431" spans="1:29" x14ac:dyDescent="0.15">
      <c r="A431" s="220" t="s">
        <v>1585</v>
      </c>
      <c r="B431" s="220" t="s">
        <v>621</v>
      </c>
      <c r="C431" s="18" t="s">
        <v>1586</v>
      </c>
      <c r="E431" s="207">
        <v>41457</v>
      </c>
      <c r="F431" s="18" t="s">
        <v>1587</v>
      </c>
      <c r="G431" s="18" t="s">
        <v>2050</v>
      </c>
      <c r="H431" s="226">
        <v>260</v>
      </c>
      <c r="I431" s="207" t="s">
        <v>1751</v>
      </c>
      <c r="J431" s="18" t="s">
        <v>1494</v>
      </c>
      <c r="K431" s="18">
        <v>500</v>
      </c>
      <c r="L431" s="18">
        <v>0.52</v>
      </c>
      <c r="M431" s="215">
        <v>0</v>
      </c>
      <c r="N431" s="215">
        <v>66</v>
      </c>
      <c r="O431" s="215" t="s">
        <v>2076</v>
      </c>
      <c r="P431" s="215">
        <v>1.3</v>
      </c>
      <c r="Q431" s="215" t="s">
        <v>2076</v>
      </c>
      <c r="R431" s="215" t="s">
        <v>2022</v>
      </c>
      <c r="S431" s="215">
        <v>0.1</v>
      </c>
      <c r="T431" s="215" t="s">
        <v>2022</v>
      </c>
      <c r="U431" s="215" t="s">
        <v>2077</v>
      </c>
      <c r="V431" s="215" t="s">
        <v>1677</v>
      </c>
      <c r="W431" s="215" t="s">
        <v>2078</v>
      </c>
      <c r="X431" s="215">
        <v>14.3</v>
      </c>
      <c r="Y431" s="215" t="s">
        <v>1676</v>
      </c>
      <c r="Z431" s="215">
        <v>16.100000000000001</v>
      </c>
      <c r="AA431" s="215">
        <v>14.3</v>
      </c>
      <c r="AB431" s="215" t="s">
        <v>2029</v>
      </c>
      <c r="AC431" s="18" t="s">
        <v>1678</v>
      </c>
    </row>
    <row r="432" spans="1:29" x14ac:dyDescent="0.15">
      <c r="A432" s="220" t="s">
        <v>1588</v>
      </c>
      <c r="B432" s="220" t="s">
        <v>621</v>
      </c>
      <c r="C432" s="18" t="s">
        <v>1586</v>
      </c>
      <c r="E432" s="207">
        <v>41772</v>
      </c>
      <c r="F432" s="18" t="s">
        <v>1589</v>
      </c>
      <c r="G432" s="18" t="s">
        <v>1577</v>
      </c>
      <c r="H432" s="226">
        <v>385</v>
      </c>
      <c r="I432" s="207" t="s">
        <v>1751</v>
      </c>
      <c r="J432" s="18" t="s">
        <v>1494</v>
      </c>
      <c r="K432" s="18">
        <v>500</v>
      </c>
      <c r="L432" s="18">
        <v>0.77</v>
      </c>
      <c r="M432" s="215">
        <v>0</v>
      </c>
      <c r="N432" s="215">
        <v>66</v>
      </c>
      <c r="O432" s="215" t="s">
        <v>2076</v>
      </c>
      <c r="P432" s="215">
        <v>1.3</v>
      </c>
      <c r="Q432" s="215" t="s">
        <v>2076</v>
      </c>
      <c r="R432" s="215" t="s">
        <v>2022</v>
      </c>
      <c r="S432" s="215">
        <v>0.1</v>
      </c>
      <c r="T432" s="215" t="s">
        <v>2022</v>
      </c>
      <c r="U432" s="215" t="s">
        <v>2077</v>
      </c>
      <c r="V432" s="215" t="s">
        <v>1677</v>
      </c>
      <c r="W432" s="215" t="s">
        <v>2078</v>
      </c>
      <c r="X432" s="215">
        <v>14.3</v>
      </c>
      <c r="Y432" s="215" t="s">
        <v>1676</v>
      </c>
      <c r="Z432" s="215">
        <v>16.100000000000001</v>
      </c>
      <c r="AA432" s="215">
        <v>14.3</v>
      </c>
      <c r="AB432" s="215" t="s">
        <v>2029</v>
      </c>
      <c r="AC432" s="18" t="s">
        <v>1678</v>
      </c>
    </row>
    <row r="433" spans="1:30" x14ac:dyDescent="0.15">
      <c r="A433" s="220" t="s">
        <v>1590</v>
      </c>
      <c r="B433" s="220" t="s">
        <v>621</v>
      </c>
      <c r="C433" s="18" t="s">
        <v>1586</v>
      </c>
      <c r="E433" s="207">
        <v>41456</v>
      </c>
      <c r="F433" s="18" t="s">
        <v>1591</v>
      </c>
      <c r="G433" s="18" t="s">
        <v>2050</v>
      </c>
      <c r="H433" s="226">
        <v>260</v>
      </c>
      <c r="I433" s="207" t="s">
        <v>1751</v>
      </c>
      <c r="J433" s="18" t="s">
        <v>1494</v>
      </c>
      <c r="K433" s="18">
        <v>500</v>
      </c>
      <c r="L433" s="18">
        <v>0.52</v>
      </c>
      <c r="M433" s="215">
        <v>0</v>
      </c>
      <c r="N433" s="215">
        <v>66</v>
      </c>
      <c r="O433" s="215" t="s">
        <v>2076</v>
      </c>
      <c r="P433" s="215">
        <v>1.3</v>
      </c>
      <c r="Q433" s="215" t="s">
        <v>2076</v>
      </c>
      <c r="R433" s="215" t="s">
        <v>2022</v>
      </c>
      <c r="S433" s="215">
        <v>0.1</v>
      </c>
      <c r="T433" s="215" t="s">
        <v>2022</v>
      </c>
      <c r="U433" s="215" t="s">
        <v>2077</v>
      </c>
      <c r="V433" s="215" t="s">
        <v>1677</v>
      </c>
      <c r="W433" s="215" t="s">
        <v>2078</v>
      </c>
      <c r="X433" s="215">
        <v>14.3</v>
      </c>
      <c r="Y433" s="215" t="s">
        <v>1676</v>
      </c>
      <c r="Z433" s="215">
        <v>16.100000000000001</v>
      </c>
      <c r="AA433" s="215">
        <v>14.3</v>
      </c>
      <c r="AB433" s="215" t="s">
        <v>2029</v>
      </c>
      <c r="AC433" s="18" t="s">
        <v>1678</v>
      </c>
    </row>
    <row r="434" spans="1:30" x14ac:dyDescent="0.15">
      <c r="A434" s="220" t="s">
        <v>1592</v>
      </c>
      <c r="B434" s="220" t="s">
        <v>2079</v>
      </c>
      <c r="C434" s="18" t="s">
        <v>2080</v>
      </c>
      <c r="E434" s="207">
        <v>5866</v>
      </c>
      <c r="F434" s="18" t="s">
        <v>1594</v>
      </c>
      <c r="G434" s="18" t="s">
        <v>2050</v>
      </c>
      <c r="H434" s="226">
        <v>690</v>
      </c>
      <c r="I434" s="207" t="s">
        <v>1751</v>
      </c>
      <c r="J434" s="18" t="s">
        <v>1249</v>
      </c>
      <c r="K434" s="18">
        <v>1000</v>
      </c>
      <c r="L434" s="18">
        <v>0.69</v>
      </c>
      <c r="M434" s="215">
        <v>0</v>
      </c>
      <c r="N434" s="215">
        <v>50</v>
      </c>
      <c r="O434" s="215" t="s">
        <v>2076</v>
      </c>
      <c r="P434" s="215">
        <v>1.5</v>
      </c>
      <c r="Q434" s="215" t="s">
        <v>2076</v>
      </c>
      <c r="R434" s="215" t="s">
        <v>2037</v>
      </c>
      <c r="S434" s="215">
        <v>0.2</v>
      </c>
      <c r="T434" s="215" t="s">
        <v>2037</v>
      </c>
      <c r="U434" s="215" t="s">
        <v>2076</v>
      </c>
      <c r="V434" s="215" t="s">
        <v>1677</v>
      </c>
      <c r="W434" s="215" t="s">
        <v>2076</v>
      </c>
      <c r="X434" s="215">
        <v>8.1999999999999993</v>
      </c>
      <c r="Y434" s="215" t="s">
        <v>1676</v>
      </c>
      <c r="Z434" s="215">
        <v>13.7</v>
      </c>
      <c r="AA434" s="215">
        <v>8.1999999999999993</v>
      </c>
      <c r="AB434" s="215" t="s">
        <v>2029</v>
      </c>
      <c r="AC434" s="18" t="s">
        <v>1678</v>
      </c>
    </row>
    <row r="435" spans="1:30" x14ac:dyDescent="0.15">
      <c r="A435" s="220" t="s">
        <v>1595</v>
      </c>
      <c r="B435" s="220" t="s">
        <v>2079</v>
      </c>
      <c r="C435" s="18" t="s">
        <v>2080</v>
      </c>
      <c r="E435" s="207">
        <v>41891</v>
      </c>
      <c r="F435" s="18" t="s">
        <v>1596</v>
      </c>
      <c r="G435" s="18" t="s">
        <v>1539</v>
      </c>
      <c r="H435" s="226">
        <v>338</v>
      </c>
      <c r="I435" s="207" t="s">
        <v>1751</v>
      </c>
      <c r="J435" s="18" t="s">
        <v>1494</v>
      </c>
      <c r="K435" s="18">
        <v>500</v>
      </c>
      <c r="L435" s="18">
        <v>0.67600000000000005</v>
      </c>
      <c r="M435" s="215">
        <v>0</v>
      </c>
      <c r="N435" s="215">
        <v>50</v>
      </c>
      <c r="O435" s="215" t="s">
        <v>2076</v>
      </c>
      <c r="P435" s="215">
        <v>1.5</v>
      </c>
      <c r="Q435" s="215" t="s">
        <v>2076</v>
      </c>
      <c r="R435" s="215" t="s">
        <v>2037</v>
      </c>
      <c r="S435" s="215">
        <v>0.2</v>
      </c>
      <c r="T435" s="215" t="s">
        <v>2037</v>
      </c>
      <c r="U435" s="215" t="s">
        <v>2076</v>
      </c>
      <c r="V435" s="215" t="s">
        <v>1677</v>
      </c>
      <c r="W435" s="215" t="s">
        <v>2076</v>
      </c>
      <c r="X435" s="215">
        <v>8.1999999999999993</v>
      </c>
      <c r="Y435" s="215" t="s">
        <v>1676</v>
      </c>
      <c r="Z435" s="215">
        <v>13.7</v>
      </c>
      <c r="AA435" s="215">
        <v>8.1999999999999993</v>
      </c>
      <c r="AB435" s="215" t="s">
        <v>2029</v>
      </c>
      <c r="AC435" s="18" t="s">
        <v>1678</v>
      </c>
    </row>
    <row r="436" spans="1:30" ht="14.25" customHeight="1" x14ac:dyDescent="0.15">
      <c r="A436" s="220" t="s">
        <v>1597</v>
      </c>
      <c r="B436" s="220" t="s">
        <v>2079</v>
      </c>
      <c r="C436" s="214" t="s">
        <v>2080</v>
      </c>
      <c r="D436" s="208"/>
      <c r="E436" s="206">
        <v>1101</v>
      </c>
      <c r="F436" s="210" t="s">
        <v>1598</v>
      </c>
      <c r="G436" s="214" t="s">
        <v>2050</v>
      </c>
      <c r="H436" s="18">
        <v>690</v>
      </c>
      <c r="I436" s="207" t="s">
        <v>1751</v>
      </c>
      <c r="J436" s="214" t="s">
        <v>1249</v>
      </c>
      <c r="K436" s="215">
        <v>1000</v>
      </c>
      <c r="L436" s="18">
        <v>0.69</v>
      </c>
      <c r="M436" s="215">
        <v>0</v>
      </c>
      <c r="N436" s="215">
        <v>50</v>
      </c>
      <c r="O436" s="216" t="s">
        <v>2076</v>
      </c>
      <c r="P436" s="216">
        <v>1.5</v>
      </c>
      <c r="Q436" s="216" t="s">
        <v>2076</v>
      </c>
      <c r="R436" s="216" t="s">
        <v>2037</v>
      </c>
      <c r="S436" s="216">
        <v>0.2</v>
      </c>
      <c r="T436" s="216" t="s">
        <v>2037</v>
      </c>
      <c r="U436" s="216" t="s">
        <v>2076</v>
      </c>
      <c r="V436" s="216" t="s">
        <v>1677</v>
      </c>
      <c r="W436" s="216" t="s">
        <v>2076</v>
      </c>
      <c r="X436" s="215">
        <v>8.1999999999999993</v>
      </c>
      <c r="Y436" s="215" t="s">
        <v>1676</v>
      </c>
      <c r="Z436" s="216">
        <v>13.7</v>
      </c>
      <c r="AA436" s="216">
        <v>8.1999999999999993</v>
      </c>
      <c r="AB436" s="216" t="s">
        <v>2029</v>
      </c>
      <c r="AC436" s="18" t="s">
        <v>1678</v>
      </c>
      <c r="AD436" s="210"/>
    </row>
    <row r="437" spans="1:30" ht="16.5" thickBot="1" x14ac:dyDescent="0.2">
      <c r="A437" s="220" t="s">
        <v>2081</v>
      </c>
      <c r="C437" s="214"/>
      <c r="D437" s="208"/>
      <c r="E437" s="206"/>
      <c r="F437" s="210" t="s">
        <v>1601</v>
      </c>
      <c r="G437" s="214" t="s">
        <v>2082</v>
      </c>
      <c r="H437" s="18">
        <v>843</v>
      </c>
      <c r="I437" s="207" t="s">
        <v>2083</v>
      </c>
      <c r="J437" s="214" t="s">
        <v>87</v>
      </c>
      <c r="K437" s="215">
        <v>300</v>
      </c>
      <c r="L437" s="18">
        <v>2.81</v>
      </c>
      <c r="M437" s="215">
        <v>0</v>
      </c>
      <c r="N437" s="215">
        <v>106</v>
      </c>
      <c r="O437" s="216"/>
      <c r="P437" s="216">
        <v>9.9</v>
      </c>
      <c r="Q437" s="216"/>
      <c r="R437" s="216"/>
      <c r="S437" s="216">
        <v>4</v>
      </c>
      <c r="T437" s="216"/>
      <c r="U437" s="216"/>
      <c r="V437" s="216"/>
      <c r="W437" s="216"/>
      <c r="X437" s="216"/>
      <c r="Y437" s="216"/>
      <c r="Z437" s="216">
        <v>7.3</v>
      </c>
      <c r="AA437" s="216"/>
      <c r="AB437" s="216">
        <v>1.2</v>
      </c>
      <c r="AD437" s="210"/>
    </row>
    <row r="438" spans="1:30" x14ac:dyDescent="0.15">
      <c r="A438" s="227" t="s">
        <v>1605</v>
      </c>
      <c r="B438" s="228"/>
      <c r="C438" s="229"/>
      <c r="D438" s="230"/>
      <c r="E438" s="230"/>
      <c r="F438" s="229" t="s">
        <v>1606</v>
      </c>
      <c r="G438" s="229" t="s">
        <v>2082</v>
      </c>
      <c r="H438" s="231">
        <v>708</v>
      </c>
      <c r="I438" s="230" t="s">
        <v>2083</v>
      </c>
      <c r="J438" s="229" t="s">
        <v>1607</v>
      </c>
      <c r="K438" s="229">
        <v>240</v>
      </c>
      <c r="L438" s="229">
        <v>2.95</v>
      </c>
      <c r="M438" s="229">
        <v>0</v>
      </c>
      <c r="N438" s="229">
        <v>173</v>
      </c>
      <c r="O438" s="229"/>
      <c r="P438" s="229">
        <v>19.8</v>
      </c>
      <c r="Q438" s="229"/>
      <c r="R438" s="229"/>
      <c r="S438" s="229">
        <v>10.3</v>
      </c>
      <c r="T438" s="229"/>
      <c r="U438" s="229"/>
      <c r="V438" s="229"/>
      <c r="W438" s="229"/>
      <c r="X438" s="229"/>
      <c r="Y438" s="229"/>
      <c r="Z438" s="229">
        <v>2.6</v>
      </c>
      <c r="AA438" s="229"/>
      <c r="AB438" s="229">
        <v>1.2</v>
      </c>
      <c r="AC438" s="229"/>
      <c r="AD438" s="232"/>
    </row>
    <row r="439" spans="1:30" x14ac:dyDescent="0.15">
      <c r="A439" s="233" t="s">
        <v>1608</v>
      </c>
      <c r="F439" s="18" t="s">
        <v>1609</v>
      </c>
      <c r="G439" s="18" t="s">
        <v>2082</v>
      </c>
      <c r="H439" s="226">
        <v>779</v>
      </c>
      <c r="I439" s="207" t="s">
        <v>2083</v>
      </c>
      <c r="J439" s="18" t="s">
        <v>1610</v>
      </c>
      <c r="K439" s="18">
        <v>600</v>
      </c>
      <c r="L439" s="18">
        <v>1.2983333333333333</v>
      </c>
      <c r="M439" s="18">
        <v>0</v>
      </c>
      <c r="N439" s="18">
        <v>47</v>
      </c>
      <c r="P439" s="18">
        <v>1.8</v>
      </c>
      <c r="S439" s="18">
        <v>0.9</v>
      </c>
      <c r="Z439" s="18">
        <v>8</v>
      </c>
      <c r="AB439" s="18">
        <v>3.3</v>
      </c>
      <c r="AD439" s="234"/>
    </row>
    <row r="440" spans="1:30" x14ac:dyDescent="0.15">
      <c r="A440" s="233" t="s">
        <v>1611</v>
      </c>
      <c r="F440" s="18" t="s">
        <v>1612</v>
      </c>
      <c r="G440" s="18" t="s">
        <v>2082</v>
      </c>
      <c r="H440" s="226">
        <v>753</v>
      </c>
      <c r="I440" s="207" t="s">
        <v>2083</v>
      </c>
      <c r="J440" s="18" t="s">
        <v>1219</v>
      </c>
      <c r="K440" s="18">
        <v>175</v>
      </c>
      <c r="L440" s="18">
        <v>4.3028571428571425</v>
      </c>
      <c r="M440" s="18">
        <v>0</v>
      </c>
      <c r="N440" s="18">
        <v>156</v>
      </c>
      <c r="P440" s="18">
        <v>25.6</v>
      </c>
      <c r="S440" s="18">
        <v>6.3</v>
      </c>
      <c r="Z440" s="18">
        <v>0.2</v>
      </c>
      <c r="AB440" s="18">
        <v>1.1000000000000001</v>
      </c>
      <c r="AD440" s="234"/>
    </row>
    <row r="441" spans="1:30" ht="16.5" thickBot="1" x14ac:dyDescent="0.2">
      <c r="A441" s="235" t="s">
        <v>1614</v>
      </c>
      <c r="B441" s="236"/>
      <c r="C441" s="237"/>
      <c r="D441" s="238"/>
      <c r="E441" s="238"/>
      <c r="F441" s="237" t="s">
        <v>1615</v>
      </c>
      <c r="G441" s="237" t="s">
        <v>2082</v>
      </c>
      <c r="H441" s="239">
        <v>765</v>
      </c>
      <c r="I441" s="238" t="s">
        <v>2083</v>
      </c>
      <c r="J441" s="237" t="s">
        <v>2084</v>
      </c>
      <c r="K441" s="237">
        <v>225</v>
      </c>
      <c r="L441" s="237">
        <v>3.4</v>
      </c>
      <c r="M441" s="237">
        <v>0</v>
      </c>
      <c r="N441" s="237">
        <v>112</v>
      </c>
      <c r="O441" s="237"/>
      <c r="P441" s="237">
        <v>17.7</v>
      </c>
      <c r="Q441" s="237"/>
      <c r="R441" s="237"/>
      <c r="S441" s="237">
        <v>3.4</v>
      </c>
      <c r="T441" s="237"/>
      <c r="U441" s="237"/>
      <c r="V441" s="237"/>
      <c r="W441" s="237"/>
      <c r="X441" s="237"/>
      <c r="Y441" s="237"/>
      <c r="Z441" s="237">
        <v>3.6</v>
      </c>
      <c r="AA441" s="237"/>
      <c r="AB441" s="237">
        <v>0.7</v>
      </c>
      <c r="AC441" s="237"/>
      <c r="AD441" s="240"/>
    </row>
    <row r="442" spans="1:30" x14ac:dyDescent="0.15">
      <c r="A442" s="220" t="s">
        <v>1617</v>
      </c>
      <c r="F442" s="18" t="s">
        <v>1618</v>
      </c>
      <c r="G442" s="18" t="s">
        <v>2082</v>
      </c>
      <c r="H442" s="226">
        <v>618</v>
      </c>
      <c r="I442" s="207" t="s">
        <v>2083</v>
      </c>
      <c r="J442" s="18" t="s">
        <v>87</v>
      </c>
      <c r="K442" s="18">
        <v>300</v>
      </c>
      <c r="L442" s="18">
        <v>2.06</v>
      </c>
      <c r="M442" s="18">
        <v>0</v>
      </c>
      <c r="N442" s="18">
        <v>101</v>
      </c>
      <c r="P442" s="18">
        <v>4.5</v>
      </c>
      <c r="S442" s="18">
        <v>4.5</v>
      </c>
      <c r="Z442" s="18">
        <v>11.1</v>
      </c>
      <c r="AB442" s="18">
        <v>1.2</v>
      </c>
    </row>
    <row r="443" spans="1:30" x14ac:dyDescent="0.15">
      <c r="A443" s="220" t="s">
        <v>1619</v>
      </c>
      <c r="F443" s="18" t="s">
        <v>1620</v>
      </c>
      <c r="G443" s="18" t="s">
        <v>2082</v>
      </c>
      <c r="H443" s="226">
        <v>496</v>
      </c>
      <c r="I443" s="207" t="s">
        <v>2083</v>
      </c>
      <c r="J443" s="18" t="s">
        <v>87</v>
      </c>
      <c r="K443" s="18">
        <v>300</v>
      </c>
      <c r="L443" s="18">
        <v>1.6533333333333333</v>
      </c>
      <c r="M443" s="18">
        <v>0</v>
      </c>
      <c r="N443" s="18">
        <v>137</v>
      </c>
      <c r="P443" s="18">
        <v>9.1</v>
      </c>
      <c r="S443" s="18">
        <v>9.1</v>
      </c>
      <c r="Z443" s="18">
        <v>4.5</v>
      </c>
      <c r="AB443" s="18">
        <v>0.7</v>
      </c>
    </row>
    <row r="444" spans="1:30" x14ac:dyDescent="0.15">
      <c r="A444" s="220" t="s">
        <v>1621</v>
      </c>
      <c r="F444" s="18" t="s">
        <v>1622</v>
      </c>
      <c r="G444" s="18" t="s">
        <v>2082</v>
      </c>
      <c r="H444" s="226">
        <v>592</v>
      </c>
      <c r="I444" s="207" t="s">
        <v>2083</v>
      </c>
      <c r="J444" s="18" t="s">
        <v>1457</v>
      </c>
      <c r="K444" s="18">
        <v>320</v>
      </c>
      <c r="L444" s="18">
        <v>1.85</v>
      </c>
      <c r="M444" s="18">
        <v>0</v>
      </c>
      <c r="N444" s="18">
        <v>97</v>
      </c>
      <c r="P444" s="18">
        <v>6.5</v>
      </c>
      <c r="S444" s="18">
        <v>4.8</v>
      </c>
      <c r="Z444" s="18">
        <v>6.9</v>
      </c>
      <c r="AB444" s="18">
        <v>0.7</v>
      </c>
    </row>
    <row r="445" spans="1:30" x14ac:dyDescent="0.15">
      <c r="A445" s="220" t="s">
        <v>1624</v>
      </c>
      <c r="F445" s="18" t="s">
        <v>1625</v>
      </c>
      <c r="G445" s="18" t="s">
        <v>2082</v>
      </c>
      <c r="H445" s="226">
        <v>448</v>
      </c>
      <c r="I445" s="207" t="s">
        <v>2083</v>
      </c>
      <c r="J445" s="18" t="s">
        <v>87</v>
      </c>
      <c r="K445" s="18">
        <v>300</v>
      </c>
      <c r="L445" s="18">
        <v>1.4933333333333334</v>
      </c>
      <c r="M445" s="18">
        <v>0</v>
      </c>
      <c r="N445" s="18">
        <v>125</v>
      </c>
      <c r="P445" s="18">
        <v>6.2</v>
      </c>
      <c r="S445" s="18">
        <v>7.2</v>
      </c>
      <c r="Z445" s="18">
        <v>7.9</v>
      </c>
      <c r="AB445" s="18">
        <v>0.6</v>
      </c>
    </row>
    <row r="446" spans="1:30" x14ac:dyDescent="0.15">
      <c r="A446" s="220" t="s">
        <v>1626</v>
      </c>
      <c r="F446" s="18" t="s">
        <v>1627</v>
      </c>
      <c r="G446" s="18" t="s">
        <v>2082</v>
      </c>
      <c r="H446" s="226">
        <v>628</v>
      </c>
      <c r="I446" s="207" t="s">
        <v>2083</v>
      </c>
      <c r="J446" s="18" t="s">
        <v>1457</v>
      </c>
      <c r="K446" s="18">
        <v>320</v>
      </c>
      <c r="L446" s="18">
        <v>1.9624999999999999</v>
      </c>
      <c r="M446" s="18">
        <v>0</v>
      </c>
      <c r="N446" s="18">
        <v>107</v>
      </c>
      <c r="P446" s="18">
        <v>5.4</v>
      </c>
      <c r="S446" s="18">
        <v>6.3</v>
      </c>
      <c r="Z446" s="18">
        <v>8.6999999999999993</v>
      </c>
      <c r="AB446" s="18">
        <v>1.2</v>
      </c>
    </row>
    <row r="447" spans="1:30" x14ac:dyDescent="0.15">
      <c r="A447" s="220" t="s">
        <v>1628</v>
      </c>
      <c r="F447" s="18" t="s">
        <v>1629</v>
      </c>
      <c r="G447" s="18" t="s">
        <v>2082</v>
      </c>
      <c r="H447" s="226">
        <v>291</v>
      </c>
      <c r="I447" s="207" t="s">
        <v>2083</v>
      </c>
      <c r="J447" s="18" t="s">
        <v>139</v>
      </c>
      <c r="K447" s="18">
        <v>150</v>
      </c>
      <c r="L447" s="18">
        <v>1.94</v>
      </c>
      <c r="M447" s="18">
        <v>0</v>
      </c>
      <c r="N447" s="18">
        <v>39</v>
      </c>
      <c r="P447" s="18">
        <v>1.4</v>
      </c>
      <c r="S447" s="18">
        <v>1.8</v>
      </c>
      <c r="Z447" s="18">
        <v>8.6999999999999993</v>
      </c>
      <c r="AB447" s="18">
        <v>0.6</v>
      </c>
    </row>
    <row r="448" spans="1:30" x14ac:dyDescent="0.15">
      <c r="A448" s="220" t="s">
        <v>1630</v>
      </c>
      <c r="F448" s="18" t="s">
        <v>1631</v>
      </c>
      <c r="G448" s="18" t="s">
        <v>2082</v>
      </c>
      <c r="H448" s="226">
        <v>278</v>
      </c>
      <c r="I448" s="207" t="s">
        <v>2083</v>
      </c>
      <c r="J448" s="18" t="s">
        <v>139</v>
      </c>
      <c r="K448" s="18">
        <v>150</v>
      </c>
      <c r="L448" s="18">
        <v>1.8533333333333333</v>
      </c>
      <c r="M448" s="18">
        <v>0</v>
      </c>
      <c r="N448" s="18">
        <v>57</v>
      </c>
      <c r="P448" s="18">
        <v>2.1</v>
      </c>
      <c r="S448" s="18">
        <v>1.9</v>
      </c>
      <c r="Z448" s="18">
        <v>9.1999999999999993</v>
      </c>
      <c r="AB448" s="18">
        <v>1.3</v>
      </c>
    </row>
    <row r="449" spans="1:28" x14ac:dyDescent="0.15">
      <c r="A449" s="220" t="s">
        <v>1632</v>
      </c>
      <c r="F449" s="18" t="s">
        <v>1633</v>
      </c>
      <c r="G449" s="18" t="s">
        <v>2082</v>
      </c>
      <c r="H449" s="226">
        <v>342</v>
      </c>
      <c r="I449" s="207" t="s">
        <v>2083</v>
      </c>
      <c r="J449" s="18" t="s">
        <v>139</v>
      </c>
      <c r="K449" s="18">
        <v>150</v>
      </c>
      <c r="L449" s="18">
        <v>2.2799999999999998</v>
      </c>
      <c r="M449" s="18">
        <v>0</v>
      </c>
      <c r="N449" s="18">
        <v>96</v>
      </c>
      <c r="P449" s="18">
        <v>3.4</v>
      </c>
      <c r="S449" s="18">
        <v>1.2</v>
      </c>
      <c r="Z449" s="18">
        <v>18.899999999999999</v>
      </c>
      <c r="AB449" s="18">
        <v>0.9</v>
      </c>
    </row>
    <row r="450" spans="1:28" x14ac:dyDescent="0.15">
      <c r="A450" s="220" t="s">
        <v>1634</v>
      </c>
      <c r="F450" s="18" t="s">
        <v>1635</v>
      </c>
      <c r="G450" s="18" t="s">
        <v>2082</v>
      </c>
      <c r="H450" s="226">
        <v>378</v>
      </c>
      <c r="I450" s="207" t="s">
        <v>2083</v>
      </c>
      <c r="J450" s="18" t="s">
        <v>55</v>
      </c>
      <c r="K450" s="18">
        <v>200</v>
      </c>
      <c r="L450" s="18">
        <v>1.89</v>
      </c>
      <c r="M450" s="18">
        <v>0</v>
      </c>
      <c r="N450" s="18">
        <v>60</v>
      </c>
      <c r="P450" s="18">
        <v>4</v>
      </c>
      <c r="S450" s="18">
        <v>3.3</v>
      </c>
      <c r="Z450" s="18">
        <v>5.4</v>
      </c>
      <c r="AB450" s="18">
        <v>0.8</v>
      </c>
    </row>
    <row r="451" spans="1:28" x14ac:dyDescent="0.15">
      <c r="A451" s="220" t="s">
        <v>1636</v>
      </c>
      <c r="F451" s="18" t="s">
        <v>1637</v>
      </c>
      <c r="G451" s="18" t="s">
        <v>2082</v>
      </c>
      <c r="H451" s="226">
        <v>205</v>
      </c>
      <c r="I451" s="207" t="s">
        <v>2083</v>
      </c>
      <c r="J451" s="18" t="s">
        <v>1638</v>
      </c>
      <c r="K451" s="18">
        <v>125</v>
      </c>
      <c r="L451" s="18">
        <v>1.64</v>
      </c>
      <c r="M451" s="18">
        <v>0</v>
      </c>
      <c r="N451" s="18">
        <v>68</v>
      </c>
      <c r="P451" s="18">
        <v>3.4</v>
      </c>
      <c r="S451" s="18">
        <v>4</v>
      </c>
      <c r="Z451" s="18">
        <v>6.5</v>
      </c>
      <c r="AB451" s="18">
        <v>0.6</v>
      </c>
    </row>
    <row r="452" spans="1:28" x14ac:dyDescent="0.15">
      <c r="A452" s="220" t="s">
        <v>1639</v>
      </c>
      <c r="F452" s="18" t="s">
        <v>1640</v>
      </c>
      <c r="G452" s="18" t="s">
        <v>2082</v>
      </c>
      <c r="H452" s="226">
        <v>300</v>
      </c>
      <c r="I452" s="207" t="s">
        <v>2083</v>
      </c>
      <c r="J452" s="18" t="s">
        <v>139</v>
      </c>
      <c r="K452" s="18">
        <v>150</v>
      </c>
      <c r="L452" s="18">
        <v>2</v>
      </c>
      <c r="M452" s="18">
        <v>0</v>
      </c>
      <c r="N452" s="18">
        <v>55</v>
      </c>
      <c r="P452" s="18">
        <v>2.9</v>
      </c>
      <c r="S452" s="18">
        <v>2.5</v>
      </c>
      <c r="Z452" s="18">
        <v>5.6</v>
      </c>
      <c r="AB452" s="18">
        <v>1.7</v>
      </c>
    </row>
    <row r="453" spans="1:28" x14ac:dyDescent="0.15">
      <c r="A453" s="220" t="s">
        <v>1641</v>
      </c>
      <c r="F453" s="18" t="s">
        <v>1642</v>
      </c>
      <c r="G453" s="18" t="s">
        <v>2082</v>
      </c>
      <c r="H453" s="226">
        <v>281</v>
      </c>
      <c r="I453" s="207" t="s">
        <v>2083</v>
      </c>
      <c r="J453" s="18" t="s">
        <v>139</v>
      </c>
      <c r="K453" s="18">
        <v>150</v>
      </c>
      <c r="L453" s="18">
        <v>1.8733333333333333</v>
      </c>
      <c r="M453" s="18">
        <v>0</v>
      </c>
      <c r="N453" s="18">
        <v>69</v>
      </c>
      <c r="P453" s="18">
        <v>1.6</v>
      </c>
      <c r="S453" s="18">
        <v>5.0999999999999996</v>
      </c>
      <c r="Z453" s="18">
        <v>8.5</v>
      </c>
      <c r="AB453" s="18">
        <v>1.7</v>
      </c>
    </row>
    <row r="454" spans="1:28" x14ac:dyDescent="0.15">
      <c r="A454" s="220" t="s">
        <v>1643</v>
      </c>
      <c r="F454" s="18" t="s">
        <v>1644</v>
      </c>
      <c r="G454" s="18" t="s">
        <v>2082</v>
      </c>
      <c r="H454" s="226">
        <v>300</v>
      </c>
      <c r="I454" s="207" t="s">
        <v>2083</v>
      </c>
      <c r="J454" s="18" t="s">
        <v>139</v>
      </c>
      <c r="K454" s="18">
        <v>150</v>
      </c>
      <c r="L454" s="18">
        <v>2</v>
      </c>
      <c r="M454" s="18">
        <v>0</v>
      </c>
      <c r="N454" s="18">
        <v>45</v>
      </c>
      <c r="P454" s="18">
        <v>1</v>
      </c>
      <c r="S454" s="18">
        <v>0.2</v>
      </c>
      <c r="Z454" s="18">
        <v>12.9</v>
      </c>
      <c r="AB454" s="18">
        <v>0.7</v>
      </c>
    </row>
    <row r="455" spans="1:28" x14ac:dyDescent="0.15">
      <c r="A455" s="220" t="s">
        <v>1645</v>
      </c>
      <c r="F455" s="18" t="s">
        <v>1646</v>
      </c>
      <c r="G455" s="18" t="s">
        <v>2082</v>
      </c>
      <c r="H455" s="226">
        <v>281</v>
      </c>
      <c r="I455" s="207" t="s">
        <v>2083</v>
      </c>
      <c r="J455" s="18" t="s">
        <v>139</v>
      </c>
      <c r="K455" s="18">
        <v>150</v>
      </c>
      <c r="L455" s="18">
        <v>1.8733333333333333</v>
      </c>
      <c r="M455" s="18">
        <v>0</v>
      </c>
      <c r="N455" s="18">
        <v>37</v>
      </c>
      <c r="P455" s="18">
        <v>1.7</v>
      </c>
      <c r="S455" s="18">
        <v>1</v>
      </c>
      <c r="Z455" s="18">
        <v>6.8</v>
      </c>
      <c r="AB455" s="18">
        <v>1.4</v>
      </c>
    </row>
  </sheetData>
  <phoneticPr fontId="4"/>
  <dataValidations count="2">
    <dataValidation imeMode="halfAlpha" allowBlank="1" showInputMessage="1" showErrorMessage="1" sqref="E352 E354:E355" xr:uid="{F8B41D70-9852-4EAD-9731-983F63017222}"/>
    <dataValidation imeMode="hiragana" allowBlank="1" showInputMessage="1" showErrorMessage="1" sqref="F352 F354:F355 AD352 AD354:AD355" xr:uid="{203587A5-34D7-4EFE-B64C-0F8386C1C665}"/>
  </dataValidations>
  <printOptions horizontalCentered="1"/>
  <pageMargins left="0" right="0" top="0.39370078740157483" bottom="0" header="0.51181102362204722" footer="0.31496062992125984"/>
  <pageSetup paperSize="9" scale="86" fitToHeight="0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3270-02D8-4046-AA51-2D3783C5CD3A}">
  <sheetPr>
    <tabColor rgb="FF00B050"/>
    <pageSetUpPr fitToPage="1"/>
  </sheetPr>
  <dimension ref="A1:AF79"/>
  <sheetViews>
    <sheetView zoomScale="85" zoomScaleNormal="85" workbookViewId="0">
      <pane xSplit="6" ySplit="7" topLeftCell="G8" activePane="bottomRight" state="frozen"/>
      <selection pane="topRight" activeCell="D2" sqref="D2:T2"/>
      <selection pane="bottomLeft" activeCell="D2" sqref="D2:T2"/>
      <selection pane="bottomRight" activeCell="U3" sqref="U3"/>
    </sheetView>
  </sheetViews>
  <sheetFormatPr defaultColWidth="9" defaultRowHeight="15.75" x14ac:dyDescent="0.25"/>
  <cols>
    <col min="1" max="2" width="9.25" style="1" customWidth="1"/>
    <col min="3" max="3" width="8.25" style="2" customWidth="1"/>
    <col min="4" max="4" width="7.75" style="3" customWidth="1"/>
    <col min="5" max="5" width="17.875" style="1" customWidth="1"/>
    <col min="6" max="6" width="8.25" style="1" customWidth="1"/>
    <col min="7" max="10" width="7.75" style="1" customWidth="1"/>
    <col min="11" max="11" width="7.75" style="1" hidden="1" customWidth="1"/>
    <col min="12" max="12" width="7.75" style="1" customWidth="1"/>
    <col min="13" max="13" width="7.75" style="1" hidden="1" customWidth="1"/>
    <col min="14" max="14" width="7.75" style="1" customWidth="1"/>
    <col min="15" max="15" width="7.75" style="1" hidden="1" customWidth="1"/>
    <col min="16" max="16" width="7.75" style="1" customWidth="1"/>
    <col min="17" max="17" width="7.75" style="1" hidden="1" customWidth="1"/>
    <col min="18" max="18" width="7.75" style="1" customWidth="1"/>
    <col min="19" max="19" width="5.875" style="1" hidden="1" customWidth="1"/>
    <col min="20" max="20" width="11.875" style="1" customWidth="1"/>
    <col min="21" max="21" width="24.75" style="1" customWidth="1"/>
    <col min="22" max="22" width="1.2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63" t="s">
        <v>2085</v>
      </c>
      <c r="U1" s="4" t="s">
        <v>2167</v>
      </c>
    </row>
    <row r="2" spans="1:32" ht="22.5" customHeight="1" x14ac:dyDescent="0.25">
      <c r="B2" s="27"/>
      <c r="D2" s="244" t="s">
        <v>2168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35" t="s">
        <v>2088</v>
      </c>
      <c r="B5" s="247"/>
      <c r="C5" s="247"/>
      <c r="D5" s="133" t="s">
        <v>2089</v>
      </c>
      <c r="E5" s="247"/>
      <c r="F5" s="247"/>
      <c r="G5" s="264" t="s">
        <v>2090</v>
      </c>
      <c r="H5" s="264"/>
      <c r="I5" s="255"/>
      <c r="J5" s="255"/>
      <c r="K5" s="255"/>
      <c r="L5" s="255"/>
      <c r="M5" s="255"/>
      <c r="N5" s="255"/>
      <c r="P5" s="264" t="s">
        <v>2091</v>
      </c>
      <c r="Q5" s="264"/>
      <c r="R5" s="264"/>
      <c r="S5" s="64"/>
      <c r="T5" s="255"/>
      <c r="U5" s="255"/>
      <c r="V5" s="6"/>
    </row>
    <row r="6" spans="1:32" ht="18.75" customHeight="1" x14ac:dyDescent="0.25">
      <c r="A6" s="248" t="s">
        <v>2092</v>
      </c>
      <c r="B6" s="249"/>
      <c r="C6" s="258" t="s">
        <v>2093</v>
      </c>
      <c r="D6" s="260" t="s">
        <v>2094</v>
      </c>
      <c r="E6" s="262" t="s">
        <v>2095</v>
      </c>
      <c r="F6" s="28" t="s">
        <v>2096</v>
      </c>
      <c r="G6" s="28" t="s">
        <v>2097</v>
      </c>
      <c r="H6" s="28" t="s">
        <v>2098</v>
      </c>
      <c r="I6" s="28" t="s">
        <v>2099</v>
      </c>
      <c r="J6" s="28" t="s">
        <v>2100</v>
      </c>
      <c r="K6" s="28" t="s">
        <v>2100</v>
      </c>
      <c r="L6" s="28" t="s">
        <v>2101</v>
      </c>
      <c r="M6" s="28" t="s">
        <v>2101</v>
      </c>
      <c r="N6" s="28" t="s">
        <v>2102</v>
      </c>
      <c r="O6" s="28" t="s">
        <v>2102</v>
      </c>
      <c r="P6" s="28" t="s">
        <v>2103</v>
      </c>
      <c r="Q6" s="28" t="s">
        <v>2103</v>
      </c>
      <c r="R6" s="28" t="s">
        <v>2104</v>
      </c>
      <c r="S6" s="7" t="s">
        <v>2105</v>
      </c>
      <c r="T6" s="7" t="s">
        <v>2106</v>
      </c>
      <c r="U6" s="256" t="s">
        <v>2107</v>
      </c>
      <c r="V6" s="8"/>
    </row>
    <row r="7" spans="1:32" ht="18.75" customHeight="1" thickBot="1" x14ac:dyDescent="0.3">
      <c r="A7" s="250"/>
      <c r="B7" s="251"/>
      <c r="C7" s="259"/>
      <c r="D7" s="261"/>
      <c r="E7" s="263"/>
      <c r="F7" s="9" t="s">
        <v>2108</v>
      </c>
      <c r="G7" s="9" t="s">
        <v>2108</v>
      </c>
      <c r="H7" s="9" t="s">
        <v>2109</v>
      </c>
      <c r="I7" s="9" t="s">
        <v>2110</v>
      </c>
      <c r="J7" s="9" t="s">
        <v>2111</v>
      </c>
      <c r="K7" s="9" t="s">
        <v>2111</v>
      </c>
      <c r="L7" s="9" t="s">
        <v>2108</v>
      </c>
      <c r="M7" s="9" t="s">
        <v>2108</v>
      </c>
      <c r="N7" s="9" t="s">
        <v>2108</v>
      </c>
      <c r="O7" s="9" t="s">
        <v>2108</v>
      </c>
      <c r="P7" s="9" t="s">
        <v>2108</v>
      </c>
      <c r="Q7" s="9" t="s">
        <v>2108</v>
      </c>
      <c r="R7" s="9" t="s">
        <v>2108</v>
      </c>
      <c r="S7" s="9" t="s">
        <v>2108</v>
      </c>
      <c r="T7" s="9" t="s">
        <v>2112</v>
      </c>
      <c r="U7" s="257"/>
      <c r="X7" s="65" t="s">
        <v>2113</v>
      </c>
      <c r="Y7" s="65" t="s">
        <v>2114</v>
      </c>
      <c r="Z7" s="66" t="s">
        <v>2115</v>
      </c>
      <c r="AA7" s="65" t="s">
        <v>2116</v>
      </c>
      <c r="AB7" s="66" t="s">
        <v>2131</v>
      </c>
      <c r="AC7" s="66" t="s">
        <v>2118</v>
      </c>
      <c r="AD7" s="66" t="s">
        <v>2119</v>
      </c>
      <c r="AE7" s="66" t="s">
        <v>2120</v>
      </c>
      <c r="AF7" s="66" t="s">
        <v>2121</v>
      </c>
    </row>
    <row r="8" spans="1:32" ht="14.25" customHeight="1" x14ac:dyDescent="0.25">
      <c r="A8" s="293"/>
      <c r="B8" s="294"/>
      <c r="C8" s="36"/>
      <c r="D8" s="37"/>
      <c r="E8" s="38" t="str">
        <f>IF(C8="","",VLOOKUP(C8,食材マスタ!$A$3:$AB$455,6,FALSE))</f>
        <v/>
      </c>
      <c r="F8" s="39"/>
      <c r="G8" s="40" t="str">
        <f t="shared" ref="G8:G42" si="0">IF(C8="","",F8/((100-I8)/100))</f>
        <v/>
      </c>
      <c r="H8" s="41" t="str">
        <f t="shared" ref="H8:H42" si="1">IF(C8="","",ROUND(G8*AA8,1))</f>
        <v/>
      </c>
      <c r="I8" s="42" t="str">
        <f>IF(C8="","",VLOOKUP(C8,食材マスタ!$A$3:$AB$455,13,FALSE))</f>
        <v/>
      </c>
      <c r="J8" s="43" t="str">
        <f t="shared" ref="J8:L23" si="2">K8</f>
        <v/>
      </c>
      <c r="K8" s="44" t="str">
        <f t="shared" ref="K8:K42" si="3">IF(C8="","",ROUND((F8*AB8)/100,0))</f>
        <v/>
      </c>
      <c r="L8" s="134" t="str">
        <f t="shared" si="2"/>
        <v/>
      </c>
      <c r="M8" s="45" t="str">
        <f t="shared" ref="M8:M42" si="4">IF(C8="","",ROUND((F8*AC8)/100,1))</f>
        <v/>
      </c>
      <c r="N8" s="134" t="str">
        <f t="shared" ref="N8:N42" si="5">O8</f>
        <v/>
      </c>
      <c r="O8" s="45" t="str">
        <f t="shared" ref="O8:O42" si="6">IF(C8="","",ROUND((F8*AD8)/100,1))</f>
        <v/>
      </c>
      <c r="P8" s="134" t="str">
        <f t="shared" ref="P8:P42" si="7">Q8</f>
        <v/>
      </c>
      <c r="Q8" s="45" t="str">
        <f t="shared" ref="Q8:Q42" si="8">IF(C8="","",ROUND((F8*AE8)/100,1))</f>
        <v/>
      </c>
      <c r="R8" s="134" t="str">
        <f t="shared" ref="R8:R42" si="9">S8</f>
        <v/>
      </c>
      <c r="S8" s="10" t="str">
        <f t="shared" ref="S8:S78" si="10">IF(C8="","",ROUND((F8*AF8)/100,1))</f>
        <v/>
      </c>
      <c r="T8" s="137"/>
      <c r="U8" s="34"/>
      <c r="X8" s="65" t="e">
        <f>VLOOKUP($C8,食材マスタ!$A:$AB,5,FALSE)</f>
        <v>#N/A</v>
      </c>
      <c r="Y8" s="65" t="e">
        <f>VLOOKUP($C8,食材マスタ!$A:$AB,6,FALSE)</f>
        <v>#N/A</v>
      </c>
      <c r="Z8" s="65" t="e">
        <f>VLOOKUP($C8,食材マスタ!$A:$AB,13,FALSE)</f>
        <v>#N/A</v>
      </c>
      <c r="AA8" s="65" t="e">
        <f>VLOOKUP($C8,食材マスタ!$A:$AB,12,FALSE)</f>
        <v>#N/A</v>
      </c>
      <c r="AB8" s="65" t="e">
        <f>VLOOKUP($C8,食材マスタ!$A:$AB,14,FALSE)</f>
        <v>#N/A</v>
      </c>
      <c r="AC8" s="65" t="e">
        <f>VLOOKUP($C8,食材マスタ!$A:$AB,16,FALSE)</f>
        <v>#N/A</v>
      </c>
      <c r="AD8" s="65" t="e">
        <f>VLOOKUP($C8,食材マスタ!$A:$AB,19,FALSE)</f>
        <v>#N/A</v>
      </c>
      <c r="AE8" s="65" t="e">
        <f>VLOOKUP($C8,食材マスタ!$A:$AB,26,FALSE)</f>
        <v>#N/A</v>
      </c>
      <c r="AF8" s="65" t="e">
        <f>VLOOKUP($C8,食材マスタ!$A:$AB,28,FALSE)</f>
        <v>#N/A</v>
      </c>
    </row>
    <row r="9" spans="1:32" ht="14.25" customHeight="1" x14ac:dyDescent="0.25">
      <c r="A9" s="291"/>
      <c r="B9" s="292"/>
      <c r="C9" s="46"/>
      <c r="D9" s="47"/>
      <c r="E9" s="123" t="str">
        <f>IF(C9="","",VLOOKUP(C9,食材マスタ!$A$3:$AB$455,6,FALSE))</f>
        <v/>
      </c>
      <c r="F9" s="49"/>
      <c r="G9" s="50" t="str">
        <f t="shared" si="0"/>
        <v/>
      </c>
      <c r="H9" s="41" t="str">
        <f t="shared" si="1"/>
        <v/>
      </c>
      <c r="I9" s="126" t="str">
        <f>IF(C9="","",VLOOKUP(C9,食材マスタ!$A$3:$AB$455,13,FALSE))</f>
        <v/>
      </c>
      <c r="J9" s="43" t="str">
        <f t="shared" si="2"/>
        <v/>
      </c>
      <c r="K9" s="51" t="str">
        <f t="shared" si="3"/>
        <v/>
      </c>
      <c r="L9" s="134" t="str">
        <f t="shared" si="2"/>
        <v/>
      </c>
      <c r="M9" s="52" t="str">
        <f t="shared" si="4"/>
        <v/>
      </c>
      <c r="N9" s="134" t="str">
        <f t="shared" si="5"/>
        <v/>
      </c>
      <c r="O9" s="52" t="str">
        <f t="shared" si="6"/>
        <v/>
      </c>
      <c r="P9" s="134" t="str">
        <f t="shared" si="7"/>
        <v/>
      </c>
      <c r="Q9" s="52" t="str">
        <f t="shared" si="8"/>
        <v/>
      </c>
      <c r="R9" s="134" t="str">
        <f t="shared" si="9"/>
        <v/>
      </c>
      <c r="S9" s="13" t="str">
        <f t="shared" si="10"/>
        <v/>
      </c>
      <c r="T9" s="138"/>
      <c r="U9" s="29"/>
      <c r="X9" s="65" t="e">
        <f>VLOOKUP($C9,食材マスタ!$A:$AB,5,FALSE)</f>
        <v>#N/A</v>
      </c>
      <c r="Y9" s="65" t="e">
        <f>VLOOKUP($C9,食材マスタ!$A:$AB,6,FALSE)</f>
        <v>#N/A</v>
      </c>
      <c r="Z9" s="65" t="e">
        <f>VLOOKUP($C9,食材マスタ!$A:$AB,13,FALSE)</f>
        <v>#N/A</v>
      </c>
      <c r="AA9" s="65" t="e">
        <f>VLOOKUP($C9,食材マスタ!$A:$AB,12,FALSE)</f>
        <v>#N/A</v>
      </c>
      <c r="AB9" s="65" t="e">
        <f>VLOOKUP($C9,食材マスタ!$A:$AB,14,FALSE)</f>
        <v>#N/A</v>
      </c>
      <c r="AC9" s="65" t="e">
        <f>VLOOKUP($C9,食材マスタ!$A:$AB,16,FALSE)</f>
        <v>#N/A</v>
      </c>
      <c r="AD9" s="65" t="e">
        <f>VLOOKUP($C9,食材マスタ!$A:$AB,19,FALSE)</f>
        <v>#N/A</v>
      </c>
      <c r="AE9" s="65" t="e">
        <f>VLOOKUP($C9,食材マスタ!$A:$AB,26,FALSE)</f>
        <v>#N/A</v>
      </c>
      <c r="AF9" s="65" t="e">
        <f>VLOOKUP($C9,食材マスタ!$A:$AB,28,FALSE)</f>
        <v>#N/A</v>
      </c>
    </row>
    <row r="10" spans="1:32" ht="14.25" customHeight="1" x14ac:dyDescent="0.25">
      <c r="A10" s="291"/>
      <c r="B10" s="292"/>
      <c r="C10" s="46"/>
      <c r="D10" s="47"/>
      <c r="E10" s="123" t="str">
        <f>IF(C10="","",VLOOKUP(C10,食材マスタ!$A$3:$AB$455,6,FALSE))</f>
        <v/>
      </c>
      <c r="F10" s="49"/>
      <c r="G10" s="50" t="str">
        <f t="shared" si="0"/>
        <v/>
      </c>
      <c r="H10" s="41" t="str">
        <f t="shared" si="1"/>
        <v/>
      </c>
      <c r="I10" s="126" t="str">
        <f>IF(C10="","",VLOOKUP(C10,食材マスタ!$A$3:$AB$455,13,FALSE))</f>
        <v/>
      </c>
      <c r="J10" s="43" t="str">
        <f t="shared" si="2"/>
        <v/>
      </c>
      <c r="K10" s="51" t="str">
        <f t="shared" si="3"/>
        <v/>
      </c>
      <c r="L10" s="134" t="str">
        <f t="shared" si="2"/>
        <v/>
      </c>
      <c r="M10" s="52" t="str">
        <f t="shared" si="4"/>
        <v/>
      </c>
      <c r="N10" s="134" t="str">
        <f t="shared" si="5"/>
        <v/>
      </c>
      <c r="O10" s="52" t="str">
        <f t="shared" si="6"/>
        <v/>
      </c>
      <c r="P10" s="134" t="str">
        <f t="shared" si="7"/>
        <v/>
      </c>
      <c r="Q10" s="52" t="str">
        <f t="shared" si="8"/>
        <v/>
      </c>
      <c r="R10" s="134" t="str">
        <f t="shared" si="9"/>
        <v/>
      </c>
      <c r="S10" s="13" t="str">
        <f t="shared" si="10"/>
        <v/>
      </c>
      <c r="T10" s="138"/>
      <c r="U10" s="29"/>
      <c r="X10" s="65" t="e">
        <f>VLOOKUP($C10,食材マスタ!$A:$AB,5,FALSE)</f>
        <v>#N/A</v>
      </c>
      <c r="Y10" s="65" t="e">
        <f>VLOOKUP($C10,食材マスタ!$A:$AB,6,FALSE)</f>
        <v>#N/A</v>
      </c>
      <c r="Z10" s="65" t="e">
        <f>VLOOKUP($C10,食材マスタ!$A:$AB,13,FALSE)</f>
        <v>#N/A</v>
      </c>
      <c r="AA10" s="65" t="e">
        <f>VLOOKUP($C10,食材マスタ!$A:$AB,12,FALSE)</f>
        <v>#N/A</v>
      </c>
      <c r="AB10" s="65" t="e">
        <f>VLOOKUP($C10,食材マスタ!$A:$AB,14,FALSE)</f>
        <v>#N/A</v>
      </c>
      <c r="AC10" s="65" t="e">
        <f>VLOOKUP($C10,食材マスタ!$A:$AB,16,FALSE)</f>
        <v>#N/A</v>
      </c>
      <c r="AD10" s="65" t="e">
        <f>VLOOKUP($C10,食材マスタ!$A:$AB,19,FALSE)</f>
        <v>#N/A</v>
      </c>
      <c r="AE10" s="65" t="e">
        <f>VLOOKUP($C10,食材マスタ!$A:$AB,26,FALSE)</f>
        <v>#N/A</v>
      </c>
      <c r="AF10" s="65" t="e">
        <f>VLOOKUP($C10,食材マスタ!$A:$AB,28,FALSE)</f>
        <v>#N/A</v>
      </c>
    </row>
    <row r="11" spans="1:32" ht="14.25" customHeight="1" x14ac:dyDescent="0.25">
      <c r="A11" s="291"/>
      <c r="B11" s="292"/>
      <c r="C11" s="46"/>
      <c r="D11" s="47"/>
      <c r="E11" s="123" t="str">
        <f>IF(C11="","",VLOOKUP(C11,食材マスタ!$A$3:$AB$455,6,FALSE))</f>
        <v/>
      </c>
      <c r="F11" s="49"/>
      <c r="G11" s="50" t="str">
        <f t="shared" si="0"/>
        <v/>
      </c>
      <c r="H11" s="41" t="str">
        <f t="shared" si="1"/>
        <v/>
      </c>
      <c r="I11" s="126" t="str">
        <f>IF(C11="","",VLOOKUP(C11,食材マスタ!$A$3:$AB$455,13,FALSE))</f>
        <v/>
      </c>
      <c r="J11" s="43" t="str">
        <f t="shared" si="2"/>
        <v/>
      </c>
      <c r="K11" s="51" t="str">
        <f t="shared" si="3"/>
        <v/>
      </c>
      <c r="L11" s="134" t="str">
        <f t="shared" si="2"/>
        <v/>
      </c>
      <c r="M11" s="52" t="str">
        <f t="shared" si="4"/>
        <v/>
      </c>
      <c r="N11" s="134" t="str">
        <f t="shared" si="5"/>
        <v/>
      </c>
      <c r="O11" s="52" t="str">
        <f t="shared" si="6"/>
        <v/>
      </c>
      <c r="P11" s="134" t="str">
        <f t="shared" si="7"/>
        <v/>
      </c>
      <c r="Q11" s="52" t="str">
        <f t="shared" si="8"/>
        <v/>
      </c>
      <c r="R11" s="134" t="str">
        <f t="shared" si="9"/>
        <v/>
      </c>
      <c r="S11" s="13" t="str">
        <f t="shared" si="10"/>
        <v/>
      </c>
      <c r="T11" s="138"/>
      <c r="U11" s="29"/>
      <c r="X11" s="65" t="e">
        <f>VLOOKUP($C11,食材マスタ!$A:$AB,5,FALSE)</f>
        <v>#N/A</v>
      </c>
      <c r="Y11" s="65" t="e">
        <f>VLOOKUP($C11,食材マスタ!$A:$AB,6,FALSE)</f>
        <v>#N/A</v>
      </c>
      <c r="Z11" s="65" t="e">
        <f>VLOOKUP($C11,食材マスタ!$A:$AB,13,FALSE)</f>
        <v>#N/A</v>
      </c>
      <c r="AA11" s="65" t="e">
        <f>VLOOKUP($C11,食材マスタ!$A:$AB,12,FALSE)</f>
        <v>#N/A</v>
      </c>
      <c r="AB11" s="65" t="e">
        <f>VLOOKUP($C11,食材マスタ!$A:$AB,14,FALSE)</f>
        <v>#N/A</v>
      </c>
      <c r="AC11" s="65" t="e">
        <f>VLOOKUP($C11,食材マスタ!$A:$AB,16,FALSE)</f>
        <v>#N/A</v>
      </c>
      <c r="AD11" s="65" t="e">
        <f>VLOOKUP($C11,食材マスタ!$A:$AB,19,FALSE)</f>
        <v>#N/A</v>
      </c>
      <c r="AE11" s="65" t="e">
        <f>VLOOKUP($C11,食材マスタ!$A:$AB,26,FALSE)</f>
        <v>#N/A</v>
      </c>
      <c r="AF11" s="65" t="e">
        <f>VLOOKUP($C11,食材マスタ!$A:$AB,28,FALSE)</f>
        <v>#N/A</v>
      </c>
    </row>
    <row r="12" spans="1:32" ht="14.25" customHeight="1" x14ac:dyDescent="0.25">
      <c r="A12" s="291"/>
      <c r="B12" s="292"/>
      <c r="C12" s="46"/>
      <c r="D12" s="47"/>
      <c r="E12" s="123" t="str">
        <f>IF(C12="","",VLOOKUP(C12,食材マスタ!$A$3:$AB$455,6,FALSE))</f>
        <v/>
      </c>
      <c r="F12" s="49"/>
      <c r="G12" s="50" t="str">
        <f t="shared" si="0"/>
        <v/>
      </c>
      <c r="H12" s="41" t="str">
        <f t="shared" si="1"/>
        <v/>
      </c>
      <c r="I12" s="126" t="str">
        <f>IF(C12="","",VLOOKUP(C12,食材マスタ!$A$3:$AB$455,13,FALSE))</f>
        <v/>
      </c>
      <c r="J12" s="43" t="str">
        <f t="shared" si="2"/>
        <v/>
      </c>
      <c r="K12" s="51" t="str">
        <f t="shared" si="3"/>
        <v/>
      </c>
      <c r="L12" s="134" t="str">
        <f t="shared" si="2"/>
        <v/>
      </c>
      <c r="M12" s="52" t="str">
        <f t="shared" si="4"/>
        <v/>
      </c>
      <c r="N12" s="134" t="str">
        <f t="shared" si="5"/>
        <v/>
      </c>
      <c r="O12" s="52" t="str">
        <f t="shared" si="6"/>
        <v/>
      </c>
      <c r="P12" s="134" t="str">
        <f t="shared" si="7"/>
        <v/>
      </c>
      <c r="Q12" s="52" t="str">
        <f t="shared" si="8"/>
        <v/>
      </c>
      <c r="R12" s="134" t="str">
        <f t="shared" si="9"/>
        <v/>
      </c>
      <c r="S12" s="13" t="str">
        <f t="shared" si="10"/>
        <v/>
      </c>
      <c r="T12" s="138"/>
      <c r="U12" s="29"/>
      <c r="X12" s="65" t="e">
        <f>VLOOKUP($C12,食材マスタ!$A:$AB,5,FALSE)</f>
        <v>#N/A</v>
      </c>
      <c r="Y12" s="65" t="e">
        <f>VLOOKUP($C12,食材マスタ!$A:$AB,6,FALSE)</f>
        <v>#N/A</v>
      </c>
      <c r="Z12" s="65" t="e">
        <f>VLOOKUP($C12,食材マスタ!$A:$AB,13,FALSE)</f>
        <v>#N/A</v>
      </c>
      <c r="AA12" s="65" t="e">
        <f>VLOOKUP($C12,食材マスタ!$A:$AB,12,FALSE)</f>
        <v>#N/A</v>
      </c>
      <c r="AB12" s="65" t="e">
        <f>VLOOKUP($C12,食材マスタ!$A:$AB,14,FALSE)</f>
        <v>#N/A</v>
      </c>
      <c r="AC12" s="65" t="e">
        <f>VLOOKUP($C12,食材マスタ!$A:$AB,16,FALSE)</f>
        <v>#N/A</v>
      </c>
      <c r="AD12" s="65" t="e">
        <f>VLOOKUP($C12,食材マスタ!$A:$AB,19,FALSE)</f>
        <v>#N/A</v>
      </c>
      <c r="AE12" s="65" t="e">
        <f>VLOOKUP($C12,食材マスタ!$A:$AB,26,FALSE)</f>
        <v>#N/A</v>
      </c>
      <c r="AF12" s="65" t="e">
        <f>VLOOKUP($C12,食材マスタ!$A:$AB,28,FALSE)</f>
        <v>#N/A</v>
      </c>
    </row>
    <row r="13" spans="1:32" ht="14.25" customHeight="1" x14ac:dyDescent="0.25">
      <c r="A13" s="291"/>
      <c r="B13" s="292"/>
      <c r="C13" s="46"/>
      <c r="D13" s="47"/>
      <c r="E13" s="123" t="str">
        <f>IF(C13="","",VLOOKUP(C13,食材マスタ!$A$3:$AB$455,6,FALSE))</f>
        <v/>
      </c>
      <c r="F13" s="49"/>
      <c r="G13" s="50" t="str">
        <f t="shared" si="0"/>
        <v/>
      </c>
      <c r="H13" s="41" t="str">
        <f t="shared" si="1"/>
        <v/>
      </c>
      <c r="I13" s="126" t="str">
        <f>IF(C13="","",VLOOKUP(C13,食材マスタ!$A$3:$AB$455,13,FALSE))</f>
        <v/>
      </c>
      <c r="J13" s="43" t="str">
        <f t="shared" si="2"/>
        <v/>
      </c>
      <c r="K13" s="51" t="str">
        <f t="shared" si="3"/>
        <v/>
      </c>
      <c r="L13" s="134" t="str">
        <f t="shared" si="2"/>
        <v/>
      </c>
      <c r="M13" s="52" t="str">
        <f t="shared" si="4"/>
        <v/>
      </c>
      <c r="N13" s="134" t="str">
        <f t="shared" si="5"/>
        <v/>
      </c>
      <c r="O13" s="52" t="str">
        <f t="shared" si="6"/>
        <v/>
      </c>
      <c r="P13" s="134" t="str">
        <f t="shared" si="7"/>
        <v/>
      </c>
      <c r="Q13" s="52" t="str">
        <f t="shared" si="8"/>
        <v/>
      </c>
      <c r="R13" s="134" t="str">
        <f t="shared" si="9"/>
        <v/>
      </c>
      <c r="S13" s="13" t="str">
        <f t="shared" si="10"/>
        <v/>
      </c>
      <c r="T13" s="138"/>
      <c r="U13" s="29"/>
      <c r="X13" s="65" t="e">
        <f>VLOOKUP($C13,食材マスタ!$A:$AB,5,FALSE)</f>
        <v>#N/A</v>
      </c>
      <c r="Y13" s="65" t="e">
        <f>VLOOKUP($C13,食材マスタ!$A:$AB,6,FALSE)</f>
        <v>#N/A</v>
      </c>
      <c r="Z13" s="65" t="e">
        <f>VLOOKUP($C13,食材マスタ!$A:$AB,13,FALSE)</f>
        <v>#N/A</v>
      </c>
      <c r="AA13" s="65" t="e">
        <f>VLOOKUP($C13,食材マスタ!$A:$AB,12,FALSE)</f>
        <v>#N/A</v>
      </c>
      <c r="AB13" s="65" t="e">
        <f>VLOOKUP($C13,食材マスタ!$A:$AB,14,FALSE)</f>
        <v>#N/A</v>
      </c>
      <c r="AC13" s="65" t="e">
        <f>VLOOKUP($C13,食材マスタ!$A:$AB,16,FALSE)</f>
        <v>#N/A</v>
      </c>
      <c r="AD13" s="65" t="e">
        <f>VLOOKUP($C13,食材マスタ!$A:$AB,19,FALSE)</f>
        <v>#N/A</v>
      </c>
      <c r="AE13" s="65" t="e">
        <f>VLOOKUP($C13,食材マスタ!$A:$AB,26,FALSE)</f>
        <v>#N/A</v>
      </c>
      <c r="AF13" s="65" t="e">
        <f>VLOOKUP($C13,食材マスタ!$A:$AB,28,FALSE)</f>
        <v>#N/A</v>
      </c>
    </row>
    <row r="14" spans="1:32" ht="14.25" customHeight="1" x14ac:dyDescent="0.25">
      <c r="A14" s="291"/>
      <c r="B14" s="292"/>
      <c r="C14" s="46"/>
      <c r="D14" s="47"/>
      <c r="E14" s="123" t="str">
        <f>IF(C14="","",VLOOKUP(C14,食材マスタ!$A$3:$AB$455,6,FALSE))</f>
        <v/>
      </c>
      <c r="F14" s="49"/>
      <c r="G14" s="50" t="str">
        <f t="shared" si="0"/>
        <v/>
      </c>
      <c r="H14" s="41" t="str">
        <f t="shared" si="1"/>
        <v/>
      </c>
      <c r="I14" s="126" t="str">
        <f>IF(C14="","",VLOOKUP(C14,食材マスタ!$A$3:$AB$455,13,FALSE))</f>
        <v/>
      </c>
      <c r="J14" s="43" t="str">
        <f t="shared" si="2"/>
        <v/>
      </c>
      <c r="K14" s="51" t="str">
        <f t="shared" si="3"/>
        <v/>
      </c>
      <c r="L14" s="134" t="str">
        <f t="shared" si="2"/>
        <v/>
      </c>
      <c r="M14" s="52" t="str">
        <f t="shared" si="4"/>
        <v/>
      </c>
      <c r="N14" s="134" t="str">
        <f t="shared" si="5"/>
        <v/>
      </c>
      <c r="O14" s="52" t="str">
        <f t="shared" si="6"/>
        <v/>
      </c>
      <c r="P14" s="134" t="str">
        <f t="shared" si="7"/>
        <v/>
      </c>
      <c r="Q14" s="52" t="str">
        <f t="shared" si="8"/>
        <v/>
      </c>
      <c r="R14" s="134" t="str">
        <f t="shared" si="9"/>
        <v/>
      </c>
      <c r="S14" s="13" t="str">
        <f t="shared" si="10"/>
        <v/>
      </c>
      <c r="T14" s="138"/>
      <c r="U14" s="29"/>
      <c r="X14" s="65" t="e">
        <f>VLOOKUP($C14,食材マスタ!$A:$AB,5,FALSE)</f>
        <v>#N/A</v>
      </c>
      <c r="Y14" s="65" t="e">
        <f>VLOOKUP($C14,食材マスタ!$A:$AB,6,FALSE)</f>
        <v>#N/A</v>
      </c>
      <c r="Z14" s="65" t="e">
        <f>VLOOKUP($C14,食材マスタ!$A:$AB,13,FALSE)</f>
        <v>#N/A</v>
      </c>
      <c r="AA14" s="65" t="e">
        <f>VLOOKUP($C14,食材マスタ!$A:$AB,12,FALSE)</f>
        <v>#N/A</v>
      </c>
      <c r="AB14" s="65" t="e">
        <f>VLOOKUP($C14,食材マスタ!$A:$AB,14,FALSE)</f>
        <v>#N/A</v>
      </c>
      <c r="AC14" s="65" t="e">
        <f>VLOOKUP($C14,食材マスタ!$A:$AB,16,FALSE)</f>
        <v>#N/A</v>
      </c>
      <c r="AD14" s="65" t="e">
        <f>VLOOKUP($C14,食材マスタ!$A:$AB,19,FALSE)</f>
        <v>#N/A</v>
      </c>
      <c r="AE14" s="65" t="e">
        <f>VLOOKUP($C14,食材マスタ!$A:$AB,26,FALSE)</f>
        <v>#N/A</v>
      </c>
      <c r="AF14" s="65" t="e">
        <f>VLOOKUP($C14,食材マスタ!$A:$AB,28,FALSE)</f>
        <v>#N/A</v>
      </c>
    </row>
    <row r="15" spans="1:32" ht="14.25" customHeight="1" x14ac:dyDescent="0.25">
      <c r="A15" s="291"/>
      <c r="B15" s="292"/>
      <c r="C15" s="46"/>
      <c r="D15" s="47"/>
      <c r="E15" s="123" t="str">
        <f>IF(C15="","",VLOOKUP(C15,食材マスタ!$A$3:$AB$455,6,FALSE))</f>
        <v/>
      </c>
      <c r="F15" s="49"/>
      <c r="G15" s="50" t="str">
        <f t="shared" si="0"/>
        <v/>
      </c>
      <c r="H15" s="41" t="str">
        <f t="shared" si="1"/>
        <v/>
      </c>
      <c r="I15" s="126" t="str">
        <f>IF(C15="","",VLOOKUP(C15,食材マスタ!$A$3:$AB$455,13,FALSE))</f>
        <v/>
      </c>
      <c r="J15" s="43" t="str">
        <f t="shared" si="2"/>
        <v/>
      </c>
      <c r="K15" s="51" t="str">
        <f t="shared" si="3"/>
        <v/>
      </c>
      <c r="L15" s="134" t="str">
        <f t="shared" si="2"/>
        <v/>
      </c>
      <c r="M15" s="52" t="str">
        <f t="shared" si="4"/>
        <v/>
      </c>
      <c r="N15" s="134" t="str">
        <f t="shared" si="5"/>
        <v/>
      </c>
      <c r="O15" s="52" t="str">
        <f t="shared" si="6"/>
        <v/>
      </c>
      <c r="P15" s="134" t="str">
        <f t="shared" si="7"/>
        <v/>
      </c>
      <c r="Q15" s="52" t="str">
        <f t="shared" si="8"/>
        <v/>
      </c>
      <c r="R15" s="134" t="str">
        <f t="shared" si="9"/>
        <v/>
      </c>
      <c r="S15" s="13" t="str">
        <f t="shared" si="10"/>
        <v/>
      </c>
      <c r="T15" s="138"/>
      <c r="U15" s="29"/>
      <c r="X15" s="65" t="e">
        <f>VLOOKUP($C15,食材マスタ!$A:$AB,5,FALSE)</f>
        <v>#N/A</v>
      </c>
      <c r="Y15" s="65" t="e">
        <f>VLOOKUP($C15,食材マスタ!$A:$AB,6,FALSE)</f>
        <v>#N/A</v>
      </c>
      <c r="Z15" s="65" t="e">
        <f>VLOOKUP($C15,食材マスタ!$A:$AB,13,FALSE)</f>
        <v>#N/A</v>
      </c>
      <c r="AA15" s="65" t="e">
        <f>VLOOKUP($C15,食材マスタ!$A:$AB,12,FALSE)</f>
        <v>#N/A</v>
      </c>
      <c r="AB15" s="65" t="e">
        <f>VLOOKUP($C15,食材マスタ!$A:$AB,14,FALSE)</f>
        <v>#N/A</v>
      </c>
      <c r="AC15" s="65" t="e">
        <f>VLOOKUP($C15,食材マスタ!$A:$AB,16,FALSE)</f>
        <v>#N/A</v>
      </c>
      <c r="AD15" s="65" t="e">
        <f>VLOOKUP($C15,食材マスタ!$A:$AB,19,FALSE)</f>
        <v>#N/A</v>
      </c>
      <c r="AE15" s="65" t="e">
        <f>VLOOKUP($C15,食材マスタ!$A:$AB,26,FALSE)</f>
        <v>#N/A</v>
      </c>
      <c r="AF15" s="65" t="e">
        <f>VLOOKUP($C15,食材マスタ!$A:$AB,28,FALSE)</f>
        <v>#N/A</v>
      </c>
    </row>
    <row r="16" spans="1:32" ht="14.25" customHeight="1" x14ac:dyDescent="0.25">
      <c r="A16" s="291"/>
      <c r="B16" s="292"/>
      <c r="C16" s="46"/>
      <c r="D16" s="47"/>
      <c r="E16" s="123" t="str">
        <f>IF(C16="","",VLOOKUP(C16,食材マスタ!$A$3:$AB$455,6,FALSE))</f>
        <v/>
      </c>
      <c r="F16" s="49"/>
      <c r="G16" s="50" t="str">
        <f t="shared" si="0"/>
        <v/>
      </c>
      <c r="H16" s="41" t="str">
        <f t="shared" si="1"/>
        <v/>
      </c>
      <c r="I16" s="126" t="str">
        <f>IF(C16="","",VLOOKUP(C16,食材マスタ!$A$3:$AB$455,13,FALSE))</f>
        <v/>
      </c>
      <c r="J16" s="43" t="str">
        <f t="shared" si="2"/>
        <v/>
      </c>
      <c r="K16" s="51" t="str">
        <f t="shared" si="3"/>
        <v/>
      </c>
      <c r="L16" s="134" t="str">
        <f t="shared" si="2"/>
        <v/>
      </c>
      <c r="M16" s="52" t="str">
        <f t="shared" si="4"/>
        <v/>
      </c>
      <c r="N16" s="134" t="str">
        <f t="shared" si="5"/>
        <v/>
      </c>
      <c r="O16" s="52" t="str">
        <f t="shared" si="6"/>
        <v/>
      </c>
      <c r="P16" s="134" t="str">
        <f t="shared" si="7"/>
        <v/>
      </c>
      <c r="Q16" s="52" t="str">
        <f t="shared" si="8"/>
        <v/>
      </c>
      <c r="R16" s="134" t="str">
        <f t="shared" si="9"/>
        <v/>
      </c>
      <c r="S16" s="13" t="str">
        <f t="shared" si="10"/>
        <v/>
      </c>
      <c r="T16" s="138"/>
      <c r="U16" s="29"/>
      <c r="X16" s="65" t="e">
        <f>VLOOKUP($C16,食材マスタ!$A:$AB,5,FALSE)</f>
        <v>#N/A</v>
      </c>
      <c r="Y16" s="65" t="e">
        <f>VLOOKUP($C16,食材マスタ!$A:$AB,6,FALSE)</f>
        <v>#N/A</v>
      </c>
      <c r="Z16" s="65" t="e">
        <f>VLOOKUP($C16,食材マスタ!$A:$AB,13,FALSE)</f>
        <v>#N/A</v>
      </c>
      <c r="AA16" s="65" t="e">
        <f>VLOOKUP($C16,食材マスタ!$A:$AB,12,FALSE)</f>
        <v>#N/A</v>
      </c>
      <c r="AB16" s="65" t="e">
        <f>VLOOKUP($C16,食材マスタ!$A:$AB,14,FALSE)</f>
        <v>#N/A</v>
      </c>
      <c r="AC16" s="65" t="e">
        <f>VLOOKUP($C16,食材マスタ!$A:$AB,16,FALSE)</f>
        <v>#N/A</v>
      </c>
      <c r="AD16" s="65" t="e">
        <f>VLOOKUP($C16,食材マスタ!$A:$AB,19,FALSE)</f>
        <v>#N/A</v>
      </c>
      <c r="AE16" s="65" t="e">
        <f>VLOOKUP($C16,食材マスタ!$A:$AB,26,FALSE)</f>
        <v>#N/A</v>
      </c>
      <c r="AF16" s="65" t="e">
        <f>VLOOKUP($C16,食材マスタ!$A:$AB,28,FALSE)</f>
        <v>#N/A</v>
      </c>
    </row>
    <row r="17" spans="1:32" ht="14.25" customHeight="1" x14ac:dyDescent="0.25">
      <c r="A17" s="291"/>
      <c r="B17" s="292"/>
      <c r="C17" s="46"/>
      <c r="D17" s="47"/>
      <c r="E17" s="123" t="str">
        <f>IF(C17="","",VLOOKUP(C17,食材マスタ!$A$3:$AB$455,6,FALSE))</f>
        <v/>
      </c>
      <c r="F17" s="49"/>
      <c r="G17" s="50" t="str">
        <f t="shared" si="0"/>
        <v/>
      </c>
      <c r="H17" s="41" t="str">
        <f t="shared" si="1"/>
        <v/>
      </c>
      <c r="I17" s="126" t="str">
        <f>IF(C17="","",VLOOKUP(C17,食材マスタ!$A$3:$AB$455,13,FALSE))</f>
        <v/>
      </c>
      <c r="J17" s="43" t="str">
        <f t="shared" si="2"/>
        <v/>
      </c>
      <c r="K17" s="51" t="str">
        <f t="shared" si="3"/>
        <v/>
      </c>
      <c r="L17" s="134" t="str">
        <f t="shared" si="2"/>
        <v/>
      </c>
      <c r="M17" s="52" t="str">
        <f t="shared" si="4"/>
        <v/>
      </c>
      <c r="N17" s="134" t="str">
        <f t="shared" si="5"/>
        <v/>
      </c>
      <c r="O17" s="52" t="str">
        <f t="shared" si="6"/>
        <v/>
      </c>
      <c r="P17" s="134" t="str">
        <f t="shared" si="7"/>
        <v/>
      </c>
      <c r="Q17" s="52" t="str">
        <f t="shared" si="8"/>
        <v/>
      </c>
      <c r="R17" s="134" t="str">
        <f t="shared" si="9"/>
        <v/>
      </c>
      <c r="S17" s="13" t="str">
        <f t="shared" si="10"/>
        <v/>
      </c>
      <c r="T17" s="138"/>
      <c r="U17" s="29"/>
      <c r="X17" s="65" t="e">
        <f>VLOOKUP($C17,食材マスタ!$A:$AB,5,FALSE)</f>
        <v>#N/A</v>
      </c>
      <c r="Y17" s="65" t="e">
        <f>VLOOKUP($C17,食材マスタ!$A:$AB,6,FALSE)</f>
        <v>#N/A</v>
      </c>
      <c r="Z17" s="65" t="e">
        <f>VLOOKUP($C17,食材マスタ!$A:$AB,13,FALSE)</f>
        <v>#N/A</v>
      </c>
      <c r="AA17" s="65" t="e">
        <f>VLOOKUP($C17,食材マスタ!$A:$AB,12,FALSE)</f>
        <v>#N/A</v>
      </c>
      <c r="AB17" s="65" t="e">
        <f>VLOOKUP($C17,食材マスタ!$A:$AB,14,FALSE)</f>
        <v>#N/A</v>
      </c>
      <c r="AC17" s="65" t="e">
        <f>VLOOKUP($C17,食材マスタ!$A:$AB,16,FALSE)</f>
        <v>#N/A</v>
      </c>
      <c r="AD17" s="65" t="e">
        <f>VLOOKUP($C17,食材マスタ!$A:$AB,19,FALSE)</f>
        <v>#N/A</v>
      </c>
      <c r="AE17" s="65" t="e">
        <f>VLOOKUP($C17,食材マスタ!$A:$AB,26,FALSE)</f>
        <v>#N/A</v>
      </c>
      <c r="AF17" s="65" t="e">
        <f>VLOOKUP($C17,食材マスタ!$A:$AB,28,FALSE)</f>
        <v>#N/A</v>
      </c>
    </row>
    <row r="18" spans="1:32" ht="14.25" customHeight="1" x14ac:dyDescent="0.25">
      <c r="A18" s="291"/>
      <c r="B18" s="292"/>
      <c r="C18" s="46"/>
      <c r="D18" s="47"/>
      <c r="E18" s="123" t="str">
        <f>IF(C18="","",VLOOKUP(C18,食材マスタ!$A$3:$AB$455,6,FALSE))</f>
        <v/>
      </c>
      <c r="F18" s="49"/>
      <c r="G18" s="50" t="str">
        <f t="shared" si="0"/>
        <v/>
      </c>
      <c r="H18" s="41" t="str">
        <f t="shared" si="1"/>
        <v/>
      </c>
      <c r="I18" s="126" t="str">
        <f>IF(C18="","",VLOOKUP(C18,食材マスタ!$A$3:$AB$455,13,FALSE))</f>
        <v/>
      </c>
      <c r="J18" s="43" t="str">
        <f t="shared" si="2"/>
        <v/>
      </c>
      <c r="K18" s="51" t="str">
        <f t="shared" si="3"/>
        <v/>
      </c>
      <c r="L18" s="134" t="str">
        <f t="shared" si="2"/>
        <v/>
      </c>
      <c r="M18" s="52" t="str">
        <f t="shared" si="4"/>
        <v/>
      </c>
      <c r="N18" s="134" t="str">
        <f t="shared" si="5"/>
        <v/>
      </c>
      <c r="O18" s="52" t="str">
        <f t="shared" si="6"/>
        <v/>
      </c>
      <c r="P18" s="134" t="str">
        <f t="shared" si="7"/>
        <v/>
      </c>
      <c r="Q18" s="52" t="str">
        <f t="shared" si="8"/>
        <v/>
      </c>
      <c r="R18" s="134" t="str">
        <f t="shared" si="9"/>
        <v/>
      </c>
      <c r="S18" s="13" t="str">
        <f t="shared" si="10"/>
        <v/>
      </c>
      <c r="T18" s="138"/>
      <c r="U18" s="29"/>
      <c r="X18" s="65" t="e">
        <f>VLOOKUP($C18,食材マスタ!$A:$AB,5,FALSE)</f>
        <v>#N/A</v>
      </c>
      <c r="Y18" s="65" t="e">
        <f>VLOOKUP($C18,食材マスタ!$A:$AB,6,FALSE)</f>
        <v>#N/A</v>
      </c>
      <c r="Z18" s="65" t="e">
        <f>VLOOKUP($C18,食材マスタ!$A:$AB,13,FALSE)</f>
        <v>#N/A</v>
      </c>
      <c r="AA18" s="65" t="e">
        <f>VLOOKUP($C18,食材マスタ!$A:$AB,12,FALSE)</f>
        <v>#N/A</v>
      </c>
      <c r="AB18" s="65" t="e">
        <f>VLOOKUP($C18,食材マスタ!$A:$AB,14,FALSE)</f>
        <v>#N/A</v>
      </c>
      <c r="AC18" s="65" t="e">
        <f>VLOOKUP($C18,食材マスタ!$A:$AB,16,FALSE)</f>
        <v>#N/A</v>
      </c>
      <c r="AD18" s="65" t="e">
        <f>VLOOKUP($C18,食材マスタ!$A:$AB,19,FALSE)</f>
        <v>#N/A</v>
      </c>
      <c r="AE18" s="65" t="e">
        <f>VLOOKUP($C18,食材マスタ!$A:$AB,26,FALSE)</f>
        <v>#N/A</v>
      </c>
      <c r="AF18" s="65" t="e">
        <f>VLOOKUP($C18,食材マスタ!$A:$AB,28,FALSE)</f>
        <v>#N/A</v>
      </c>
    </row>
    <row r="19" spans="1:32" ht="14.25" customHeight="1" x14ac:dyDescent="0.25">
      <c r="A19" s="291"/>
      <c r="B19" s="292"/>
      <c r="C19" s="46"/>
      <c r="D19" s="47"/>
      <c r="E19" s="123" t="str">
        <f>IF(C19="","",VLOOKUP(C19,食材マスタ!$A$3:$AB$455,6,FALSE))</f>
        <v/>
      </c>
      <c r="F19" s="49"/>
      <c r="G19" s="50" t="str">
        <f t="shared" si="0"/>
        <v/>
      </c>
      <c r="H19" s="41" t="str">
        <f t="shared" si="1"/>
        <v/>
      </c>
      <c r="I19" s="126" t="str">
        <f>IF(C19="","",VLOOKUP(C19,食材マスタ!$A$3:$AB$455,13,FALSE))</f>
        <v/>
      </c>
      <c r="J19" s="43" t="str">
        <f t="shared" si="2"/>
        <v/>
      </c>
      <c r="K19" s="51" t="str">
        <f t="shared" si="3"/>
        <v/>
      </c>
      <c r="L19" s="134" t="str">
        <f t="shared" si="2"/>
        <v/>
      </c>
      <c r="M19" s="52" t="str">
        <f t="shared" si="4"/>
        <v/>
      </c>
      <c r="N19" s="134" t="str">
        <f t="shared" si="5"/>
        <v/>
      </c>
      <c r="O19" s="52" t="str">
        <f t="shared" si="6"/>
        <v/>
      </c>
      <c r="P19" s="134" t="str">
        <f t="shared" si="7"/>
        <v/>
      </c>
      <c r="Q19" s="52" t="str">
        <f t="shared" si="8"/>
        <v/>
      </c>
      <c r="R19" s="134" t="str">
        <f t="shared" si="9"/>
        <v/>
      </c>
      <c r="S19" s="13" t="str">
        <f t="shared" si="10"/>
        <v/>
      </c>
      <c r="T19" s="138"/>
      <c r="U19" s="29"/>
      <c r="X19" s="65" t="e">
        <f>VLOOKUP($C19,食材マスタ!$A:$AB,5,FALSE)</f>
        <v>#N/A</v>
      </c>
      <c r="Y19" s="65" t="e">
        <f>VLOOKUP($C19,食材マスタ!$A:$AB,6,FALSE)</f>
        <v>#N/A</v>
      </c>
      <c r="Z19" s="65" t="e">
        <f>VLOOKUP($C19,食材マスタ!$A:$AB,13,FALSE)</f>
        <v>#N/A</v>
      </c>
      <c r="AA19" s="65" t="e">
        <f>VLOOKUP($C19,食材マスタ!$A:$AB,12,FALSE)</f>
        <v>#N/A</v>
      </c>
      <c r="AB19" s="65" t="e">
        <f>VLOOKUP($C19,食材マスタ!$A:$AB,14,FALSE)</f>
        <v>#N/A</v>
      </c>
      <c r="AC19" s="65" t="e">
        <f>VLOOKUP($C19,食材マスタ!$A:$AB,16,FALSE)</f>
        <v>#N/A</v>
      </c>
      <c r="AD19" s="65" t="e">
        <f>VLOOKUP($C19,食材マスタ!$A:$AB,19,FALSE)</f>
        <v>#N/A</v>
      </c>
      <c r="AE19" s="65" t="e">
        <f>VLOOKUP($C19,食材マスタ!$A:$AB,26,FALSE)</f>
        <v>#N/A</v>
      </c>
      <c r="AF19" s="65" t="e">
        <f>VLOOKUP($C19,食材マスタ!$A:$AB,28,FALSE)</f>
        <v>#N/A</v>
      </c>
    </row>
    <row r="20" spans="1:32" ht="14.25" customHeight="1" x14ac:dyDescent="0.25">
      <c r="A20" s="291"/>
      <c r="B20" s="292"/>
      <c r="C20" s="46"/>
      <c r="D20" s="47"/>
      <c r="E20" s="123" t="str">
        <f>IF(C20="","",VLOOKUP(C20,食材マスタ!$A$3:$AB$455,6,FALSE))</f>
        <v/>
      </c>
      <c r="F20" s="49"/>
      <c r="G20" s="50" t="str">
        <f t="shared" si="0"/>
        <v/>
      </c>
      <c r="H20" s="41" t="str">
        <f t="shared" si="1"/>
        <v/>
      </c>
      <c r="I20" s="126" t="str">
        <f>IF(C20="","",VLOOKUP(C20,食材マスタ!$A$3:$AB$455,13,FALSE))</f>
        <v/>
      </c>
      <c r="J20" s="43" t="str">
        <f t="shared" si="2"/>
        <v/>
      </c>
      <c r="K20" s="51" t="str">
        <f t="shared" si="3"/>
        <v/>
      </c>
      <c r="L20" s="134" t="str">
        <f t="shared" si="2"/>
        <v/>
      </c>
      <c r="M20" s="52" t="str">
        <f t="shared" si="4"/>
        <v/>
      </c>
      <c r="N20" s="134" t="str">
        <f t="shared" si="5"/>
        <v/>
      </c>
      <c r="O20" s="52" t="str">
        <f t="shared" si="6"/>
        <v/>
      </c>
      <c r="P20" s="134" t="str">
        <f t="shared" si="7"/>
        <v/>
      </c>
      <c r="Q20" s="52" t="str">
        <f t="shared" si="8"/>
        <v/>
      </c>
      <c r="R20" s="134" t="str">
        <f t="shared" si="9"/>
        <v/>
      </c>
      <c r="S20" s="13" t="str">
        <f t="shared" si="10"/>
        <v/>
      </c>
      <c r="T20" s="138"/>
      <c r="U20" s="30"/>
      <c r="X20" s="65" t="e">
        <f>VLOOKUP($C20,食材マスタ!$A:$AB,5,FALSE)</f>
        <v>#N/A</v>
      </c>
      <c r="Y20" s="65" t="e">
        <f>VLOOKUP($C20,食材マスタ!$A:$AB,6,FALSE)</f>
        <v>#N/A</v>
      </c>
      <c r="Z20" s="65" t="e">
        <f>VLOOKUP($C20,食材マスタ!$A:$AB,13,FALSE)</f>
        <v>#N/A</v>
      </c>
      <c r="AA20" s="65" t="e">
        <f>VLOOKUP($C20,食材マスタ!$A:$AB,12,FALSE)</f>
        <v>#N/A</v>
      </c>
      <c r="AB20" s="65" t="e">
        <f>VLOOKUP($C20,食材マスタ!$A:$AB,14,FALSE)</f>
        <v>#N/A</v>
      </c>
      <c r="AC20" s="65" t="e">
        <f>VLOOKUP($C20,食材マスタ!$A:$AB,16,FALSE)</f>
        <v>#N/A</v>
      </c>
      <c r="AD20" s="65" t="e">
        <f>VLOOKUP($C20,食材マスタ!$A:$AB,19,FALSE)</f>
        <v>#N/A</v>
      </c>
      <c r="AE20" s="65" t="e">
        <f>VLOOKUP($C20,食材マスタ!$A:$AB,26,FALSE)</f>
        <v>#N/A</v>
      </c>
      <c r="AF20" s="65" t="e">
        <f>VLOOKUP($C20,食材マスタ!$A:$AB,28,FALSE)</f>
        <v>#N/A</v>
      </c>
    </row>
    <row r="21" spans="1:32" ht="14.25" customHeight="1" x14ac:dyDescent="0.25">
      <c r="A21" s="291"/>
      <c r="B21" s="292"/>
      <c r="C21" s="46"/>
      <c r="D21" s="47"/>
      <c r="E21" s="123" t="str">
        <f>IF(C21="","",VLOOKUP(C21,食材マスタ!$A$3:$AB$455,6,FALSE))</f>
        <v/>
      </c>
      <c r="F21" s="49"/>
      <c r="G21" s="50" t="str">
        <f t="shared" si="0"/>
        <v/>
      </c>
      <c r="H21" s="41" t="str">
        <f t="shared" si="1"/>
        <v/>
      </c>
      <c r="I21" s="126" t="str">
        <f>IF(C21="","",VLOOKUP(C21,食材マスタ!$A$3:$AB$455,13,FALSE))</f>
        <v/>
      </c>
      <c r="J21" s="43" t="str">
        <f t="shared" si="2"/>
        <v/>
      </c>
      <c r="K21" s="51" t="str">
        <f t="shared" si="3"/>
        <v/>
      </c>
      <c r="L21" s="134" t="str">
        <f t="shared" si="2"/>
        <v/>
      </c>
      <c r="M21" s="52" t="str">
        <f t="shared" si="4"/>
        <v/>
      </c>
      <c r="N21" s="134" t="str">
        <f t="shared" si="5"/>
        <v/>
      </c>
      <c r="O21" s="52" t="str">
        <f t="shared" si="6"/>
        <v/>
      </c>
      <c r="P21" s="134" t="str">
        <f t="shared" si="7"/>
        <v/>
      </c>
      <c r="Q21" s="52" t="str">
        <f t="shared" si="8"/>
        <v/>
      </c>
      <c r="R21" s="134" t="str">
        <f t="shared" si="9"/>
        <v/>
      </c>
      <c r="S21" s="13" t="str">
        <f t="shared" si="10"/>
        <v/>
      </c>
      <c r="T21" s="138"/>
      <c r="U21" s="30"/>
      <c r="X21" s="65" t="e">
        <f>VLOOKUP($C21,食材マスタ!$A:$AB,5,FALSE)</f>
        <v>#N/A</v>
      </c>
      <c r="Y21" s="65" t="e">
        <f>VLOOKUP($C21,食材マスタ!$A:$AB,6,FALSE)</f>
        <v>#N/A</v>
      </c>
      <c r="Z21" s="65" t="e">
        <f>VLOOKUP($C21,食材マスタ!$A:$AB,13,FALSE)</f>
        <v>#N/A</v>
      </c>
      <c r="AA21" s="65" t="e">
        <f>VLOOKUP($C21,食材マスタ!$A:$AB,12,FALSE)</f>
        <v>#N/A</v>
      </c>
      <c r="AB21" s="65" t="e">
        <f>VLOOKUP($C21,食材マスタ!$A:$AB,14,FALSE)</f>
        <v>#N/A</v>
      </c>
      <c r="AC21" s="65" t="e">
        <f>VLOOKUP($C21,食材マスタ!$A:$AB,16,FALSE)</f>
        <v>#N/A</v>
      </c>
      <c r="AD21" s="65" t="e">
        <f>VLOOKUP($C21,食材マスタ!$A:$AB,19,FALSE)</f>
        <v>#N/A</v>
      </c>
      <c r="AE21" s="65" t="e">
        <f>VLOOKUP($C21,食材マスタ!$A:$AB,26,FALSE)</f>
        <v>#N/A</v>
      </c>
      <c r="AF21" s="65" t="e">
        <f>VLOOKUP($C21,食材マスタ!$A:$AB,28,FALSE)</f>
        <v>#N/A</v>
      </c>
    </row>
    <row r="22" spans="1:32" ht="14.25" customHeight="1" x14ac:dyDescent="0.25">
      <c r="A22" s="291"/>
      <c r="B22" s="292"/>
      <c r="C22" s="46"/>
      <c r="D22" s="47"/>
      <c r="E22" s="123" t="str">
        <f>IF(C22="","",VLOOKUP(C22,食材マスタ!$A$3:$AB$455,6,FALSE))</f>
        <v/>
      </c>
      <c r="F22" s="49"/>
      <c r="G22" s="50" t="str">
        <f t="shared" si="0"/>
        <v/>
      </c>
      <c r="H22" s="41" t="str">
        <f t="shared" si="1"/>
        <v/>
      </c>
      <c r="I22" s="126" t="str">
        <f>IF(C22="","",VLOOKUP(C22,食材マスタ!$A$3:$AB$455,13,FALSE))</f>
        <v/>
      </c>
      <c r="J22" s="43" t="str">
        <f t="shared" si="2"/>
        <v/>
      </c>
      <c r="K22" s="51" t="str">
        <f t="shared" si="3"/>
        <v/>
      </c>
      <c r="L22" s="134" t="str">
        <f t="shared" si="2"/>
        <v/>
      </c>
      <c r="M22" s="52" t="str">
        <f t="shared" si="4"/>
        <v/>
      </c>
      <c r="N22" s="134" t="str">
        <f t="shared" si="5"/>
        <v/>
      </c>
      <c r="O22" s="52" t="str">
        <f t="shared" si="6"/>
        <v/>
      </c>
      <c r="P22" s="134" t="str">
        <f t="shared" si="7"/>
        <v/>
      </c>
      <c r="Q22" s="52" t="str">
        <f t="shared" si="8"/>
        <v/>
      </c>
      <c r="R22" s="134" t="str">
        <f t="shared" si="9"/>
        <v/>
      </c>
      <c r="S22" s="13" t="str">
        <f t="shared" si="10"/>
        <v/>
      </c>
      <c r="T22" s="138"/>
      <c r="U22" s="30"/>
      <c r="X22" s="65" t="e">
        <f>VLOOKUP($C22,食材マスタ!$A:$AB,5,FALSE)</f>
        <v>#N/A</v>
      </c>
      <c r="Y22" s="65" t="e">
        <f>VLOOKUP($C22,食材マスタ!$A:$AB,6,FALSE)</f>
        <v>#N/A</v>
      </c>
      <c r="Z22" s="65" t="e">
        <f>VLOOKUP($C22,食材マスタ!$A:$AB,13,FALSE)</f>
        <v>#N/A</v>
      </c>
      <c r="AA22" s="65" t="e">
        <f>VLOOKUP($C22,食材マスタ!$A:$AB,12,FALSE)</f>
        <v>#N/A</v>
      </c>
      <c r="AB22" s="65" t="e">
        <f>VLOOKUP($C22,食材マスタ!$A:$AB,14,FALSE)</f>
        <v>#N/A</v>
      </c>
      <c r="AC22" s="65" t="e">
        <f>VLOOKUP($C22,食材マスタ!$A:$AB,16,FALSE)</f>
        <v>#N/A</v>
      </c>
      <c r="AD22" s="65" t="e">
        <f>VLOOKUP($C22,食材マスタ!$A:$AB,19,FALSE)</f>
        <v>#N/A</v>
      </c>
      <c r="AE22" s="65" t="e">
        <f>VLOOKUP($C22,食材マスタ!$A:$AB,26,FALSE)</f>
        <v>#N/A</v>
      </c>
      <c r="AF22" s="65" t="e">
        <f>VLOOKUP($C22,食材マスタ!$A:$AB,28,FALSE)</f>
        <v>#N/A</v>
      </c>
    </row>
    <row r="23" spans="1:32" ht="14.25" customHeight="1" x14ac:dyDescent="0.25">
      <c r="A23" s="291"/>
      <c r="B23" s="292"/>
      <c r="C23" s="46"/>
      <c r="D23" s="47"/>
      <c r="E23" s="123" t="str">
        <f>IF(C23="","",VLOOKUP(C23,食材マスタ!$A$3:$AB$455,6,FALSE))</f>
        <v/>
      </c>
      <c r="F23" s="49"/>
      <c r="G23" s="50" t="str">
        <f t="shared" si="0"/>
        <v/>
      </c>
      <c r="H23" s="41" t="str">
        <f t="shared" si="1"/>
        <v/>
      </c>
      <c r="I23" s="126" t="str">
        <f>IF(C23="","",VLOOKUP(C23,食材マスタ!$A$3:$AB$455,13,FALSE))</f>
        <v/>
      </c>
      <c r="J23" s="43" t="str">
        <f t="shared" si="2"/>
        <v/>
      </c>
      <c r="K23" s="51" t="str">
        <f t="shared" si="3"/>
        <v/>
      </c>
      <c r="L23" s="134" t="str">
        <f t="shared" si="2"/>
        <v/>
      </c>
      <c r="M23" s="52" t="str">
        <f t="shared" si="4"/>
        <v/>
      </c>
      <c r="N23" s="134" t="str">
        <f t="shared" si="5"/>
        <v/>
      </c>
      <c r="O23" s="52" t="str">
        <f t="shared" si="6"/>
        <v/>
      </c>
      <c r="P23" s="134" t="str">
        <f t="shared" si="7"/>
        <v/>
      </c>
      <c r="Q23" s="52" t="str">
        <f t="shared" si="8"/>
        <v/>
      </c>
      <c r="R23" s="134" t="str">
        <f t="shared" si="9"/>
        <v/>
      </c>
      <c r="S23" s="13" t="str">
        <f t="shared" si="10"/>
        <v/>
      </c>
      <c r="T23" s="138"/>
      <c r="U23" s="31"/>
      <c r="X23" s="65" t="e">
        <f>VLOOKUP($C23,食材マスタ!$A:$AB,5,FALSE)</f>
        <v>#N/A</v>
      </c>
      <c r="Y23" s="65" t="e">
        <f>VLOOKUP($C23,食材マスタ!$A:$AB,6,FALSE)</f>
        <v>#N/A</v>
      </c>
      <c r="Z23" s="65" t="e">
        <f>VLOOKUP($C23,食材マスタ!$A:$AB,13,FALSE)</f>
        <v>#N/A</v>
      </c>
      <c r="AA23" s="65" t="e">
        <f>VLOOKUP($C23,食材マスタ!$A:$AB,12,FALSE)</f>
        <v>#N/A</v>
      </c>
      <c r="AB23" s="65" t="e">
        <f>VLOOKUP($C23,食材マスタ!$A:$AB,14,FALSE)</f>
        <v>#N/A</v>
      </c>
      <c r="AC23" s="65" t="e">
        <f>VLOOKUP($C23,食材マスタ!$A:$AB,16,FALSE)</f>
        <v>#N/A</v>
      </c>
      <c r="AD23" s="65" t="e">
        <f>VLOOKUP($C23,食材マスタ!$A:$AB,19,FALSE)</f>
        <v>#N/A</v>
      </c>
      <c r="AE23" s="65" t="e">
        <f>VLOOKUP($C23,食材マスタ!$A:$AB,26,FALSE)</f>
        <v>#N/A</v>
      </c>
      <c r="AF23" s="65" t="e">
        <f>VLOOKUP($C23,食材マスタ!$A:$AB,28,FALSE)</f>
        <v>#N/A</v>
      </c>
    </row>
    <row r="24" spans="1:32" ht="14.25" customHeight="1" x14ac:dyDescent="0.25">
      <c r="A24" s="291"/>
      <c r="B24" s="292"/>
      <c r="C24" s="46"/>
      <c r="D24" s="47"/>
      <c r="E24" s="123" t="str">
        <f>IF(C24="","",VLOOKUP(C24,食材マスタ!$A$3:$AB$455,6,FALSE))</f>
        <v/>
      </c>
      <c r="F24" s="49"/>
      <c r="G24" s="50" t="str">
        <f t="shared" si="0"/>
        <v/>
      </c>
      <c r="H24" s="41" t="str">
        <f t="shared" si="1"/>
        <v/>
      </c>
      <c r="I24" s="126" t="str">
        <f>IF(C24="","",VLOOKUP(C24,食材マスタ!$A$3:$AB$455,13,FALSE))</f>
        <v/>
      </c>
      <c r="J24" s="43" t="str">
        <f t="shared" ref="J24:J49" si="11">K24</f>
        <v/>
      </c>
      <c r="K24" s="51" t="str">
        <f t="shared" si="3"/>
        <v/>
      </c>
      <c r="L24" s="134" t="str">
        <f t="shared" ref="L24:L49" si="12">M24</f>
        <v/>
      </c>
      <c r="M24" s="52" t="str">
        <f t="shared" si="4"/>
        <v/>
      </c>
      <c r="N24" s="134" t="str">
        <f t="shared" si="5"/>
        <v/>
      </c>
      <c r="O24" s="52" t="str">
        <f t="shared" si="6"/>
        <v/>
      </c>
      <c r="P24" s="134" t="str">
        <f t="shared" si="7"/>
        <v/>
      </c>
      <c r="Q24" s="52" t="str">
        <f t="shared" si="8"/>
        <v/>
      </c>
      <c r="R24" s="134" t="str">
        <f t="shared" si="9"/>
        <v/>
      </c>
      <c r="S24" s="13" t="str">
        <f t="shared" si="10"/>
        <v/>
      </c>
      <c r="T24" s="138"/>
      <c r="U24" s="29"/>
      <c r="X24" s="65" t="e">
        <f>VLOOKUP($C24,食材マスタ!$A:$AB,5,FALSE)</f>
        <v>#N/A</v>
      </c>
      <c r="Y24" s="65" t="e">
        <f>VLOOKUP($C24,食材マスタ!$A:$AB,6,FALSE)</f>
        <v>#N/A</v>
      </c>
      <c r="Z24" s="65" t="e">
        <f>VLOOKUP($C24,食材マスタ!$A:$AB,13,FALSE)</f>
        <v>#N/A</v>
      </c>
      <c r="AA24" s="65" t="e">
        <f>VLOOKUP($C24,食材マスタ!$A:$AB,12,FALSE)</f>
        <v>#N/A</v>
      </c>
      <c r="AB24" s="65" t="e">
        <f>VLOOKUP($C24,食材マスタ!$A:$AB,14,FALSE)</f>
        <v>#N/A</v>
      </c>
      <c r="AC24" s="65" t="e">
        <f>VLOOKUP($C24,食材マスタ!$A:$AB,16,FALSE)</f>
        <v>#N/A</v>
      </c>
      <c r="AD24" s="65" t="e">
        <f>VLOOKUP($C24,食材マスタ!$A:$AB,19,FALSE)</f>
        <v>#N/A</v>
      </c>
      <c r="AE24" s="65" t="e">
        <f>VLOOKUP($C24,食材マスタ!$A:$AB,26,FALSE)</f>
        <v>#N/A</v>
      </c>
      <c r="AF24" s="65" t="e">
        <f>VLOOKUP($C24,食材マスタ!$A:$AB,28,FALSE)</f>
        <v>#N/A</v>
      </c>
    </row>
    <row r="25" spans="1:32" ht="14.25" customHeight="1" x14ac:dyDescent="0.25">
      <c r="A25" s="291"/>
      <c r="B25" s="292"/>
      <c r="C25" s="46"/>
      <c r="D25" s="47"/>
      <c r="E25" s="123" t="str">
        <f>IF(C25="","",VLOOKUP(C25,食材マスタ!$A$3:$AB$455,6,FALSE))</f>
        <v/>
      </c>
      <c r="F25" s="49"/>
      <c r="G25" s="50" t="str">
        <f t="shared" si="0"/>
        <v/>
      </c>
      <c r="H25" s="41" t="str">
        <f t="shared" si="1"/>
        <v/>
      </c>
      <c r="I25" s="126" t="str">
        <f>IF(C25="","",VLOOKUP(C25,食材マスタ!$A$3:$AB$455,13,FALSE))</f>
        <v/>
      </c>
      <c r="J25" s="43" t="str">
        <f t="shared" si="11"/>
        <v/>
      </c>
      <c r="K25" s="51" t="str">
        <f t="shared" si="3"/>
        <v/>
      </c>
      <c r="L25" s="134" t="str">
        <f t="shared" si="12"/>
        <v/>
      </c>
      <c r="M25" s="52" t="str">
        <f t="shared" si="4"/>
        <v/>
      </c>
      <c r="N25" s="134" t="str">
        <f t="shared" si="5"/>
        <v/>
      </c>
      <c r="O25" s="52" t="str">
        <f t="shared" si="6"/>
        <v/>
      </c>
      <c r="P25" s="134" t="str">
        <f t="shared" si="7"/>
        <v/>
      </c>
      <c r="Q25" s="52" t="str">
        <f t="shared" si="8"/>
        <v/>
      </c>
      <c r="R25" s="134" t="str">
        <f t="shared" si="9"/>
        <v/>
      </c>
      <c r="S25" s="13" t="str">
        <f t="shared" si="10"/>
        <v/>
      </c>
      <c r="T25" s="138"/>
      <c r="U25" s="29"/>
      <c r="X25" s="65" t="e">
        <f>VLOOKUP($C25,食材マスタ!$A:$AB,5,FALSE)</f>
        <v>#N/A</v>
      </c>
      <c r="Y25" s="65" t="e">
        <f>VLOOKUP($C25,食材マスタ!$A:$AB,6,FALSE)</f>
        <v>#N/A</v>
      </c>
      <c r="Z25" s="65" t="e">
        <f>VLOOKUP($C25,食材マスタ!$A:$AB,13,FALSE)</f>
        <v>#N/A</v>
      </c>
      <c r="AA25" s="65" t="e">
        <f>VLOOKUP($C25,食材マスタ!$A:$AB,12,FALSE)</f>
        <v>#N/A</v>
      </c>
      <c r="AB25" s="65" t="e">
        <f>VLOOKUP($C25,食材マスタ!$A:$AB,14,FALSE)</f>
        <v>#N/A</v>
      </c>
      <c r="AC25" s="65" t="e">
        <f>VLOOKUP($C25,食材マスタ!$A:$AB,16,FALSE)</f>
        <v>#N/A</v>
      </c>
      <c r="AD25" s="65" t="e">
        <f>VLOOKUP($C25,食材マスタ!$A:$AB,19,FALSE)</f>
        <v>#N/A</v>
      </c>
      <c r="AE25" s="65" t="e">
        <f>VLOOKUP($C25,食材マスタ!$A:$AB,26,FALSE)</f>
        <v>#N/A</v>
      </c>
      <c r="AF25" s="65" t="e">
        <f>VLOOKUP($C25,食材マスタ!$A:$AB,28,FALSE)</f>
        <v>#N/A</v>
      </c>
    </row>
    <row r="26" spans="1:32" ht="14.25" customHeight="1" x14ac:dyDescent="0.25">
      <c r="A26" s="291"/>
      <c r="B26" s="292"/>
      <c r="C26" s="46"/>
      <c r="D26" s="47"/>
      <c r="E26" s="123" t="str">
        <f>IF(C26="","",VLOOKUP(C26,食材マスタ!$A$3:$AB$455,6,FALSE))</f>
        <v/>
      </c>
      <c r="F26" s="49"/>
      <c r="G26" s="50" t="str">
        <f t="shared" si="0"/>
        <v/>
      </c>
      <c r="H26" s="41" t="str">
        <f t="shared" si="1"/>
        <v/>
      </c>
      <c r="I26" s="126" t="str">
        <f>IF(C26="","",VLOOKUP(C26,食材マスタ!$A$3:$AB$455,13,FALSE))</f>
        <v/>
      </c>
      <c r="J26" s="43" t="str">
        <f t="shared" si="11"/>
        <v/>
      </c>
      <c r="K26" s="51" t="str">
        <f t="shared" si="3"/>
        <v/>
      </c>
      <c r="L26" s="134" t="str">
        <f t="shared" si="12"/>
        <v/>
      </c>
      <c r="M26" s="52" t="str">
        <f t="shared" si="4"/>
        <v/>
      </c>
      <c r="N26" s="134" t="str">
        <f t="shared" si="5"/>
        <v/>
      </c>
      <c r="O26" s="52" t="str">
        <f t="shared" si="6"/>
        <v/>
      </c>
      <c r="P26" s="134" t="str">
        <f t="shared" si="7"/>
        <v/>
      </c>
      <c r="Q26" s="52" t="str">
        <f t="shared" si="8"/>
        <v/>
      </c>
      <c r="R26" s="134" t="str">
        <f t="shared" si="9"/>
        <v/>
      </c>
      <c r="S26" s="13" t="str">
        <f t="shared" si="10"/>
        <v/>
      </c>
      <c r="T26" s="138"/>
      <c r="U26" s="29"/>
      <c r="X26" s="65" t="e">
        <f>VLOOKUP($C26,食材マスタ!$A:$AB,5,FALSE)</f>
        <v>#N/A</v>
      </c>
      <c r="Y26" s="65" t="e">
        <f>VLOOKUP($C26,食材マスタ!$A:$AB,6,FALSE)</f>
        <v>#N/A</v>
      </c>
      <c r="Z26" s="65" t="e">
        <f>VLOOKUP($C26,食材マスタ!$A:$AB,13,FALSE)</f>
        <v>#N/A</v>
      </c>
      <c r="AA26" s="65" t="e">
        <f>VLOOKUP($C26,食材マスタ!$A:$AB,12,FALSE)</f>
        <v>#N/A</v>
      </c>
      <c r="AB26" s="65" t="e">
        <f>VLOOKUP($C26,食材マスタ!$A:$AB,14,FALSE)</f>
        <v>#N/A</v>
      </c>
      <c r="AC26" s="65" t="e">
        <f>VLOOKUP($C26,食材マスタ!$A:$AB,16,FALSE)</f>
        <v>#N/A</v>
      </c>
      <c r="AD26" s="65" t="e">
        <f>VLOOKUP($C26,食材マスタ!$A:$AB,19,FALSE)</f>
        <v>#N/A</v>
      </c>
      <c r="AE26" s="65" t="e">
        <f>VLOOKUP($C26,食材マスタ!$A:$AB,26,FALSE)</f>
        <v>#N/A</v>
      </c>
      <c r="AF26" s="65" t="e">
        <f>VLOOKUP($C26,食材マスタ!$A:$AB,28,FALSE)</f>
        <v>#N/A</v>
      </c>
    </row>
    <row r="27" spans="1:32" ht="14.25" customHeight="1" x14ac:dyDescent="0.25">
      <c r="A27" s="291"/>
      <c r="B27" s="292"/>
      <c r="C27" s="46"/>
      <c r="D27" s="47"/>
      <c r="E27" s="123" t="str">
        <f>IF(C27="","",VLOOKUP(C27,食材マスタ!$A$3:$AB$455,6,FALSE))</f>
        <v/>
      </c>
      <c r="F27" s="49"/>
      <c r="G27" s="50" t="str">
        <f t="shared" si="0"/>
        <v/>
      </c>
      <c r="H27" s="41" t="str">
        <f t="shared" si="1"/>
        <v/>
      </c>
      <c r="I27" s="126" t="str">
        <f>IF(C27="","",VLOOKUP(C27,食材マスタ!$A$3:$AB$455,13,FALSE))</f>
        <v/>
      </c>
      <c r="J27" s="43" t="str">
        <f t="shared" si="11"/>
        <v/>
      </c>
      <c r="K27" s="51" t="str">
        <f t="shared" si="3"/>
        <v/>
      </c>
      <c r="L27" s="134" t="str">
        <f t="shared" si="12"/>
        <v/>
      </c>
      <c r="M27" s="52" t="str">
        <f t="shared" si="4"/>
        <v/>
      </c>
      <c r="N27" s="134" t="str">
        <f t="shared" si="5"/>
        <v/>
      </c>
      <c r="O27" s="52" t="str">
        <f t="shared" si="6"/>
        <v/>
      </c>
      <c r="P27" s="134" t="str">
        <f t="shared" si="7"/>
        <v/>
      </c>
      <c r="Q27" s="52" t="str">
        <f t="shared" si="8"/>
        <v/>
      </c>
      <c r="R27" s="134" t="str">
        <f t="shared" si="9"/>
        <v/>
      </c>
      <c r="S27" s="13" t="str">
        <f t="shared" si="10"/>
        <v/>
      </c>
      <c r="T27" s="138"/>
      <c r="U27" s="29"/>
      <c r="X27" s="65" t="e">
        <f>VLOOKUP($C27,食材マスタ!$A:$AB,5,FALSE)</f>
        <v>#N/A</v>
      </c>
      <c r="Y27" s="65" t="e">
        <f>VLOOKUP($C27,食材マスタ!$A:$AB,6,FALSE)</f>
        <v>#N/A</v>
      </c>
      <c r="Z27" s="65" t="e">
        <f>VLOOKUP($C27,食材マスタ!$A:$AB,13,FALSE)</f>
        <v>#N/A</v>
      </c>
      <c r="AA27" s="65" t="e">
        <f>VLOOKUP($C27,食材マスタ!$A:$AB,12,FALSE)</f>
        <v>#N/A</v>
      </c>
      <c r="AB27" s="65" t="e">
        <f>VLOOKUP($C27,食材マスタ!$A:$AB,14,FALSE)</f>
        <v>#N/A</v>
      </c>
      <c r="AC27" s="65" t="e">
        <f>VLOOKUP($C27,食材マスタ!$A:$AB,16,FALSE)</f>
        <v>#N/A</v>
      </c>
      <c r="AD27" s="65" t="e">
        <f>VLOOKUP($C27,食材マスタ!$A:$AB,19,FALSE)</f>
        <v>#N/A</v>
      </c>
      <c r="AE27" s="65" t="e">
        <f>VLOOKUP($C27,食材マスタ!$A:$AB,26,FALSE)</f>
        <v>#N/A</v>
      </c>
      <c r="AF27" s="65" t="e">
        <f>VLOOKUP($C27,食材マスタ!$A:$AB,28,FALSE)</f>
        <v>#N/A</v>
      </c>
    </row>
    <row r="28" spans="1:32" ht="14.25" customHeight="1" x14ac:dyDescent="0.25">
      <c r="A28" s="291"/>
      <c r="B28" s="292"/>
      <c r="C28" s="46"/>
      <c r="D28" s="47"/>
      <c r="E28" s="123" t="str">
        <f>IF(C28="","",VLOOKUP(C28,食材マスタ!$A$3:$AB$455,6,FALSE))</f>
        <v/>
      </c>
      <c r="F28" s="49"/>
      <c r="G28" s="50" t="str">
        <f t="shared" si="0"/>
        <v/>
      </c>
      <c r="H28" s="41" t="str">
        <f t="shared" si="1"/>
        <v/>
      </c>
      <c r="I28" s="126" t="str">
        <f>IF(C28="","",VLOOKUP(C28,食材マスタ!$A$3:$AB$455,13,FALSE))</f>
        <v/>
      </c>
      <c r="J28" s="43" t="str">
        <f t="shared" si="11"/>
        <v/>
      </c>
      <c r="K28" s="51" t="str">
        <f t="shared" si="3"/>
        <v/>
      </c>
      <c r="L28" s="134" t="str">
        <f t="shared" si="12"/>
        <v/>
      </c>
      <c r="M28" s="52" t="str">
        <f t="shared" si="4"/>
        <v/>
      </c>
      <c r="N28" s="134" t="str">
        <f t="shared" si="5"/>
        <v/>
      </c>
      <c r="O28" s="52" t="str">
        <f t="shared" si="6"/>
        <v/>
      </c>
      <c r="P28" s="134" t="str">
        <f t="shared" si="7"/>
        <v/>
      </c>
      <c r="Q28" s="52" t="str">
        <f t="shared" si="8"/>
        <v/>
      </c>
      <c r="R28" s="134" t="str">
        <f t="shared" si="9"/>
        <v/>
      </c>
      <c r="S28" s="13" t="str">
        <f t="shared" si="10"/>
        <v/>
      </c>
      <c r="T28" s="138"/>
      <c r="U28" s="29"/>
      <c r="X28" s="65" t="e">
        <f>VLOOKUP($C28,食材マスタ!$A:$AB,5,FALSE)</f>
        <v>#N/A</v>
      </c>
      <c r="Y28" s="65" t="e">
        <f>VLOOKUP($C28,食材マスタ!$A:$AB,6,FALSE)</f>
        <v>#N/A</v>
      </c>
      <c r="Z28" s="65" t="e">
        <f>VLOOKUP($C28,食材マスタ!$A:$AB,13,FALSE)</f>
        <v>#N/A</v>
      </c>
      <c r="AA28" s="65" t="e">
        <f>VLOOKUP($C28,食材マスタ!$A:$AB,12,FALSE)</f>
        <v>#N/A</v>
      </c>
      <c r="AB28" s="65" t="e">
        <f>VLOOKUP($C28,食材マスタ!$A:$AB,14,FALSE)</f>
        <v>#N/A</v>
      </c>
      <c r="AC28" s="65" t="e">
        <f>VLOOKUP($C28,食材マスタ!$A:$AB,16,FALSE)</f>
        <v>#N/A</v>
      </c>
      <c r="AD28" s="65" t="e">
        <f>VLOOKUP($C28,食材マスタ!$A:$AB,19,FALSE)</f>
        <v>#N/A</v>
      </c>
      <c r="AE28" s="65" t="e">
        <f>VLOOKUP($C28,食材マスタ!$A:$AB,26,FALSE)</f>
        <v>#N/A</v>
      </c>
      <c r="AF28" s="65" t="e">
        <f>VLOOKUP($C28,食材マスタ!$A:$AB,28,FALSE)</f>
        <v>#N/A</v>
      </c>
    </row>
    <row r="29" spans="1:32" ht="14.25" customHeight="1" x14ac:dyDescent="0.25">
      <c r="A29" s="291"/>
      <c r="B29" s="292"/>
      <c r="C29" s="46"/>
      <c r="D29" s="47"/>
      <c r="E29" s="123" t="str">
        <f>IF(C29="","",VLOOKUP(C29,食材マスタ!$A$3:$AB$455,6,FALSE))</f>
        <v/>
      </c>
      <c r="F29" s="49"/>
      <c r="G29" s="50" t="str">
        <f t="shared" si="0"/>
        <v/>
      </c>
      <c r="H29" s="41" t="str">
        <f t="shared" si="1"/>
        <v/>
      </c>
      <c r="I29" s="126" t="str">
        <f>IF(C29="","",VLOOKUP(C29,食材マスタ!$A$3:$AB$455,13,FALSE))</f>
        <v/>
      </c>
      <c r="J29" s="43" t="str">
        <f t="shared" si="11"/>
        <v/>
      </c>
      <c r="K29" s="51" t="str">
        <f t="shared" si="3"/>
        <v/>
      </c>
      <c r="L29" s="134" t="str">
        <f t="shared" si="12"/>
        <v/>
      </c>
      <c r="M29" s="52" t="str">
        <f t="shared" si="4"/>
        <v/>
      </c>
      <c r="N29" s="134" t="str">
        <f t="shared" si="5"/>
        <v/>
      </c>
      <c r="O29" s="52" t="str">
        <f t="shared" si="6"/>
        <v/>
      </c>
      <c r="P29" s="134" t="str">
        <f t="shared" si="7"/>
        <v/>
      </c>
      <c r="Q29" s="52" t="str">
        <f t="shared" si="8"/>
        <v/>
      </c>
      <c r="R29" s="134" t="str">
        <f t="shared" si="9"/>
        <v/>
      </c>
      <c r="S29" s="13" t="str">
        <f t="shared" si="10"/>
        <v/>
      </c>
      <c r="T29" s="138"/>
      <c r="U29" s="29"/>
      <c r="X29" s="65" t="e">
        <f>VLOOKUP($C29,食材マスタ!$A:$AB,5,FALSE)</f>
        <v>#N/A</v>
      </c>
      <c r="Y29" s="65" t="e">
        <f>VLOOKUP($C29,食材マスタ!$A:$AB,6,FALSE)</f>
        <v>#N/A</v>
      </c>
      <c r="Z29" s="65" t="e">
        <f>VLOOKUP($C29,食材マスタ!$A:$AB,13,FALSE)</f>
        <v>#N/A</v>
      </c>
      <c r="AA29" s="65" t="e">
        <f>VLOOKUP($C29,食材マスタ!$A:$AB,12,FALSE)</f>
        <v>#N/A</v>
      </c>
      <c r="AB29" s="65" t="e">
        <f>VLOOKUP($C29,食材マスタ!$A:$AB,14,FALSE)</f>
        <v>#N/A</v>
      </c>
      <c r="AC29" s="65" t="e">
        <f>VLOOKUP($C29,食材マスタ!$A:$AB,16,FALSE)</f>
        <v>#N/A</v>
      </c>
      <c r="AD29" s="65" t="e">
        <f>VLOOKUP($C29,食材マスタ!$A:$AB,19,FALSE)</f>
        <v>#N/A</v>
      </c>
      <c r="AE29" s="65" t="e">
        <f>VLOOKUP($C29,食材マスタ!$A:$AB,26,FALSE)</f>
        <v>#N/A</v>
      </c>
      <c r="AF29" s="65" t="e">
        <f>VLOOKUP($C29,食材マスタ!$A:$AB,28,FALSE)</f>
        <v>#N/A</v>
      </c>
    </row>
    <row r="30" spans="1:32" ht="14.25" customHeight="1" x14ac:dyDescent="0.25">
      <c r="A30" s="291"/>
      <c r="B30" s="292"/>
      <c r="C30" s="46"/>
      <c r="D30" s="47"/>
      <c r="E30" s="123" t="str">
        <f>IF(C30="","",VLOOKUP(C30,食材マスタ!$A$3:$AB$455,6,FALSE))</f>
        <v/>
      </c>
      <c r="F30" s="49"/>
      <c r="G30" s="50" t="str">
        <f t="shared" si="0"/>
        <v/>
      </c>
      <c r="H30" s="41" t="str">
        <f t="shared" si="1"/>
        <v/>
      </c>
      <c r="I30" s="126" t="str">
        <f>IF(C30="","",VLOOKUP(C30,食材マスタ!$A$3:$AB$455,13,FALSE))</f>
        <v/>
      </c>
      <c r="J30" s="43" t="str">
        <f t="shared" si="11"/>
        <v/>
      </c>
      <c r="K30" s="51" t="str">
        <f t="shared" si="3"/>
        <v/>
      </c>
      <c r="L30" s="134" t="str">
        <f t="shared" si="12"/>
        <v/>
      </c>
      <c r="M30" s="52" t="str">
        <f t="shared" si="4"/>
        <v/>
      </c>
      <c r="N30" s="134" t="str">
        <f t="shared" si="5"/>
        <v/>
      </c>
      <c r="O30" s="52" t="str">
        <f t="shared" si="6"/>
        <v/>
      </c>
      <c r="P30" s="134" t="str">
        <f t="shared" si="7"/>
        <v/>
      </c>
      <c r="Q30" s="52" t="str">
        <f t="shared" si="8"/>
        <v/>
      </c>
      <c r="R30" s="134" t="str">
        <f t="shared" si="9"/>
        <v/>
      </c>
      <c r="S30" s="13" t="str">
        <f t="shared" si="10"/>
        <v/>
      </c>
      <c r="T30" s="138"/>
      <c r="U30" s="29"/>
      <c r="X30" s="65" t="e">
        <f>VLOOKUP($C30,食材マスタ!$A:$AB,5,FALSE)</f>
        <v>#N/A</v>
      </c>
      <c r="Y30" s="65" t="e">
        <f>VLOOKUP($C30,食材マスタ!$A:$AB,6,FALSE)</f>
        <v>#N/A</v>
      </c>
      <c r="Z30" s="65" t="e">
        <f>VLOOKUP($C30,食材マスタ!$A:$AB,13,FALSE)</f>
        <v>#N/A</v>
      </c>
      <c r="AA30" s="65" t="e">
        <f>VLOOKUP($C30,食材マスタ!$A:$AB,12,FALSE)</f>
        <v>#N/A</v>
      </c>
      <c r="AB30" s="65" t="e">
        <f>VLOOKUP($C30,食材マスタ!$A:$AB,14,FALSE)</f>
        <v>#N/A</v>
      </c>
      <c r="AC30" s="65" t="e">
        <f>VLOOKUP($C30,食材マスタ!$A:$AB,16,FALSE)</f>
        <v>#N/A</v>
      </c>
      <c r="AD30" s="65" t="e">
        <f>VLOOKUP($C30,食材マスタ!$A:$AB,19,FALSE)</f>
        <v>#N/A</v>
      </c>
      <c r="AE30" s="65" t="e">
        <f>VLOOKUP($C30,食材マスタ!$A:$AB,26,FALSE)</f>
        <v>#N/A</v>
      </c>
      <c r="AF30" s="65" t="e">
        <f>VLOOKUP($C30,食材マスタ!$A:$AB,28,FALSE)</f>
        <v>#N/A</v>
      </c>
    </row>
    <row r="31" spans="1:32" ht="14.25" customHeight="1" x14ac:dyDescent="0.25">
      <c r="A31" s="291"/>
      <c r="B31" s="292"/>
      <c r="C31" s="46"/>
      <c r="D31" s="47"/>
      <c r="E31" s="123" t="str">
        <f>IF(C31="","",VLOOKUP(C31,食材マスタ!$A$3:$AB$455,6,FALSE))</f>
        <v/>
      </c>
      <c r="F31" s="49"/>
      <c r="G31" s="50" t="str">
        <f t="shared" si="0"/>
        <v/>
      </c>
      <c r="H31" s="41" t="str">
        <f t="shared" si="1"/>
        <v/>
      </c>
      <c r="I31" s="126" t="str">
        <f>IF(C31="","",VLOOKUP(C31,食材マスタ!$A$3:$AB$455,13,FALSE))</f>
        <v/>
      </c>
      <c r="J31" s="43" t="str">
        <f t="shared" si="11"/>
        <v/>
      </c>
      <c r="K31" s="51" t="str">
        <f t="shared" si="3"/>
        <v/>
      </c>
      <c r="L31" s="134" t="str">
        <f t="shared" si="12"/>
        <v/>
      </c>
      <c r="M31" s="52" t="str">
        <f t="shared" si="4"/>
        <v/>
      </c>
      <c r="N31" s="134" t="str">
        <f t="shared" si="5"/>
        <v/>
      </c>
      <c r="O31" s="52" t="str">
        <f t="shared" si="6"/>
        <v/>
      </c>
      <c r="P31" s="134" t="str">
        <f t="shared" si="7"/>
        <v/>
      </c>
      <c r="Q31" s="52" t="str">
        <f t="shared" si="8"/>
        <v/>
      </c>
      <c r="R31" s="134" t="str">
        <f t="shared" si="9"/>
        <v/>
      </c>
      <c r="S31" s="13" t="str">
        <f t="shared" si="10"/>
        <v/>
      </c>
      <c r="T31" s="138"/>
      <c r="U31" s="29"/>
      <c r="X31" s="65" t="e">
        <f>VLOOKUP($C31,食材マスタ!$A:$AB,5,FALSE)</f>
        <v>#N/A</v>
      </c>
      <c r="Y31" s="65" t="e">
        <f>VLOOKUP($C31,食材マスタ!$A:$AB,6,FALSE)</f>
        <v>#N/A</v>
      </c>
      <c r="Z31" s="65" t="e">
        <f>VLOOKUP($C31,食材マスタ!$A:$AB,13,FALSE)</f>
        <v>#N/A</v>
      </c>
      <c r="AA31" s="65" t="e">
        <f>VLOOKUP($C31,食材マスタ!$A:$AB,12,FALSE)</f>
        <v>#N/A</v>
      </c>
      <c r="AB31" s="65" t="e">
        <f>VLOOKUP($C31,食材マスタ!$A:$AB,14,FALSE)</f>
        <v>#N/A</v>
      </c>
      <c r="AC31" s="65" t="e">
        <f>VLOOKUP($C31,食材マスタ!$A:$AB,16,FALSE)</f>
        <v>#N/A</v>
      </c>
      <c r="AD31" s="65" t="e">
        <f>VLOOKUP($C31,食材マスタ!$A:$AB,19,FALSE)</f>
        <v>#N/A</v>
      </c>
      <c r="AE31" s="65" t="e">
        <f>VLOOKUP($C31,食材マスタ!$A:$AB,26,FALSE)</f>
        <v>#N/A</v>
      </c>
      <c r="AF31" s="65" t="e">
        <f>VLOOKUP($C31,食材マスタ!$A:$AB,28,FALSE)</f>
        <v>#N/A</v>
      </c>
    </row>
    <row r="32" spans="1:32" ht="14.25" customHeight="1" x14ac:dyDescent="0.25">
      <c r="A32" s="291"/>
      <c r="B32" s="292"/>
      <c r="C32" s="46"/>
      <c r="D32" s="47"/>
      <c r="E32" s="123" t="str">
        <f>IF(C32="","",VLOOKUP(C32,食材マスタ!$A$3:$AB$455,6,FALSE))</f>
        <v/>
      </c>
      <c r="F32" s="49"/>
      <c r="G32" s="50" t="str">
        <f t="shared" si="0"/>
        <v/>
      </c>
      <c r="H32" s="41" t="str">
        <f t="shared" si="1"/>
        <v/>
      </c>
      <c r="I32" s="126" t="str">
        <f>IF(C32="","",VLOOKUP(C32,食材マスタ!$A$3:$AB$455,13,FALSE))</f>
        <v/>
      </c>
      <c r="J32" s="43" t="str">
        <f t="shared" si="11"/>
        <v/>
      </c>
      <c r="K32" s="51" t="str">
        <f t="shared" si="3"/>
        <v/>
      </c>
      <c r="L32" s="134" t="str">
        <f t="shared" si="12"/>
        <v/>
      </c>
      <c r="M32" s="52" t="str">
        <f t="shared" si="4"/>
        <v/>
      </c>
      <c r="N32" s="134" t="str">
        <f t="shared" si="5"/>
        <v/>
      </c>
      <c r="O32" s="52" t="str">
        <f t="shared" si="6"/>
        <v/>
      </c>
      <c r="P32" s="134" t="str">
        <f t="shared" si="7"/>
        <v/>
      </c>
      <c r="Q32" s="52" t="str">
        <f t="shared" si="8"/>
        <v/>
      </c>
      <c r="R32" s="134" t="str">
        <f t="shared" si="9"/>
        <v/>
      </c>
      <c r="S32" s="13" t="str">
        <f t="shared" si="10"/>
        <v/>
      </c>
      <c r="T32" s="138"/>
      <c r="U32" s="29"/>
      <c r="X32" s="65" t="e">
        <f>VLOOKUP($C32,食材マスタ!$A:$AB,5,FALSE)</f>
        <v>#N/A</v>
      </c>
      <c r="Y32" s="65" t="e">
        <f>VLOOKUP($C32,食材マスタ!$A:$AB,6,FALSE)</f>
        <v>#N/A</v>
      </c>
      <c r="Z32" s="65" t="e">
        <f>VLOOKUP($C32,食材マスタ!$A:$AB,13,FALSE)</f>
        <v>#N/A</v>
      </c>
      <c r="AA32" s="65" t="e">
        <f>VLOOKUP($C32,食材マスタ!$A:$AB,12,FALSE)</f>
        <v>#N/A</v>
      </c>
      <c r="AB32" s="65" t="e">
        <f>VLOOKUP($C32,食材マスタ!$A:$AB,14,FALSE)</f>
        <v>#N/A</v>
      </c>
      <c r="AC32" s="65" t="e">
        <f>VLOOKUP($C32,食材マスタ!$A:$AB,16,FALSE)</f>
        <v>#N/A</v>
      </c>
      <c r="AD32" s="65" t="e">
        <f>VLOOKUP($C32,食材マスタ!$A:$AB,19,FALSE)</f>
        <v>#N/A</v>
      </c>
      <c r="AE32" s="65" t="e">
        <f>VLOOKUP($C32,食材マスタ!$A:$AB,26,FALSE)</f>
        <v>#N/A</v>
      </c>
      <c r="AF32" s="65" t="e">
        <f>VLOOKUP($C32,食材マスタ!$A:$AB,28,FALSE)</f>
        <v>#N/A</v>
      </c>
    </row>
    <row r="33" spans="1:32" ht="14.25" customHeight="1" x14ac:dyDescent="0.25">
      <c r="A33" s="291"/>
      <c r="B33" s="292"/>
      <c r="C33" s="46"/>
      <c r="D33" s="47"/>
      <c r="E33" s="123" t="str">
        <f>IF(C33="","",VLOOKUP(C33,食材マスタ!$A$3:$AB$455,6,FALSE))</f>
        <v/>
      </c>
      <c r="F33" s="49"/>
      <c r="G33" s="50" t="str">
        <f t="shared" si="0"/>
        <v/>
      </c>
      <c r="H33" s="41" t="str">
        <f t="shared" si="1"/>
        <v/>
      </c>
      <c r="I33" s="126" t="str">
        <f>IF(C33="","",VLOOKUP(C33,食材マスタ!$A$3:$AB$455,13,FALSE))</f>
        <v/>
      </c>
      <c r="J33" s="43" t="str">
        <f t="shared" si="11"/>
        <v/>
      </c>
      <c r="K33" s="51" t="str">
        <f t="shared" si="3"/>
        <v/>
      </c>
      <c r="L33" s="134" t="str">
        <f t="shared" si="12"/>
        <v/>
      </c>
      <c r="M33" s="52" t="str">
        <f t="shared" si="4"/>
        <v/>
      </c>
      <c r="N33" s="134" t="str">
        <f t="shared" si="5"/>
        <v/>
      </c>
      <c r="O33" s="52" t="str">
        <f t="shared" si="6"/>
        <v/>
      </c>
      <c r="P33" s="134" t="str">
        <f t="shared" si="7"/>
        <v/>
      </c>
      <c r="Q33" s="52" t="str">
        <f t="shared" si="8"/>
        <v/>
      </c>
      <c r="R33" s="134" t="str">
        <f t="shared" si="9"/>
        <v/>
      </c>
      <c r="S33" s="13" t="str">
        <f t="shared" si="10"/>
        <v/>
      </c>
      <c r="T33" s="138"/>
      <c r="U33" s="29"/>
      <c r="X33" s="65" t="e">
        <f>VLOOKUP($C33,食材マスタ!$A:$AB,5,FALSE)</f>
        <v>#N/A</v>
      </c>
      <c r="Y33" s="65" t="e">
        <f>VLOOKUP($C33,食材マスタ!$A:$AB,6,FALSE)</f>
        <v>#N/A</v>
      </c>
      <c r="Z33" s="65" t="e">
        <f>VLOOKUP($C33,食材マスタ!$A:$AB,13,FALSE)</f>
        <v>#N/A</v>
      </c>
      <c r="AA33" s="65" t="e">
        <f>VLOOKUP($C33,食材マスタ!$A:$AB,12,FALSE)</f>
        <v>#N/A</v>
      </c>
      <c r="AB33" s="65" t="e">
        <f>VLOOKUP($C33,食材マスタ!$A:$AB,14,FALSE)</f>
        <v>#N/A</v>
      </c>
      <c r="AC33" s="65" t="e">
        <f>VLOOKUP($C33,食材マスタ!$A:$AB,16,FALSE)</f>
        <v>#N/A</v>
      </c>
      <c r="AD33" s="65" t="e">
        <f>VLOOKUP($C33,食材マスタ!$A:$AB,19,FALSE)</f>
        <v>#N/A</v>
      </c>
      <c r="AE33" s="65" t="e">
        <f>VLOOKUP($C33,食材マスタ!$A:$AB,26,FALSE)</f>
        <v>#N/A</v>
      </c>
      <c r="AF33" s="65" t="e">
        <f>VLOOKUP($C33,食材マスタ!$A:$AB,28,FALSE)</f>
        <v>#N/A</v>
      </c>
    </row>
    <row r="34" spans="1:32" ht="14.25" customHeight="1" x14ac:dyDescent="0.25">
      <c r="A34" s="291"/>
      <c r="B34" s="292"/>
      <c r="C34" s="46"/>
      <c r="D34" s="53"/>
      <c r="E34" s="123" t="str">
        <f>IF(C34="","",VLOOKUP(C34,食材マスタ!$A$3:$AB$455,6,FALSE))</f>
        <v/>
      </c>
      <c r="F34" s="49"/>
      <c r="G34" s="50" t="str">
        <f t="shared" si="0"/>
        <v/>
      </c>
      <c r="H34" s="41" t="str">
        <f t="shared" si="1"/>
        <v/>
      </c>
      <c r="I34" s="126" t="str">
        <f>IF(C34="","",VLOOKUP(C34,食材マスタ!$A$3:$AB$455,13,FALSE))</f>
        <v/>
      </c>
      <c r="J34" s="43" t="str">
        <f t="shared" si="11"/>
        <v/>
      </c>
      <c r="K34" s="51" t="str">
        <f t="shared" si="3"/>
        <v/>
      </c>
      <c r="L34" s="134" t="str">
        <f t="shared" si="12"/>
        <v/>
      </c>
      <c r="M34" s="52" t="str">
        <f t="shared" si="4"/>
        <v/>
      </c>
      <c r="N34" s="134" t="str">
        <f t="shared" si="5"/>
        <v/>
      </c>
      <c r="O34" s="52" t="str">
        <f t="shared" si="6"/>
        <v/>
      </c>
      <c r="P34" s="134" t="str">
        <f t="shared" si="7"/>
        <v/>
      </c>
      <c r="Q34" s="52" t="str">
        <f t="shared" si="8"/>
        <v/>
      </c>
      <c r="R34" s="134" t="str">
        <f t="shared" si="9"/>
        <v/>
      </c>
      <c r="S34" s="13" t="str">
        <f t="shared" si="10"/>
        <v/>
      </c>
      <c r="T34" s="138"/>
      <c r="U34" s="29"/>
      <c r="X34" s="65" t="e">
        <f>VLOOKUP($C34,食材マスタ!$A:$AB,5,FALSE)</f>
        <v>#N/A</v>
      </c>
      <c r="Y34" s="65" t="e">
        <f>VLOOKUP($C34,食材マスタ!$A:$AB,6,FALSE)</f>
        <v>#N/A</v>
      </c>
      <c r="Z34" s="65" t="e">
        <f>VLOOKUP($C34,食材マスタ!$A:$AB,13,FALSE)</f>
        <v>#N/A</v>
      </c>
      <c r="AA34" s="65" t="e">
        <f>VLOOKUP($C34,食材マスタ!$A:$AB,12,FALSE)</f>
        <v>#N/A</v>
      </c>
      <c r="AB34" s="65" t="e">
        <f>VLOOKUP($C34,食材マスタ!$A:$AB,14,FALSE)</f>
        <v>#N/A</v>
      </c>
      <c r="AC34" s="65" t="e">
        <f>VLOOKUP($C34,食材マスタ!$A:$AB,16,FALSE)</f>
        <v>#N/A</v>
      </c>
      <c r="AD34" s="65" t="e">
        <f>VLOOKUP($C34,食材マスタ!$A:$AB,19,FALSE)</f>
        <v>#N/A</v>
      </c>
      <c r="AE34" s="65" t="e">
        <f>VLOOKUP($C34,食材マスタ!$A:$AB,26,FALSE)</f>
        <v>#N/A</v>
      </c>
      <c r="AF34" s="65" t="e">
        <f>VLOOKUP($C34,食材マスタ!$A:$AB,28,FALSE)</f>
        <v>#N/A</v>
      </c>
    </row>
    <row r="35" spans="1:32" ht="14.25" customHeight="1" x14ac:dyDescent="0.25">
      <c r="A35" s="291"/>
      <c r="B35" s="292"/>
      <c r="C35" s="46"/>
      <c r="D35" s="47"/>
      <c r="E35" s="123" t="str">
        <f>IF(C35="","",VLOOKUP(C35,食材マスタ!$A$3:$AB$455,6,FALSE))</f>
        <v/>
      </c>
      <c r="F35" s="49"/>
      <c r="G35" s="50" t="str">
        <f t="shared" si="0"/>
        <v/>
      </c>
      <c r="H35" s="41" t="str">
        <f t="shared" si="1"/>
        <v/>
      </c>
      <c r="I35" s="126" t="str">
        <f>IF(C35="","",VLOOKUP(C35,食材マスタ!$A$3:$AB$455,13,FALSE))</f>
        <v/>
      </c>
      <c r="J35" s="43" t="str">
        <f t="shared" si="11"/>
        <v/>
      </c>
      <c r="K35" s="51" t="str">
        <f t="shared" si="3"/>
        <v/>
      </c>
      <c r="L35" s="134" t="str">
        <f t="shared" si="12"/>
        <v/>
      </c>
      <c r="M35" s="52" t="str">
        <f t="shared" si="4"/>
        <v/>
      </c>
      <c r="N35" s="134" t="str">
        <f t="shared" si="5"/>
        <v/>
      </c>
      <c r="O35" s="52" t="str">
        <f t="shared" si="6"/>
        <v/>
      </c>
      <c r="P35" s="134" t="str">
        <f t="shared" si="7"/>
        <v/>
      </c>
      <c r="Q35" s="52" t="str">
        <f t="shared" si="8"/>
        <v/>
      </c>
      <c r="R35" s="134" t="str">
        <f t="shared" si="9"/>
        <v/>
      </c>
      <c r="S35" s="13" t="str">
        <f t="shared" si="10"/>
        <v/>
      </c>
      <c r="T35" s="138"/>
      <c r="U35" s="29"/>
      <c r="X35" s="65" t="e">
        <f>VLOOKUP($C35,食材マスタ!$A:$AB,5,FALSE)</f>
        <v>#N/A</v>
      </c>
      <c r="Y35" s="65" t="e">
        <f>VLOOKUP($C35,食材マスタ!$A:$AB,6,FALSE)</f>
        <v>#N/A</v>
      </c>
      <c r="Z35" s="65" t="e">
        <f>VLOOKUP($C35,食材マスタ!$A:$AB,13,FALSE)</f>
        <v>#N/A</v>
      </c>
      <c r="AA35" s="65" t="e">
        <f>VLOOKUP($C35,食材マスタ!$A:$AB,12,FALSE)</f>
        <v>#N/A</v>
      </c>
      <c r="AB35" s="65" t="e">
        <f>VLOOKUP($C35,食材マスタ!$A:$AB,14,FALSE)</f>
        <v>#N/A</v>
      </c>
      <c r="AC35" s="65" t="e">
        <f>VLOOKUP($C35,食材マスタ!$A:$AB,16,FALSE)</f>
        <v>#N/A</v>
      </c>
      <c r="AD35" s="65" t="e">
        <f>VLOOKUP($C35,食材マスタ!$A:$AB,19,FALSE)</f>
        <v>#N/A</v>
      </c>
      <c r="AE35" s="65" t="e">
        <f>VLOOKUP($C35,食材マスタ!$A:$AB,26,FALSE)</f>
        <v>#N/A</v>
      </c>
      <c r="AF35" s="65" t="e">
        <f>VLOOKUP($C35,食材マスタ!$A:$AB,28,FALSE)</f>
        <v>#N/A</v>
      </c>
    </row>
    <row r="36" spans="1:32" ht="14.25" customHeight="1" x14ac:dyDescent="0.25">
      <c r="A36" s="291"/>
      <c r="B36" s="292"/>
      <c r="C36" s="46"/>
      <c r="D36" s="47"/>
      <c r="E36" s="123" t="str">
        <f>IF(C36="","",VLOOKUP(C36,食材マスタ!$A$3:$AB$455,6,FALSE))</f>
        <v/>
      </c>
      <c r="F36" s="49"/>
      <c r="G36" s="50" t="str">
        <f t="shared" si="0"/>
        <v/>
      </c>
      <c r="H36" s="41" t="str">
        <f t="shared" si="1"/>
        <v/>
      </c>
      <c r="I36" s="126" t="str">
        <f>IF(C36="","",VLOOKUP(C36,食材マスタ!$A$3:$AB$455,13,FALSE))</f>
        <v/>
      </c>
      <c r="J36" s="43" t="str">
        <f t="shared" si="11"/>
        <v/>
      </c>
      <c r="K36" s="51" t="str">
        <f t="shared" si="3"/>
        <v/>
      </c>
      <c r="L36" s="134" t="str">
        <f t="shared" si="12"/>
        <v/>
      </c>
      <c r="M36" s="52" t="str">
        <f t="shared" si="4"/>
        <v/>
      </c>
      <c r="N36" s="134" t="str">
        <f t="shared" si="5"/>
        <v/>
      </c>
      <c r="O36" s="52" t="str">
        <f t="shared" si="6"/>
        <v/>
      </c>
      <c r="P36" s="134" t="str">
        <f t="shared" si="7"/>
        <v/>
      </c>
      <c r="Q36" s="52" t="str">
        <f t="shared" si="8"/>
        <v/>
      </c>
      <c r="R36" s="134" t="str">
        <f t="shared" si="9"/>
        <v/>
      </c>
      <c r="S36" s="13" t="str">
        <f t="shared" si="10"/>
        <v/>
      </c>
      <c r="T36" s="138"/>
      <c r="U36" s="29"/>
      <c r="X36" s="65" t="e">
        <f>VLOOKUP($C36,食材マスタ!$A:$AB,5,FALSE)</f>
        <v>#N/A</v>
      </c>
      <c r="Y36" s="65" t="e">
        <f>VLOOKUP($C36,食材マスタ!$A:$AB,6,FALSE)</f>
        <v>#N/A</v>
      </c>
      <c r="Z36" s="65" t="e">
        <f>VLOOKUP($C36,食材マスタ!$A:$AB,13,FALSE)</f>
        <v>#N/A</v>
      </c>
      <c r="AA36" s="65" t="e">
        <f>VLOOKUP($C36,食材マスタ!$A:$AB,12,FALSE)</f>
        <v>#N/A</v>
      </c>
      <c r="AB36" s="65" t="e">
        <f>VLOOKUP($C36,食材マスタ!$A:$AB,14,FALSE)</f>
        <v>#N/A</v>
      </c>
      <c r="AC36" s="65" t="e">
        <f>VLOOKUP($C36,食材マスタ!$A:$AB,16,FALSE)</f>
        <v>#N/A</v>
      </c>
      <c r="AD36" s="65" t="e">
        <f>VLOOKUP($C36,食材マスタ!$A:$AB,19,FALSE)</f>
        <v>#N/A</v>
      </c>
      <c r="AE36" s="65" t="e">
        <f>VLOOKUP($C36,食材マスタ!$A:$AB,26,FALSE)</f>
        <v>#N/A</v>
      </c>
      <c r="AF36" s="65" t="e">
        <f>VLOOKUP($C36,食材マスタ!$A:$AB,28,FALSE)</f>
        <v>#N/A</v>
      </c>
    </row>
    <row r="37" spans="1:32" ht="14.25" customHeight="1" x14ac:dyDescent="0.25">
      <c r="A37" s="291"/>
      <c r="B37" s="292"/>
      <c r="C37" s="46"/>
      <c r="D37" s="53"/>
      <c r="E37" s="123" t="str">
        <f>IF(C37="","",VLOOKUP(C37,食材マスタ!$A$3:$AB$455,6,FALSE))</f>
        <v/>
      </c>
      <c r="F37" s="49"/>
      <c r="G37" s="50" t="str">
        <f t="shared" si="0"/>
        <v/>
      </c>
      <c r="H37" s="41" t="str">
        <f t="shared" si="1"/>
        <v/>
      </c>
      <c r="I37" s="126" t="str">
        <f>IF(C37="","",VLOOKUP(C37,食材マスタ!$A$3:$AB$455,13,FALSE))</f>
        <v/>
      </c>
      <c r="J37" s="43" t="str">
        <f t="shared" si="11"/>
        <v/>
      </c>
      <c r="K37" s="51" t="str">
        <f t="shared" si="3"/>
        <v/>
      </c>
      <c r="L37" s="134" t="str">
        <f t="shared" si="12"/>
        <v/>
      </c>
      <c r="M37" s="52" t="str">
        <f t="shared" si="4"/>
        <v/>
      </c>
      <c r="N37" s="134" t="str">
        <f t="shared" si="5"/>
        <v/>
      </c>
      <c r="O37" s="52" t="str">
        <f t="shared" si="6"/>
        <v/>
      </c>
      <c r="P37" s="134" t="str">
        <f t="shared" si="7"/>
        <v/>
      </c>
      <c r="Q37" s="52" t="str">
        <f t="shared" si="8"/>
        <v/>
      </c>
      <c r="R37" s="134" t="str">
        <f t="shared" si="9"/>
        <v/>
      </c>
      <c r="S37" s="13" t="str">
        <f t="shared" si="10"/>
        <v/>
      </c>
      <c r="T37" s="138"/>
      <c r="U37" s="30"/>
      <c r="X37" s="65" t="e">
        <f>VLOOKUP($C37,食材マスタ!$A:$AB,5,FALSE)</f>
        <v>#N/A</v>
      </c>
      <c r="Y37" s="65" t="e">
        <f>VLOOKUP($C37,食材マスタ!$A:$AB,6,FALSE)</f>
        <v>#N/A</v>
      </c>
      <c r="Z37" s="65" t="e">
        <f>VLOOKUP($C37,食材マスタ!$A:$AB,13,FALSE)</f>
        <v>#N/A</v>
      </c>
      <c r="AA37" s="65" t="e">
        <f>VLOOKUP($C37,食材マスタ!$A:$AB,12,FALSE)</f>
        <v>#N/A</v>
      </c>
      <c r="AB37" s="65" t="e">
        <f>VLOOKUP($C37,食材マスタ!$A:$AB,14,FALSE)</f>
        <v>#N/A</v>
      </c>
      <c r="AC37" s="65" t="e">
        <f>VLOOKUP($C37,食材マスタ!$A:$AB,16,FALSE)</f>
        <v>#N/A</v>
      </c>
      <c r="AD37" s="65" t="e">
        <f>VLOOKUP($C37,食材マスタ!$A:$AB,19,FALSE)</f>
        <v>#N/A</v>
      </c>
      <c r="AE37" s="65" t="e">
        <f>VLOOKUP($C37,食材マスタ!$A:$AB,26,FALSE)</f>
        <v>#N/A</v>
      </c>
      <c r="AF37" s="65" t="e">
        <f>VLOOKUP($C37,食材マスタ!$A:$AB,28,FALSE)</f>
        <v>#N/A</v>
      </c>
    </row>
    <row r="38" spans="1:32" ht="14.25" customHeight="1" x14ac:dyDescent="0.25">
      <c r="A38" s="291"/>
      <c r="B38" s="292"/>
      <c r="C38" s="46"/>
      <c r="D38" s="47"/>
      <c r="E38" s="123" t="str">
        <f>IF(C38="","",VLOOKUP(C38,食材マスタ!$A$3:$AB$455,6,FALSE))</f>
        <v/>
      </c>
      <c r="F38" s="49"/>
      <c r="G38" s="50" t="str">
        <f t="shared" si="0"/>
        <v/>
      </c>
      <c r="H38" s="41" t="str">
        <f t="shared" si="1"/>
        <v/>
      </c>
      <c r="I38" s="126" t="str">
        <f>IF(C38="","",VLOOKUP(C38,食材マスタ!$A$3:$AB$455,13,FALSE))</f>
        <v/>
      </c>
      <c r="J38" s="43" t="str">
        <f t="shared" si="11"/>
        <v/>
      </c>
      <c r="K38" s="51" t="str">
        <f t="shared" si="3"/>
        <v/>
      </c>
      <c r="L38" s="134" t="str">
        <f t="shared" si="12"/>
        <v/>
      </c>
      <c r="M38" s="52" t="str">
        <f t="shared" si="4"/>
        <v/>
      </c>
      <c r="N38" s="134" t="str">
        <f t="shared" si="5"/>
        <v/>
      </c>
      <c r="O38" s="52" t="str">
        <f t="shared" si="6"/>
        <v/>
      </c>
      <c r="P38" s="134" t="str">
        <f t="shared" si="7"/>
        <v/>
      </c>
      <c r="Q38" s="52" t="str">
        <f t="shared" si="8"/>
        <v/>
      </c>
      <c r="R38" s="134" t="str">
        <f t="shared" si="9"/>
        <v/>
      </c>
      <c r="S38" s="13" t="str">
        <f t="shared" si="10"/>
        <v/>
      </c>
      <c r="T38" s="138"/>
      <c r="U38" s="30"/>
      <c r="X38" s="65" t="e">
        <f>VLOOKUP($C38,食材マスタ!$A:$AB,5,FALSE)</f>
        <v>#N/A</v>
      </c>
      <c r="Y38" s="65" t="e">
        <f>VLOOKUP($C38,食材マスタ!$A:$AB,6,FALSE)</f>
        <v>#N/A</v>
      </c>
      <c r="Z38" s="65" t="e">
        <f>VLOOKUP($C38,食材マスタ!$A:$AB,13,FALSE)</f>
        <v>#N/A</v>
      </c>
      <c r="AA38" s="65" t="e">
        <f>VLOOKUP($C38,食材マスタ!$A:$AB,12,FALSE)</f>
        <v>#N/A</v>
      </c>
      <c r="AB38" s="65" t="e">
        <f>VLOOKUP($C38,食材マスタ!$A:$AB,14,FALSE)</f>
        <v>#N/A</v>
      </c>
      <c r="AC38" s="65" t="e">
        <f>VLOOKUP($C38,食材マスタ!$A:$AB,16,FALSE)</f>
        <v>#N/A</v>
      </c>
      <c r="AD38" s="65" t="e">
        <f>VLOOKUP($C38,食材マスタ!$A:$AB,19,FALSE)</f>
        <v>#N/A</v>
      </c>
      <c r="AE38" s="65" t="e">
        <f>VLOOKUP($C38,食材マスタ!$A:$AB,26,FALSE)</f>
        <v>#N/A</v>
      </c>
      <c r="AF38" s="65" t="e">
        <f>VLOOKUP($C38,食材マスタ!$A:$AB,28,FALSE)</f>
        <v>#N/A</v>
      </c>
    </row>
    <row r="39" spans="1:32" ht="14.25" customHeight="1" x14ac:dyDescent="0.25">
      <c r="A39" s="291"/>
      <c r="B39" s="292"/>
      <c r="C39" s="46"/>
      <c r="D39" s="47"/>
      <c r="E39" s="123" t="str">
        <f>IF(C39="","",VLOOKUP(C39,食材マスタ!$A$3:$AB$455,6,FALSE))</f>
        <v/>
      </c>
      <c r="F39" s="49"/>
      <c r="G39" s="50" t="str">
        <f t="shared" si="0"/>
        <v/>
      </c>
      <c r="H39" s="41" t="str">
        <f t="shared" si="1"/>
        <v/>
      </c>
      <c r="I39" s="126" t="str">
        <f>IF(C39="","",VLOOKUP(C39,食材マスタ!$A$3:$AB$455,13,FALSE))</f>
        <v/>
      </c>
      <c r="J39" s="43" t="str">
        <f t="shared" si="11"/>
        <v/>
      </c>
      <c r="K39" s="51" t="str">
        <f t="shared" si="3"/>
        <v/>
      </c>
      <c r="L39" s="134" t="str">
        <f t="shared" si="12"/>
        <v/>
      </c>
      <c r="M39" s="52" t="str">
        <f t="shared" si="4"/>
        <v/>
      </c>
      <c r="N39" s="134" t="str">
        <f t="shared" si="5"/>
        <v/>
      </c>
      <c r="O39" s="52" t="str">
        <f t="shared" si="6"/>
        <v/>
      </c>
      <c r="P39" s="134" t="str">
        <f t="shared" si="7"/>
        <v/>
      </c>
      <c r="Q39" s="52" t="str">
        <f t="shared" si="8"/>
        <v/>
      </c>
      <c r="R39" s="134" t="str">
        <f t="shared" si="9"/>
        <v/>
      </c>
      <c r="S39" s="13" t="str">
        <f t="shared" si="10"/>
        <v/>
      </c>
      <c r="T39" s="138"/>
      <c r="U39" s="30"/>
      <c r="X39" s="65" t="e">
        <f>VLOOKUP($C39,食材マスタ!$A:$AB,5,FALSE)</f>
        <v>#N/A</v>
      </c>
      <c r="Y39" s="65" t="e">
        <f>VLOOKUP($C39,食材マスタ!$A:$AB,6,FALSE)</f>
        <v>#N/A</v>
      </c>
      <c r="Z39" s="65" t="e">
        <f>VLOOKUP($C39,食材マスタ!$A:$AB,13,FALSE)</f>
        <v>#N/A</v>
      </c>
      <c r="AA39" s="65" t="e">
        <f>VLOOKUP($C39,食材マスタ!$A:$AB,12,FALSE)</f>
        <v>#N/A</v>
      </c>
      <c r="AB39" s="65" t="e">
        <f>VLOOKUP($C39,食材マスタ!$A:$AB,14,FALSE)</f>
        <v>#N/A</v>
      </c>
      <c r="AC39" s="65" t="e">
        <f>VLOOKUP($C39,食材マスタ!$A:$AB,16,FALSE)</f>
        <v>#N/A</v>
      </c>
      <c r="AD39" s="65" t="e">
        <f>VLOOKUP($C39,食材マスタ!$A:$AB,19,FALSE)</f>
        <v>#N/A</v>
      </c>
      <c r="AE39" s="65" t="e">
        <f>VLOOKUP($C39,食材マスタ!$A:$AB,26,FALSE)</f>
        <v>#N/A</v>
      </c>
      <c r="AF39" s="65" t="e">
        <f>VLOOKUP($C39,食材マスタ!$A:$AB,28,FALSE)</f>
        <v>#N/A</v>
      </c>
    </row>
    <row r="40" spans="1:32" ht="14.25" customHeight="1" x14ac:dyDescent="0.25">
      <c r="A40" s="291"/>
      <c r="B40" s="292"/>
      <c r="C40" s="46"/>
      <c r="D40" s="62"/>
      <c r="E40" s="123" t="str">
        <f>IF(C40="","",VLOOKUP(C40,食材マスタ!$A$3:$AB$455,6,FALSE))</f>
        <v/>
      </c>
      <c r="F40" s="49"/>
      <c r="G40" s="50" t="str">
        <f t="shared" si="0"/>
        <v/>
      </c>
      <c r="H40" s="41" t="str">
        <f t="shared" si="1"/>
        <v/>
      </c>
      <c r="I40" s="126" t="str">
        <f>IF(C40="","",VLOOKUP(C40,食材マスタ!$A$3:$AB$455,13,FALSE))</f>
        <v/>
      </c>
      <c r="J40" s="43" t="str">
        <f t="shared" si="11"/>
        <v/>
      </c>
      <c r="K40" s="51" t="str">
        <f t="shared" si="3"/>
        <v/>
      </c>
      <c r="L40" s="134" t="str">
        <f t="shared" si="12"/>
        <v/>
      </c>
      <c r="M40" s="52" t="str">
        <f t="shared" si="4"/>
        <v/>
      </c>
      <c r="N40" s="134" t="str">
        <f t="shared" si="5"/>
        <v/>
      </c>
      <c r="O40" s="52" t="str">
        <f t="shared" si="6"/>
        <v/>
      </c>
      <c r="P40" s="134" t="str">
        <f t="shared" si="7"/>
        <v/>
      </c>
      <c r="Q40" s="52" t="str">
        <f t="shared" si="8"/>
        <v/>
      </c>
      <c r="R40" s="134" t="str">
        <f t="shared" si="9"/>
        <v/>
      </c>
      <c r="S40" s="13" t="str">
        <f t="shared" si="10"/>
        <v/>
      </c>
      <c r="T40" s="139"/>
      <c r="U40" s="33"/>
      <c r="X40" s="65" t="e">
        <f>VLOOKUP($C40,食材マスタ!$A:$AB,5,FALSE)</f>
        <v>#N/A</v>
      </c>
      <c r="Y40" s="65" t="e">
        <f>VLOOKUP($C40,食材マスタ!$A:$AB,6,FALSE)</f>
        <v>#N/A</v>
      </c>
      <c r="Z40" s="65" t="e">
        <f>VLOOKUP($C40,食材マスタ!$A:$AB,13,FALSE)</f>
        <v>#N/A</v>
      </c>
      <c r="AA40" s="65" t="e">
        <f>VLOOKUP($C40,食材マスタ!$A:$AB,12,FALSE)</f>
        <v>#N/A</v>
      </c>
      <c r="AB40" s="65" t="e">
        <f>VLOOKUP($C40,食材マスタ!$A:$AB,14,FALSE)</f>
        <v>#N/A</v>
      </c>
      <c r="AC40" s="65" t="e">
        <f>VLOOKUP($C40,食材マスタ!$A:$AB,16,FALSE)</f>
        <v>#N/A</v>
      </c>
      <c r="AD40" s="65" t="e">
        <f>VLOOKUP($C40,食材マスタ!$A:$AB,19,FALSE)</f>
        <v>#N/A</v>
      </c>
      <c r="AE40" s="65" t="e">
        <f>VLOOKUP($C40,食材マスタ!$A:$AB,26,FALSE)</f>
        <v>#N/A</v>
      </c>
      <c r="AF40" s="65" t="e">
        <f>VLOOKUP($C40,食材マスタ!$A:$AB,28,FALSE)</f>
        <v>#N/A</v>
      </c>
    </row>
    <row r="41" spans="1:32" ht="14.25" customHeight="1" x14ac:dyDescent="0.25">
      <c r="A41" s="291"/>
      <c r="B41" s="292"/>
      <c r="C41" s="61"/>
      <c r="D41" s="47"/>
      <c r="E41" s="123" t="str">
        <f>IF(C41="","",VLOOKUP(C41,食材マスタ!$A$3:$AB$455,6,FALSE))</f>
        <v/>
      </c>
      <c r="F41" s="49"/>
      <c r="G41" s="124" t="str">
        <f t="shared" si="0"/>
        <v/>
      </c>
      <c r="H41" s="125" t="str">
        <f t="shared" si="1"/>
        <v/>
      </c>
      <c r="I41" s="126" t="str">
        <f>IF(C41="","",VLOOKUP(C41,食材マスタ!$A$3:$AB$455,13,FALSE))</f>
        <v/>
      </c>
      <c r="J41" s="126" t="str">
        <f t="shared" si="11"/>
        <v/>
      </c>
      <c r="K41" s="127" t="str">
        <f t="shared" si="3"/>
        <v/>
      </c>
      <c r="L41" s="141" t="str">
        <f t="shared" si="12"/>
        <v/>
      </c>
      <c r="M41" s="128" t="str">
        <f t="shared" si="4"/>
        <v/>
      </c>
      <c r="N41" s="141" t="str">
        <f t="shared" si="5"/>
        <v/>
      </c>
      <c r="O41" s="128" t="str">
        <f t="shared" si="6"/>
        <v/>
      </c>
      <c r="P41" s="141" t="str">
        <f t="shared" si="7"/>
        <v/>
      </c>
      <c r="Q41" s="128" t="str">
        <f t="shared" si="8"/>
        <v/>
      </c>
      <c r="R41" s="141" t="str">
        <f t="shared" si="9"/>
        <v/>
      </c>
      <c r="S41" s="129" t="str">
        <f t="shared" si="10"/>
        <v/>
      </c>
      <c r="T41" s="138"/>
      <c r="U41" s="29"/>
      <c r="X41" s="65" t="e">
        <f>VLOOKUP($C41,食材マスタ!$A:$AB,5,FALSE)</f>
        <v>#N/A</v>
      </c>
      <c r="Y41" s="65" t="e">
        <f>VLOOKUP($C41,食材マスタ!$A:$AB,6,FALSE)</f>
        <v>#N/A</v>
      </c>
      <c r="Z41" s="65" t="e">
        <f>VLOOKUP($C41,食材マスタ!$A:$AB,13,FALSE)</f>
        <v>#N/A</v>
      </c>
      <c r="AA41" s="65" t="e">
        <f>VLOOKUP($C41,食材マスタ!$A:$AB,12,FALSE)</f>
        <v>#N/A</v>
      </c>
      <c r="AB41" s="65" t="e">
        <f>VLOOKUP($C41,食材マスタ!$A:$AB,14,FALSE)</f>
        <v>#N/A</v>
      </c>
      <c r="AC41" s="65" t="e">
        <f>VLOOKUP($C41,食材マスタ!$A:$AB,16,FALSE)</f>
        <v>#N/A</v>
      </c>
      <c r="AD41" s="65" t="e">
        <f>VLOOKUP($C41,食材マスタ!$A:$AB,19,FALSE)</f>
        <v>#N/A</v>
      </c>
      <c r="AE41" s="65" t="e">
        <f>VLOOKUP($C41,食材マスタ!$A:$AB,26,FALSE)</f>
        <v>#N/A</v>
      </c>
      <c r="AF41" s="65" t="e">
        <f>VLOOKUP($C41,食材マスタ!$A:$AB,28,FALSE)</f>
        <v>#N/A</v>
      </c>
    </row>
    <row r="42" spans="1:32" ht="14.25" customHeight="1" x14ac:dyDescent="0.25">
      <c r="A42" s="300"/>
      <c r="B42" s="301"/>
      <c r="C42" s="61"/>
      <c r="D42" s="47"/>
      <c r="E42" s="123" t="str">
        <f>IF(C42="","",VLOOKUP(C42,食材マスタ!$A$3:$AB$455,6,FALSE))</f>
        <v/>
      </c>
      <c r="F42" s="49"/>
      <c r="G42" s="124" t="str">
        <f t="shared" si="0"/>
        <v/>
      </c>
      <c r="H42" s="125" t="str">
        <f t="shared" si="1"/>
        <v/>
      </c>
      <c r="I42" s="126" t="str">
        <f>IF(C42="","",VLOOKUP(C42,食材マスタ!$A$3:$AB$455,13,FALSE))</f>
        <v/>
      </c>
      <c r="J42" s="126" t="str">
        <f t="shared" si="11"/>
        <v/>
      </c>
      <c r="K42" s="127" t="str">
        <f t="shared" si="3"/>
        <v/>
      </c>
      <c r="L42" s="141" t="str">
        <f t="shared" si="12"/>
        <v/>
      </c>
      <c r="M42" s="128" t="str">
        <f t="shared" si="4"/>
        <v/>
      </c>
      <c r="N42" s="141" t="str">
        <f t="shared" si="5"/>
        <v/>
      </c>
      <c r="O42" s="128" t="str">
        <f t="shared" si="6"/>
        <v/>
      </c>
      <c r="P42" s="141" t="str">
        <f t="shared" si="7"/>
        <v/>
      </c>
      <c r="Q42" s="128" t="str">
        <f t="shared" si="8"/>
        <v/>
      </c>
      <c r="R42" s="141" t="str">
        <f t="shared" si="9"/>
        <v/>
      </c>
      <c r="S42" s="129" t="str">
        <f t="shared" si="10"/>
        <v/>
      </c>
      <c r="T42" s="138"/>
      <c r="U42" s="29"/>
      <c r="X42" s="65" t="e">
        <f>VLOOKUP($C42,食材マスタ!$A:$AB,5,FALSE)</f>
        <v>#N/A</v>
      </c>
      <c r="Y42" s="65" t="e">
        <f>VLOOKUP($C42,食材マスタ!$A:$AB,6,FALSE)</f>
        <v>#N/A</v>
      </c>
      <c r="Z42" s="65" t="e">
        <f>VLOOKUP($C42,食材マスタ!$A:$AB,13,FALSE)</f>
        <v>#N/A</v>
      </c>
      <c r="AA42" s="65" t="e">
        <f>VLOOKUP($C42,食材マスタ!$A:$AB,12,FALSE)</f>
        <v>#N/A</v>
      </c>
      <c r="AB42" s="65" t="e">
        <f>VLOOKUP($C42,食材マスタ!$A:$AB,14,FALSE)</f>
        <v>#N/A</v>
      </c>
      <c r="AC42" s="65" t="e">
        <f>VLOOKUP($C42,食材マスタ!$A:$AB,16,FALSE)</f>
        <v>#N/A</v>
      </c>
      <c r="AD42" s="65" t="e">
        <f>VLOOKUP($C42,食材マスタ!$A:$AB,19,FALSE)</f>
        <v>#N/A</v>
      </c>
      <c r="AE42" s="65" t="e">
        <f>VLOOKUP($C42,食材マスタ!$A:$AB,26,FALSE)</f>
        <v>#N/A</v>
      </c>
      <c r="AF42" s="65" t="e">
        <f>VLOOKUP($C42,食材マスタ!$A:$AB,28,FALSE)</f>
        <v>#N/A</v>
      </c>
    </row>
    <row r="43" spans="1:32" ht="14.25" customHeight="1" thickBot="1" x14ac:dyDescent="0.3">
      <c r="A43" s="302"/>
      <c r="B43" s="303"/>
      <c r="C43" s="71"/>
      <c r="D43" s="72"/>
      <c r="E43" s="73" t="str">
        <f>IF(C43="","",VLOOKUP(C43,食材マスタ!$A$3:$AB$455,6,FALSE))</f>
        <v/>
      </c>
      <c r="F43" s="68"/>
      <c r="G43" s="74" t="str">
        <f t="shared" ref="G43:G78" si="13">IF(C43="","",F43/((100-I43)/100))</f>
        <v/>
      </c>
      <c r="H43" s="75" t="str">
        <f t="shared" ref="H43:H78" si="14">IF(C43="","",ROUND(G43*AA43,1))</f>
        <v/>
      </c>
      <c r="I43" s="76" t="str">
        <f>IF(C43="","",VLOOKUP(C43,食材マスタ!$A$3:$AB$455,13,FALSE))</f>
        <v/>
      </c>
      <c r="J43" s="76" t="str">
        <f t="shared" si="11"/>
        <v/>
      </c>
      <c r="K43" s="77" t="str">
        <f t="shared" ref="K43:K78" si="15">IF(C43="","",ROUND((F43*AB43)/100,0))</f>
        <v/>
      </c>
      <c r="L43" s="135" t="str">
        <f t="shared" si="12"/>
        <v/>
      </c>
      <c r="M43" s="78" t="str">
        <f t="shared" ref="M43:M78" si="16">IF(C43="","",ROUND((F43*AC43)/100,1))</f>
        <v/>
      </c>
      <c r="N43" s="135" t="str">
        <f t="shared" ref="N43:N78" si="17">O43</f>
        <v/>
      </c>
      <c r="O43" s="78" t="str">
        <f t="shared" ref="O43:O78" si="18">IF(C43="","",ROUND((F43*AD43)/100,1))</f>
        <v/>
      </c>
      <c r="P43" s="135" t="str">
        <f t="shared" ref="P43:P78" si="19">Q43</f>
        <v/>
      </c>
      <c r="Q43" s="78" t="str">
        <f t="shared" ref="Q43:Q78" si="20">IF(C43="","",ROUND((F43*AE43)/100,1))</f>
        <v/>
      </c>
      <c r="R43" s="135" t="str">
        <f t="shared" ref="R43:R78" si="21">S43</f>
        <v/>
      </c>
      <c r="S43" s="17" t="str">
        <f t="shared" si="10"/>
        <v/>
      </c>
      <c r="T43" s="140"/>
      <c r="U43" s="79"/>
      <c r="X43" s="65" t="e">
        <f>VLOOKUP($C43,食材マスタ!$A:$AB,5,FALSE)</f>
        <v>#N/A</v>
      </c>
      <c r="Y43" s="65" t="e">
        <f>VLOOKUP($C43,食材マスタ!$A:$AB,6,FALSE)</f>
        <v>#N/A</v>
      </c>
      <c r="Z43" s="65" t="e">
        <f>VLOOKUP($C43,食材マスタ!$A:$AB,13,FALSE)</f>
        <v>#N/A</v>
      </c>
      <c r="AA43" s="65" t="e">
        <f>VLOOKUP($C43,食材マスタ!$A:$AB,12,FALSE)</f>
        <v>#N/A</v>
      </c>
      <c r="AB43" s="65" t="e">
        <f>VLOOKUP($C43,食材マスタ!$A:$AB,14,FALSE)</f>
        <v>#N/A</v>
      </c>
      <c r="AC43" s="65" t="e">
        <f>VLOOKUP($C43,食材マスタ!$A:$AB,16,FALSE)</f>
        <v>#N/A</v>
      </c>
      <c r="AD43" s="65" t="e">
        <f>VLOOKUP($C43,食材マスタ!$A:$AB,19,FALSE)</f>
        <v>#N/A</v>
      </c>
      <c r="AE43" s="65" t="e">
        <f>VLOOKUP($C43,食材マスタ!$A:$AB,26,FALSE)</f>
        <v>#N/A</v>
      </c>
      <c r="AF43" s="65" t="e">
        <f>VLOOKUP($C43,食材マスタ!$A:$AB,28,FALSE)</f>
        <v>#N/A</v>
      </c>
    </row>
    <row r="44" spans="1:32" ht="14.25" customHeight="1" x14ac:dyDescent="0.25">
      <c r="A44" s="298"/>
      <c r="B44" s="299"/>
      <c r="C44" s="46"/>
      <c r="D44" s="62"/>
      <c r="E44" s="48" t="str">
        <f>IF(C44="","",VLOOKUP(C44,食材マスタ!$A$3:$AB$455,6,FALSE))</f>
        <v/>
      </c>
      <c r="F44" s="121"/>
      <c r="G44" s="50" t="str">
        <f t="shared" si="13"/>
        <v/>
      </c>
      <c r="H44" s="41" t="str">
        <f t="shared" si="14"/>
        <v/>
      </c>
      <c r="I44" s="43" t="str">
        <f>IF(C44="","",VLOOKUP(C44,食材マスタ!$A$3:$AB$455,13,FALSE))</f>
        <v/>
      </c>
      <c r="J44" s="43" t="str">
        <f t="shared" si="11"/>
        <v/>
      </c>
      <c r="K44" s="51" t="str">
        <f t="shared" si="15"/>
        <v/>
      </c>
      <c r="L44" s="134" t="str">
        <f t="shared" si="12"/>
        <v/>
      </c>
      <c r="M44" s="52" t="str">
        <f t="shared" si="16"/>
        <v/>
      </c>
      <c r="N44" s="134" t="str">
        <f t="shared" si="17"/>
        <v/>
      </c>
      <c r="O44" s="52" t="str">
        <f t="shared" si="18"/>
        <v/>
      </c>
      <c r="P44" s="134" t="str">
        <f t="shared" si="19"/>
        <v/>
      </c>
      <c r="Q44" s="52" t="str">
        <f t="shared" si="20"/>
        <v/>
      </c>
      <c r="R44" s="134" t="str">
        <f t="shared" si="21"/>
        <v/>
      </c>
      <c r="S44" s="13" t="str">
        <f t="shared" si="10"/>
        <v/>
      </c>
      <c r="T44" s="139"/>
      <c r="U44" s="122"/>
      <c r="X44" s="65" t="e">
        <f>VLOOKUP($C44,食材マスタ!$A:$AB,5,FALSE)</f>
        <v>#N/A</v>
      </c>
      <c r="Y44" s="65" t="e">
        <f>VLOOKUP($C44,食材マスタ!$A:$AB,6,FALSE)</f>
        <v>#N/A</v>
      </c>
      <c r="Z44" s="65" t="e">
        <f>VLOOKUP($C44,食材マスタ!$A:$AB,13,FALSE)</f>
        <v>#N/A</v>
      </c>
      <c r="AA44" s="65" t="e">
        <f>VLOOKUP($C44,食材マスタ!$A:$AB,12,FALSE)</f>
        <v>#N/A</v>
      </c>
      <c r="AB44" s="65" t="e">
        <f>VLOOKUP($C44,食材マスタ!$A:$AB,14,FALSE)</f>
        <v>#N/A</v>
      </c>
      <c r="AC44" s="65" t="e">
        <f>VLOOKUP($C44,食材マスタ!$A:$AB,16,FALSE)</f>
        <v>#N/A</v>
      </c>
      <c r="AD44" s="65" t="e">
        <f>VLOOKUP($C44,食材マスタ!$A:$AB,19,FALSE)</f>
        <v>#N/A</v>
      </c>
      <c r="AE44" s="65" t="e">
        <f>VLOOKUP($C44,食材マスタ!$A:$AB,26,FALSE)</f>
        <v>#N/A</v>
      </c>
      <c r="AF44" s="65" t="e">
        <f>VLOOKUP($C44,食材マスタ!$A:$AB,28,FALSE)</f>
        <v>#N/A</v>
      </c>
    </row>
    <row r="45" spans="1:32" ht="14.25" customHeight="1" x14ac:dyDescent="0.25">
      <c r="A45" s="291"/>
      <c r="B45" s="292"/>
      <c r="C45" s="46"/>
      <c r="D45" s="47"/>
      <c r="E45" s="123" t="str">
        <f>IF(C45="","",VLOOKUP(C45,食材マスタ!$A$3:$AB$455,6,FALSE))</f>
        <v/>
      </c>
      <c r="F45" s="49"/>
      <c r="G45" s="50" t="str">
        <f t="shared" si="13"/>
        <v/>
      </c>
      <c r="H45" s="41" t="str">
        <f t="shared" si="14"/>
        <v/>
      </c>
      <c r="I45" s="126" t="str">
        <f>IF(C45="","",VLOOKUP(C45,食材マスタ!$A$3:$AB$455,13,FALSE))</f>
        <v/>
      </c>
      <c r="J45" s="43" t="str">
        <f t="shared" si="11"/>
        <v/>
      </c>
      <c r="K45" s="51" t="str">
        <f t="shared" si="15"/>
        <v/>
      </c>
      <c r="L45" s="134" t="str">
        <f t="shared" si="12"/>
        <v/>
      </c>
      <c r="M45" s="52" t="str">
        <f t="shared" si="16"/>
        <v/>
      </c>
      <c r="N45" s="134" t="str">
        <f t="shared" si="17"/>
        <v/>
      </c>
      <c r="O45" s="52" t="str">
        <f t="shared" si="18"/>
        <v/>
      </c>
      <c r="P45" s="134" t="str">
        <f t="shared" si="19"/>
        <v/>
      </c>
      <c r="Q45" s="52" t="str">
        <f t="shared" si="20"/>
        <v/>
      </c>
      <c r="R45" s="134" t="str">
        <f t="shared" si="21"/>
        <v/>
      </c>
      <c r="S45" s="13" t="str">
        <f t="shared" si="10"/>
        <v/>
      </c>
      <c r="T45" s="138"/>
      <c r="U45" s="29"/>
      <c r="X45" s="65" t="e">
        <f>VLOOKUP($C45,食材マスタ!$A:$AB,5,FALSE)</f>
        <v>#N/A</v>
      </c>
      <c r="Y45" s="65" t="e">
        <f>VLOOKUP($C45,食材マスタ!$A:$AB,6,FALSE)</f>
        <v>#N/A</v>
      </c>
      <c r="Z45" s="65" t="e">
        <f>VLOOKUP($C45,食材マスタ!$A:$AB,13,FALSE)</f>
        <v>#N/A</v>
      </c>
      <c r="AA45" s="65" t="e">
        <f>VLOOKUP($C45,食材マスタ!$A:$AB,12,FALSE)</f>
        <v>#N/A</v>
      </c>
      <c r="AB45" s="65" t="e">
        <f>VLOOKUP($C45,食材マスタ!$A:$AB,14,FALSE)</f>
        <v>#N/A</v>
      </c>
      <c r="AC45" s="65" t="e">
        <f>VLOOKUP($C45,食材マスタ!$A:$AB,16,FALSE)</f>
        <v>#N/A</v>
      </c>
      <c r="AD45" s="65" t="e">
        <f>VLOOKUP($C45,食材マスタ!$A:$AB,19,FALSE)</f>
        <v>#N/A</v>
      </c>
      <c r="AE45" s="65" t="e">
        <f>VLOOKUP($C45,食材マスタ!$A:$AB,26,FALSE)</f>
        <v>#N/A</v>
      </c>
      <c r="AF45" s="65" t="e">
        <f>VLOOKUP($C45,食材マスタ!$A:$AB,28,FALSE)</f>
        <v>#N/A</v>
      </c>
    </row>
    <row r="46" spans="1:32" ht="14.25" customHeight="1" x14ac:dyDescent="0.25">
      <c r="A46" s="291"/>
      <c r="B46" s="292"/>
      <c r="C46" s="46"/>
      <c r="D46" s="47"/>
      <c r="E46" s="123" t="str">
        <f>IF(C46="","",VLOOKUP(C46,食材マスタ!$A$3:$AB$455,6,FALSE))</f>
        <v/>
      </c>
      <c r="F46" s="49"/>
      <c r="G46" s="50" t="str">
        <f t="shared" si="13"/>
        <v/>
      </c>
      <c r="H46" s="41" t="str">
        <f t="shared" si="14"/>
        <v/>
      </c>
      <c r="I46" s="126" t="str">
        <f>IF(C46="","",VLOOKUP(C46,食材マスタ!$A$3:$AB$455,13,FALSE))</f>
        <v/>
      </c>
      <c r="J46" s="43" t="str">
        <f t="shared" si="11"/>
        <v/>
      </c>
      <c r="K46" s="51" t="str">
        <f t="shared" si="15"/>
        <v/>
      </c>
      <c r="L46" s="134" t="str">
        <f t="shared" si="12"/>
        <v/>
      </c>
      <c r="M46" s="52" t="str">
        <f t="shared" si="16"/>
        <v/>
      </c>
      <c r="N46" s="134" t="str">
        <f t="shared" si="17"/>
        <v/>
      </c>
      <c r="O46" s="52" t="str">
        <f t="shared" si="18"/>
        <v/>
      </c>
      <c r="P46" s="134" t="str">
        <f t="shared" si="19"/>
        <v/>
      </c>
      <c r="Q46" s="52" t="str">
        <f t="shared" si="20"/>
        <v/>
      </c>
      <c r="R46" s="134" t="str">
        <f t="shared" si="21"/>
        <v/>
      </c>
      <c r="S46" s="13" t="str">
        <f t="shared" si="10"/>
        <v/>
      </c>
      <c r="T46" s="138"/>
      <c r="U46" s="29"/>
      <c r="X46" s="65" t="e">
        <f>VLOOKUP($C46,食材マスタ!$A:$AB,5,FALSE)</f>
        <v>#N/A</v>
      </c>
      <c r="Y46" s="65" t="e">
        <f>VLOOKUP($C46,食材マスタ!$A:$AB,6,FALSE)</f>
        <v>#N/A</v>
      </c>
      <c r="Z46" s="65" t="e">
        <f>VLOOKUP($C46,食材マスタ!$A:$AB,13,FALSE)</f>
        <v>#N/A</v>
      </c>
      <c r="AA46" s="65" t="e">
        <f>VLOOKUP($C46,食材マスタ!$A:$AB,12,FALSE)</f>
        <v>#N/A</v>
      </c>
      <c r="AB46" s="65" t="e">
        <f>VLOOKUP($C46,食材マスタ!$A:$AB,14,FALSE)</f>
        <v>#N/A</v>
      </c>
      <c r="AC46" s="65" t="e">
        <f>VLOOKUP($C46,食材マスタ!$A:$AB,16,FALSE)</f>
        <v>#N/A</v>
      </c>
      <c r="AD46" s="65" t="e">
        <f>VLOOKUP($C46,食材マスタ!$A:$AB,19,FALSE)</f>
        <v>#N/A</v>
      </c>
      <c r="AE46" s="65" t="e">
        <f>VLOOKUP($C46,食材マスタ!$A:$AB,26,FALSE)</f>
        <v>#N/A</v>
      </c>
      <c r="AF46" s="65" t="e">
        <f>VLOOKUP($C46,食材マスタ!$A:$AB,28,FALSE)</f>
        <v>#N/A</v>
      </c>
    </row>
    <row r="47" spans="1:32" ht="14.25" customHeight="1" x14ac:dyDescent="0.25">
      <c r="A47" s="291"/>
      <c r="B47" s="292"/>
      <c r="C47" s="46"/>
      <c r="D47" s="53"/>
      <c r="E47" s="123" t="str">
        <f>IF(C47="","",VLOOKUP(C47,食材マスタ!$A$3:$AB$455,6,FALSE))</f>
        <v/>
      </c>
      <c r="F47" s="49"/>
      <c r="G47" s="50" t="str">
        <f t="shared" si="13"/>
        <v/>
      </c>
      <c r="H47" s="41" t="str">
        <f t="shared" si="14"/>
        <v/>
      </c>
      <c r="I47" s="126" t="str">
        <f>IF(C47="","",VLOOKUP(C47,食材マスタ!$A$3:$AB$455,13,FALSE))</f>
        <v/>
      </c>
      <c r="J47" s="43" t="str">
        <f t="shared" si="11"/>
        <v/>
      </c>
      <c r="K47" s="51" t="str">
        <f t="shared" si="15"/>
        <v/>
      </c>
      <c r="L47" s="134" t="str">
        <f t="shared" si="12"/>
        <v/>
      </c>
      <c r="M47" s="52" t="str">
        <f t="shared" si="16"/>
        <v/>
      </c>
      <c r="N47" s="134" t="str">
        <f t="shared" si="17"/>
        <v/>
      </c>
      <c r="O47" s="52" t="str">
        <f t="shared" si="18"/>
        <v/>
      </c>
      <c r="P47" s="134" t="str">
        <f t="shared" si="19"/>
        <v/>
      </c>
      <c r="Q47" s="52" t="str">
        <f t="shared" si="20"/>
        <v/>
      </c>
      <c r="R47" s="134" t="str">
        <f t="shared" si="21"/>
        <v/>
      </c>
      <c r="S47" s="13" t="str">
        <f t="shared" si="10"/>
        <v/>
      </c>
      <c r="T47" s="138"/>
      <c r="U47" s="29"/>
      <c r="X47" s="65" t="e">
        <f>VLOOKUP($C47,食材マスタ!$A:$AB,5,FALSE)</f>
        <v>#N/A</v>
      </c>
      <c r="Y47" s="65" t="e">
        <f>VLOOKUP($C47,食材マスタ!$A:$AB,6,FALSE)</f>
        <v>#N/A</v>
      </c>
      <c r="Z47" s="65" t="e">
        <f>VLOOKUP($C47,食材マスタ!$A:$AB,13,FALSE)</f>
        <v>#N/A</v>
      </c>
      <c r="AA47" s="65" t="e">
        <f>VLOOKUP($C47,食材マスタ!$A:$AB,12,FALSE)</f>
        <v>#N/A</v>
      </c>
      <c r="AB47" s="65" t="e">
        <f>VLOOKUP($C47,食材マスタ!$A:$AB,14,FALSE)</f>
        <v>#N/A</v>
      </c>
      <c r="AC47" s="65" t="e">
        <f>VLOOKUP($C47,食材マスタ!$A:$AB,16,FALSE)</f>
        <v>#N/A</v>
      </c>
      <c r="AD47" s="65" t="e">
        <f>VLOOKUP($C47,食材マスタ!$A:$AB,19,FALSE)</f>
        <v>#N/A</v>
      </c>
      <c r="AE47" s="65" t="e">
        <f>VLOOKUP($C47,食材マスタ!$A:$AB,26,FALSE)</f>
        <v>#N/A</v>
      </c>
      <c r="AF47" s="65" t="e">
        <f>VLOOKUP($C47,食材マスタ!$A:$AB,28,FALSE)</f>
        <v>#N/A</v>
      </c>
    </row>
    <row r="48" spans="1:32" ht="14.25" customHeight="1" x14ac:dyDescent="0.25">
      <c r="A48" s="291"/>
      <c r="B48" s="292"/>
      <c r="C48" s="46"/>
      <c r="D48" s="47"/>
      <c r="E48" s="123" t="str">
        <f>IF(C48="","",VLOOKUP(C48,食材マスタ!$A$3:$AB$455,6,FALSE))</f>
        <v/>
      </c>
      <c r="F48" s="49"/>
      <c r="G48" s="50" t="str">
        <f t="shared" si="13"/>
        <v/>
      </c>
      <c r="H48" s="41" t="str">
        <f t="shared" si="14"/>
        <v/>
      </c>
      <c r="I48" s="126" t="str">
        <f>IF(C48="","",VLOOKUP(C48,食材マスタ!$A$3:$AB$455,13,FALSE))</f>
        <v/>
      </c>
      <c r="J48" s="43" t="str">
        <f t="shared" si="11"/>
        <v/>
      </c>
      <c r="K48" s="51" t="str">
        <f t="shared" si="15"/>
        <v/>
      </c>
      <c r="L48" s="134" t="str">
        <f t="shared" si="12"/>
        <v/>
      </c>
      <c r="M48" s="52" t="str">
        <f t="shared" si="16"/>
        <v/>
      </c>
      <c r="N48" s="134" t="str">
        <f t="shared" si="17"/>
        <v/>
      </c>
      <c r="O48" s="52" t="str">
        <f t="shared" si="18"/>
        <v/>
      </c>
      <c r="P48" s="134" t="str">
        <f t="shared" si="19"/>
        <v/>
      </c>
      <c r="Q48" s="52" t="str">
        <f t="shared" si="20"/>
        <v/>
      </c>
      <c r="R48" s="134" t="str">
        <f t="shared" si="21"/>
        <v/>
      </c>
      <c r="S48" s="13" t="str">
        <f t="shared" si="10"/>
        <v/>
      </c>
      <c r="T48" s="138"/>
      <c r="U48" s="29"/>
      <c r="X48" s="65" t="e">
        <f>VLOOKUP($C48,食材マスタ!$A:$AB,5,FALSE)</f>
        <v>#N/A</v>
      </c>
      <c r="Y48" s="65" t="e">
        <f>VLOOKUP($C48,食材マスタ!$A:$AB,6,FALSE)</f>
        <v>#N/A</v>
      </c>
      <c r="Z48" s="65" t="e">
        <f>VLOOKUP($C48,食材マスタ!$A:$AB,13,FALSE)</f>
        <v>#N/A</v>
      </c>
      <c r="AA48" s="65" t="e">
        <f>VLOOKUP($C48,食材マスタ!$A:$AB,12,FALSE)</f>
        <v>#N/A</v>
      </c>
      <c r="AB48" s="65" t="e">
        <f>VLOOKUP($C48,食材マスタ!$A:$AB,14,FALSE)</f>
        <v>#N/A</v>
      </c>
      <c r="AC48" s="65" t="e">
        <f>VLOOKUP($C48,食材マスタ!$A:$AB,16,FALSE)</f>
        <v>#N/A</v>
      </c>
      <c r="AD48" s="65" t="e">
        <f>VLOOKUP($C48,食材マスタ!$A:$AB,19,FALSE)</f>
        <v>#N/A</v>
      </c>
      <c r="AE48" s="65" t="e">
        <f>VLOOKUP($C48,食材マスタ!$A:$AB,26,FALSE)</f>
        <v>#N/A</v>
      </c>
      <c r="AF48" s="65" t="e">
        <f>VLOOKUP($C48,食材マスタ!$A:$AB,28,FALSE)</f>
        <v>#N/A</v>
      </c>
    </row>
    <row r="49" spans="1:32" ht="14.25" customHeight="1" x14ac:dyDescent="0.25">
      <c r="A49" s="291"/>
      <c r="B49" s="292"/>
      <c r="C49" s="46"/>
      <c r="D49" s="47"/>
      <c r="E49" s="123" t="str">
        <f>IF(C49="","",VLOOKUP(C49,食材マスタ!$A$3:$AB$455,6,FALSE))</f>
        <v/>
      </c>
      <c r="F49" s="49"/>
      <c r="G49" s="50" t="str">
        <f t="shared" si="13"/>
        <v/>
      </c>
      <c r="H49" s="41" t="str">
        <f t="shared" si="14"/>
        <v/>
      </c>
      <c r="I49" s="126" t="str">
        <f>IF(C49="","",VLOOKUP(C49,食材マスタ!$A$3:$AB$455,13,FALSE))</f>
        <v/>
      </c>
      <c r="J49" s="43" t="str">
        <f t="shared" si="11"/>
        <v/>
      </c>
      <c r="K49" s="51" t="str">
        <f t="shared" si="15"/>
        <v/>
      </c>
      <c r="L49" s="134" t="str">
        <f t="shared" si="12"/>
        <v/>
      </c>
      <c r="M49" s="52" t="str">
        <f t="shared" si="16"/>
        <v/>
      </c>
      <c r="N49" s="134" t="str">
        <f t="shared" si="17"/>
        <v/>
      </c>
      <c r="O49" s="52" t="str">
        <f t="shared" si="18"/>
        <v/>
      </c>
      <c r="P49" s="134" t="str">
        <f t="shared" si="19"/>
        <v/>
      </c>
      <c r="Q49" s="52" t="str">
        <f t="shared" si="20"/>
        <v/>
      </c>
      <c r="R49" s="134" t="str">
        <f t="shared" si="21"/>
        <v/>
      </c>
      <c r="S49" s="13" t="str">
        <f t="shared" si="10"/>
        <v/>
      </c>
      <c r="T49" s="138"/>
      <c r="U49" s="29"/>
      <c r="X49" s="65" t="e">
        <f>VLOOKUP($C49,食材マスタ!$A:$AB,5,FALSE)</f>
        <v>#N/A</v>
      </c>
      <c r="Y49" s="65" t="e">
        <f>VLOOKUP($C49,食材マスタ!$A:$AB,6,FALSE)</f>
        <v>#N/A</v>
      </c>
      <c r="Z49" s="65" t="e">
        <f>VLOOKUP($C49,食材マスタ!$A:$AB,13,FALSE)</f>
        <v>#N/A</v>
      </c>
      <c r="AA49" s="65" t="e">
        <f>VLOOKUP($C49,食材マスタ!$A:$AB,12,FALSE)</f>
        <v>#N/A</v>
      </c>
      <c r="AB49" s="65" t="e">
        <f>VLOOKUP($C49,食材マスタ!$A:$AB,14,FALSE)</f>
        <v>#N/A</v>
      </c>
      <c r="AC49" s="65" t="e">
        <f>VLOOKUP($C49,食材マスタ!$A:$AB,16,FALSE)</f>
        <v>#N/A</v>
      </c>
      <c r="AD49" s="65" t="e">
        <f>VLOOKUP($C49,食材マスタ!$A:$AB,19,FALSE)</f>
        <v>#N/A</v>
      </c>
      <c r="AE49" s="65" t="e">
        <f>VLOOKUP($C49,食材マスタ!$A:$AB,26,FALSE)</f>
        <v>#N/A</v>
      </c>
      <c r="AF49" s="65" t="e">
        <f>VLOOKUP($C49,食材マスタ!$A:$AB,28,FALSE)</f>
        <v>#N/A</v>
      </c>
    </row>
    <row r="50" spans="1:32" ht="14.25" customHeight="1" x14ac:dyDescent="0.25">
      <c r="A50" s="291"/>
      <c r="B50" s="292"/>
      <c r="C50" s="46"/>
      <c r="D50" s="47"/>
      <c r="E50" s="123" t="str">
        <f>IF(C50="","",VLOOKUP(C50,食材マスタ!$A$3:$AB$455,6,FALSE))</f>
        <v/>
      </c>
      <c r="F50" s="49"/>
      <c r="G50" s="50" t="str">
        <f t="shared" si="13"/>
        <v/>
      </c>
      <c r="H50" s="41" t="str">
        <f t="shared" si="14"/>
        <v/>
      </c>
      <c r="I50" s="126" t="str">
        <f>IF(C50="","",VLOOKUP(C50,食材マスタ!$A$3:$AB$455,13,FALSE))</f>
        <v/>
      </c>
      <c r="J50" s="43" t="str">
        <f t="shared" ref="J50:J78" si="22">K50</f>
        <v/>
      </c>
      <c r="K50" s="51" t="str">
        <f t="shared" si="15"/>
        <v/>
      </c>
      <c r="L50" s="134" t="str">
        <f t="shared" ref="L50:L78" si="23">M50</f>
        <v/>
      </c>
      <c r="M50" s="52" t="str">
        <f t="shared" si="16"/>
        <v/>
      </c>
      <c r="N50" s="134" t="str">
        <f t="shared" si="17"/>
        <v/>
      </c>
      <c r="O50" s="52" t="str">
        <f t="shared" si="18"/>
        <v/>
      </c>
      <c r="P50" s="134" t="str">
        <f t="shared" si="19"/>
        <v/>
      </c>
      <c r="Q50" s="52" t="str">
        <f t="shared" si="20"/>
        <v/>
      </c>
      <c r="R50" s="134" t="str">
        <f t="shared" si="21"/>
        <v/>
      </c>
      <c r="S50" s="13" t="str">
        <f t="shared" si="10"/>
        <v/>
      </c>
      <c r="T50" s="138"/>
      <c r="U50" s="29"/>
      <c r="X50" s="65" t="e">
        <f>VLOOKUP($C50,食材マスタ!$A:$AB,5,FALSE)</f>
        <v>#N/A</v>
      </c>
      <c r="Y50" s="65" t="e">
        <f>VLOOKUP($C50,食材マスタ!$A:$AB,6,FALSE)</f>
        <v>#N/A</v>
      </c>
      <c r="Z50" s="65" t="e">
        <f>VLOOKUP($C50,食材マスタ!$A:$AB,13,FALSE)</f>
        <v>#N/A</v>
      </c>
      <c r="AA50" s="65" t="e">
        <f>VLOOKUP($C50,食材マスタ!$A:$AB,12,FALSE)</f>
        <v>#N/A</v>
      </c>
      <c r="AB50" s="65" t="e">
        <f>VLOOKUP($C50,食材マスタ!$A:$AB,14,FALSE)</f>
        <v>#N/A</v>
      </c>
      <c r="AC50" s="65" t="e">
        <f>VLOOKUP($C50,食材マスタ!$A:$AB,16,FALSE)</f>
        <v>#N/A</v>
      </c>
      <c r="AD50" s="65" t="e">
        <f>VLOOKUP($C50,食材マスタ!$A:$AB,19,FALSE)</f>
        <v>#N/A</v>
      </c>
      <c r="AE50" s="65" t="e">
        <f>VLOOKUP($C50,食材マスタ!$A:$AB,26,FALSE)</f>
        <v>#N/A</v>
      </c>
      <c r="AF50" s="65" t="e">
        <f>VLOOKUP($C50,食材マスタ!$A:$AB,28,FALSE)</f>
        <v>#N/A</v>
      </c>
    </row>
    <row r="51" spans="1:32" ht="14.25" customHeight="1" x14ac:dyDescent="0.25">
      <c r="A51" s="291"/>
      <c r="B51" s="292"/>
      <c r="C51" s="46"/>
      <c r="D51" s="47"/>
      <c r="E51" s="123" t="str">
        <f>IF(C51="","",VLOOKUP(C51,食材マスタ!$A$3:$AB$455,6,FALSE))</f>
        <v/>
      </c>
      <c r="F51" s="49"/>
      <c r="G51" s="50" t="str">
        <f t="shared" si="13"/>
        <v/>
      </c>
      <c r="H51" s="41" t="str">
        <f t="shared" si="14"/>
        <v/>
      </c>
      <c r="I51" s="126" t="str">
        <f>IF(C51="","",VLOOKUP(C51,食材マスタ!$A$3:$AB$455,13,FALSE))</f>
        <v/>
      </c>
      <c r="J51" s="43" t="str">
        <f t="shared" si="22"/>
        <v/>
      </c>
      <c r="K51" s="51" t="str">
        <f t="shared" si="15"/>
        <v/>
      </c>
      <c r="L51" s="134" t="str">
        <f t="shared" si="23"/>
        <v/>
      </c>
      <c r="M51" s="52" t="str">
        <f t="shared" si="16"/>
        <v/>
      </c>
      <c r="N51" s="134" t="str">
        <f t="shared" si="17"/>
        <v/>
      </c>
      <c r="O51" s="52" t="str">
        <f t="shared" si="18"/>
        <v/>
      </c>
      <c r="P51" s="134" t="str">
        <f t="shared" si="19"/>
        <v/>
      </c>
      <c r="Q51" s="52" t="str">
        <f t="shared" si="20"/>
        <v/>
      </c>
      <c r="R51" s="134" t="str">
        <f t="shared" si="21"/>
        <v/>
      </c>
      <c r="S51" s="13" t="str">
        <f t="shared" si="10"/>
        <v/>
      </c>
      <c r="T51" s="138"/>
      <c r="U51" s="29"/>
      <c r="X51" s="65" t="e">
        <f>VLOOKUP($C51,食材マスタ!$A:$AB,5,FALSE)</f>
        <v>#N/A</v>
      </c>
      <c r="Y51" s="65" t="e">
        <f>VLOOKUP($C51,食材マスタ!$A:$AB,6,FALSE)</f>
        <v>#N/A</v>
      </c>
      <c r="Z51" s="65" t="e">
        <f>VLOOKUP($C51,食材マスタ!$A:$AB,13,FALSE)</f>
        <v>#N/A</v>
      </c>
      <c r="AA51" s="65" t="e">
        <f>VLOOKUP($C51,食材マスタ!$A:$AB,12,FALSE)</f>
        <v>#N/A</v>
      </c>
      <c r="AB51" s="65" t="e">
        <f>VLOOKUP($C51,食材マスタ!$A:$AB,14,FALSE)</f>
        <v>#N/A</v>
      </c>
      <c r="AC51" s="65" t="e">
        <f>VLOOKUP($C51,食材マスタ!$A:$AB,16,FALSE)</f>
        <v>#N/A</v>
      </c>
      <c r="AD51" s="65" t="e">
        <f>VLOOKUP($C51,食材マスタ!$A:$AB,19,FALSE)</f>
        <v>#N/A</v>
      </c>
      <c r="AE51" s="65" t="e">
        <f>VLOOKUP($C51,食材マスタ!$A:$AB,26,FALSE)</f>
        <v>#N/A</v>
      </c>
      <c r="AF51" s="65" t="e">
        <f>VLOOKUP($C51,食材マスタ!$A:$AB,28,FALSE)</f>
        <v>#N/A</v>
      </c>
    </row>
    <row r="52" spans="1:32" ht="14.25" customHeight="1" x14ac:dyDescent="0.25">
      <c r="A52" s="291"/>
      <c r="B52" s="292"/>
      <c r="C52" s="46"/>
      <c r="D52" s="47"/>
      <c r="E52" s="123" t="str">
        <f>IF(C52="","",VLOOKUP(C52,食材マスタ!$A$3:$AB$455,6,FALSE))</f>
        <v/>
      </c>
      <c r="F52" s="49"/>
      <c r="G52" s="50" t="str">
        <f t="shared" si="13"/>
        <v/>
      </c>
      <c r="H52" s="41" t="str">
        <f t="shared" si="14"/>
        <v/>
      </c>
      <c r="I52" s="126" t="str">
        <f>IF(C52="","",VLOOKUP(C52,食材マスタ!$A$3:$AB$455,13,FALSE))</f>
        <v/>
      </c>
      <c r="J52" s="43" t="str">
        <f t="shared" si="22"/>
        <v/>
      </c>
      <c r="K52" s="51" t="str">
        <f t="shared" si="15"/>
        <v/>
      </c>
      <c r="L52" s="134" t="str">
        <f t="shared" si="23"/>
        <v/>
      </c>
      <c r="M52" s="52" t="str">
        <f t="shared" si="16"/>
        <v/>
      </c>
      <c r="N52" s="134" t="str">
        <f t="shared" si="17"/>
        <v/>
      </c>
      <c r="O52" s="52" t="str">
        <f t="shared" si="18"/>
        <v/>
      </c>
      <c r="P52" s="134" t="str">
        <f t="shared" si="19"/>
        <v/>
      </c>
      <c r="Q52" s="52" t="str">
        <f t="shared" si="20"/>
        <v/>
      </c>
      <c r="R52" s="134" t="str">
        <f t="shared" si="21"/>
        <v/>
      </c>
      <c r="S52" s="13" t="str">
        <f t="shared" si="10"/>
        <v/>
      </c>
      <c r="T52" s="138"/>
      <c r="U52" s="29"/>
      <c r="X52" s="65" t="e">
        <f>VLOOKUP($C52,食材マスタ!$A:$AB,5,FALSE)</f>
        <v>#N/A</v>
      </c>
      <c r="Y52" s="65" t="e">
        <f>VLOOKUP($C52,食材マスタ!$A:$AB,6,FALSE)</f>
        <v>#N/A</v>
      </c>
      <c r="Z52" s="65" t="e">
        <f>VLOOKUP($C52,食材マスタ!$A:$AB,13,FALSE)</f>
        <v>#N/A</v>
      </c>
      <c r="AA52" s="65" t="e">
        <f>VLOOKUP($C52,食材マスタ!$A:$AB,12,FALSE)</f>
        <v>#N/A</v>
      </c>
      <c r="AB52" s="65" t="e">
        <f>VLOOKUP($C52,食材マスタ!$A:$AB,14,FALSE)</f>
        <v>#N/A</v>
      </c>
      <c r="AC52" s="65" t="e">
        <f>VLOOKUP($C52,食材マスタ!$A:$AB,16,FALSE)</f>
        <v>#N/A</v>
      </c>
      <c r="AD52" s="65" t="e">
        <f>VLOOKUP($C52,食材マスタ!$A:$AB,19,FALSE)</f>
        <v>#N/A</v>
      </c>
      <c r="AE52" s="65" t="e">
        <f>VLOOKUP($C52,食材マスタ!$A:$AB,26,FALSE)</f>
        <v>#N/A</v>
      </c>
      <c r="AF52" s="65" t="e">
        <f>VLOOKUP($C52,食材マスタ!$A:$AB,28,FALSE)</f>
        <v>#N/A</v>
      </c>
    </row>
    <row r="53" spans="1:32" ht="14.25" customHeight="1" x14ac:dyDescent="0.25">
      <c r="A53" s="291"/>
      <c r="B53" s="292"/>
      <c r="C53" s="46"/>
      <c r="D53" s="47"/>
      <c r="E53" s="123" t="str">
        <f>IF(C53="","",VLOOKUP(C53,食材マスタ!$A$3:$AB$455,6,FALSE))</f>
        <v/>
      </c>
      <c r="F53" s="49"/>
      <c r="G53" s="50" t="str">
        <f t="shared" si="13"/>
        <v/>
      </c>
      <c r="H53" s="41" t="str">
        <f t="shared" si="14"/>
        <v/>
      </c>
      <c r="I53" s="126" t="str">
        <f>IF(C53="","",VLOOKUP(C53,食材マスタ!$A$3:$AB$455,13,FALSE))</f>
        <v/>
      </c>
      <c r="J53" s="43" t="str">
        <f t="shared" si="22"/>
        <v/>
      </c>
      <c r="K53" s="51" t="str">
        <f t="shared" si="15"/>
        <v/>
      </c>
      <c r="L53" s="134" t="str">
        <f t="shared" si="23"/>
        <v/>
      </c>
      <c r="M53" s="52" t="str">
        <f t="shared" si="16"/>
        <v/>
      </c>
      <c r="N53" s="134" t="str">
        <f t="shared" si="17"/>
        <v/>
      </c>
      <c r="O53" s="52" t="str">
        <f t="shared" si="18"/>
        <v/>
      </c>
      <c r="P53" s="134" t="str">
        <f t="shared" si="19"/>
        <v/>
      </c>
      <c r="Q53" s="52" t="str">
        <f t="shared" si="20"/>
        <v/>
      </c>
      <c r="R53" s="134" t="str">
        <f t="shared" si="21"/>
        <v/>
      </c>
      <c r="S53" s="13" t="str">
        <f t="shared" si="10"/>
        <v/>
      </c>
      <c r="T53" s="138"/>
      <c r="U53" s="29"/>
      <c r="X53" s="65" t="e">
        <f>VLOOKUP($C53,食材マスタ!$A:$AB,5,FALSE)</f>
        <v>#N/A</v>
      </c>
      <c r="Y53" s="65" t="e">
        <f>VLOOKUP($C53,食材マスタ!$A:$AB,6,FALSE)</f>
        <v>#N/A</v>
      </c>
      <c r="Z53" s="65" t="e">
        <f>VLOOKUP($C53,食材マスタ!$A:$AB,13,FALSE)</f>
        <v>#N/A</v>
      </c>
      <c r="AA53" s="65" t="e">
        <f>VLOOKUP($C53,食材マスタ!$A:$AB,12,FALSE)</f>
        <v>#N/A</v>
      </c>
      <c r="AB53" s="65" t="e">
        <f>VLOOKUP($C53,食材マスタ!$A:$AB,14,FALSE)</f>
        <v>#N/A</v>
      </c>
      <c r="AC53" s="65" t="e">
        <f>VLOOKUP($C53,食材マスタ!$A:$AB,16,FALSE)</f>
        <v>#N/A</v>
      </c>
      <c r="AD53" s="65" t="e">
        <f>VLOOKUP($C53,食材マスタ!$A:$AB,19,FALSE)</f>
        <v>#N/A</v>
      </c>
      <c r="AE53" s="65" t="e">
        <f>VLOOKUP($C53,食材マスタ!$A:$AB,26,FALSE)</f>
        <v>#N/A</v>
      </c>
      <c r="AF53" s="65" t="e">
        <f>VLOOKUP($C53,食材マスタ!$A:$AB,28,FALSE)</f>
        <v>#N/A</v>
      </c>
    </row>
    <row r="54" spans="1:32" ht="14.25" customHeight="1" x14ac:dyDescent="0.25">
      <c r="A54" s="291"/>
      <c r="B54" s="292"/>
      <c r="C54" s="46"/>
      <c r="D54" s="47"/>
      <c r="E54" s="123" t="str">
        <f>IF(C54="","",VLOOKUP(C54,食材マスタ!$A$3:$AB$455,6,FALSE))</f>
        <v/>
      </c>
      <c r="F54" s="49"/>
      <c r="G54" s="50" t="str">
        <f t="shared" si="13"/>
        <v/>
      </c>
      <c r="H54" s="41" t="str">
        <f t="shared" si="14"/>
        <v/>
      </c>
      <c r="I54" s="126" t="str">
        <f>IF(C54="","",VLOOKUP(C54,食材マスタ!$A$3:$AB$455,13,FALSE))</f>
        <v/>
      </c>
      <c r="J54" s="43" t="str">
        <f t="shared" si="22"/>
        <v/>
      </c>
      <c r="K54" s="51" t="str">
        <f t="shared" si="15"/>
        <v/>
      </c>
      <c r="L54" s="134" t="str">
        <f t="shared" si="23"/>
        <v/>
      </c>
      <c r="M54" s="52" t="str">
        <f t="shared" si="16"/>
        <v/>
      </c>
      <c r="N54" s="134" t="str">
        <f t="shared" si="17"/>
        <v/>
      </c>
      <c r="O54" s="52" t="str">
        <f t="shared" si="18"/>
        <v/>
      </c>
      <c r="P54" s="134" t="str">
        <f t="shared" si="19"/>
        <v/>
      </c>
      <c r="Q54" s="52" t="str">
        <f t="shared" si="20"/>
        <v/>
      </c>
      <c r="R54" s="134" t="str">
        <f t="shared" si="21"/>
        <v/>
      </c>
      <c r="S54" s="13" t="str">
        <f t="shared" si="10"/>
        <v/>
      </c>
      <c r="T54" s="138"/>
      <c r="U54" s="29"/>
      <c r="X54" s="65" t="e">
        <f>VLOOKUP($C54,食材マスタ!$A:$AB,5,FALSE)</f>
        <v>#N/A</v>
      </c>
      <c r="Y54" s="65" t="e">
        <f>VLOOKUP($C54,食材マスタ!$A:$AB,6,FALSE)</f>
        <v>#N/A</v>
      </c>
      <c r="Z54" s="65" t="e">
        <f>VLOOKUP($C54,食材マスタ!$A:$AB,13,FALSE)</f>
        <v>#N/A</v>
      </c>
      <c r="AA54" s="65" t="e">
        <f>VLOOKUP($C54,食材マスタ!$A:$AB,12,FALSE)</f>
        <v>#N/A</v>
      </c>
      <c r="AB54" s="65" t="e">
        <f>VLOOKUP($C54,食材マスタ!$A:$AB,14,FALSE)</f>
        <v>#N/A</v>
      </c>
      <c r="AC54" s="65" t="e">
        <f>VLOOKUP($C54,食材マスタ!$A:$AB,16,FALSE)</f>
        <v>#N/A</v>
      </c>
      <c r="AD54" s="65" t="e">
        <f>VLOOKUP($C54,食材マスタ!$A:$AB,19,FALSE)</f>
        <v>#N/A</v>
      </c>
      <c r="AE54" s="65" t="e">
        <f>VLOOKUP($C54,食材マスタ!$A:$AB,26,FALSE)</f>
        <v>#N/A</v>
      </c>
      <c r="AF54" s="65" t="e">
        <f>VLOOKUP($C54,食材マスタ!$A:$AB,28,FALSE)</f>
        <v>#N/A</v>
      </c>
    </row>
    <row r="55" spans="1:32" ht="14.25" customHeight="1" x14ac:dyDescent="0.25">
      <c r="A55" s="291"/>
      <c r="B55" s="292"/>
      <c r="C55" s="46"/>
      <c r="D55" s="47"/>
      <c r="E55" s="123" t="str">
        <f>IF(C55="","",VLOOKUP(C55,食材マスタ!$A$3:$AB$455,6,FALSE))</f>
        <v/>
      </c>
      <c r="F55" s="49"/>
      <c r="G55" s="50" t="str">
        <f t="shared" si="13"/>
        <v/>
      </c>
      <c r="H55" s="41" t="str">
        <f t="shared" si="14"/>
        <v/>
      </c>
      <c r="I55" s="126" t="str">
        <f>IF(C55="","",VLOOKUP(C55,食材マスタ!$A$3:$AB$455,13,FALSE))</f>
        <v/>
      </c>
      <c r="J55" s="43" t="str">
        <f t="shared" si="22"/>
        <v/>
      </c>
      <c r="K55" s="51" t="str">
        <f t="shared" si="15"/>
        <v/>
      </c>
      <c r="L55" s="134" t="str">
        <f t="shared" si="23"/>
        <v/>
      </c>
      <c r="M55" s="52" t="str">
        <f t="shared" si="16"/>
        <v/>
      </c>
      <c r="N55" s="134" t="str">
        <f t="shared" si="17"/>
        <v/>
      </c>
      <c r="O55" s="52" t="str">
        <f t="shared" si="18"/>
        <v/>
      </c>
      <c r="P55" s="134" t="str">
        <f t="shared" si="19"/>
        <v/>
      </c>
      <c r="Q55" s="52" t="str">
        <f t="shared" si="20"/>
        <v/>
      </c>
      <c r="R55" s="134" t="str">
        <f t="shared" si="21"/>
        <v/>
      </c>
      <c r="S55" s="13" t="str">
        <f t="shared" si="10"/>
        <v/>
      </c>
      <c r="T55" s="138"/>
      <c r="U55" s="29"/>
      <c r="X55" s="65" t="e">
        <f>VLOOKUP($C55,食材マスタ!$A:$AB,5,FALSE)</f>
        <v>#N/A</v>
      </c>
      <c r="Y55" s="65" t="e">
        <f>VLOOKUP($C55,食材マスタ!$A:$AB,6,FALSE)</f>
        <v>#N/A</v>
      </c>
      <c r="Z55" s="65" t="e">
        <f>VLOOKUP($C55,食材マスタ!$A:$AB,13,FALSE)</f>
        <v>#N/A</v>
      </c>
      <c r="AA55" s="65" t="e">
        <f>VLOOKUP($C55,食材マスタ!$A:$AB,12,FALSE)</f>
        <v>#N/A</v>
      </c>
      <c r="AB55" s="65" t="e">
        <f>VLOOKUP($C55,食材マスタ!$A:$AB,14,FALSE)</f>
        <v>#N/A</v>
      </c>
      <c r="AC55" s="65" t="e">
        <f>VLOOKUP($C55,食材マスタ!$A:$AB,16,FALSE)</f>
        <v>#N/A</v>
      </c>
      <c r="AD55" s="65" t="e">
        <f>VLOOKUP($C55,食材マスタ!$A:$AB,19,FALSE)</f>
        <v>#N/A</v>
      </c>
      <c r="AE55" s="65" t="e">
        <f>VLOOKUP($C55,食材マスタ!$A:$AB,26,FALSE)</f>
        <v>#N/A</v>
      </c>
      <c r="AF55" s="65" t="e">
        <f>VLOOKUP($C55,食材マスタ!$A:$AB,28,FALSE)</f>
        <v>#N/A</v>
      </c>
    </row>
    <row r="56" spans="1:32" ht="14.25" customHeight="1" x14ac:dyDescent="0.25">
      <c r="A56" s="291"/>
      <c r="B56" s="292"/>
      <c r="C56" s="46"/>
      <c r="D56" s="47"/>
      <c r="E56" s="123" t="str">
        <f>IF(C56="","",VLOOKUP(C56,食材マスタ!$A$3:$AB$455,6,FALSE))</f>
        <v/>
      </c>
      <c r="F56" s="49"/>
      <c r="G56" s="50" t="str">
        <f t="shared" si="13"/>
        <v/>
      </c>
      <c r="H56" s="41" t="str">
        <f t="shared" si="14"/>
        <v/>
      </c>
      <c r="I56" s="126" t="str">
        <f>IF(C56="","",VLOOKUP(C56,食材マスタ!$A$3:$AB$455,13,FALSE))</f>
        <v/>
      </c>
      <c r="J56" s="43" t="str">
        <f t="shared" si="22"/>
        <v/>
      </c>
      <c r="K56" s="51" t="str">
        <f t="shared" si="15"/>
        <v/>
      </c>
      <c r="L56" s="134" t="str">
        <f t="shared" si="23"/>
        <v/>
      </c>
      <c r="M56" s="52" t="str">
        <f t="shared" si="16"/>
        <v/>
      </c>
      <c r="N56" s="134" t="str">
        <f t="shared" si="17"/>
        <v/>
      </c>
      <c r="O56" s="52" t="str">
        <f t="shared" si="18"/>
        <v/>
      </c>
      <c r="P56" s="134" t="str">
        <f t="shared" si="19"/>
        <v/>
      </c>
      <c r="Q56" s="52" t="str">
        <f t="shared" si="20"/>
        <v/>
      </c>
      <c r="R56" s="134" t="str">
        <f t="shared" si="21"/>
        <v/>
      </c>
      <c r="S56" s="13" t="str">
        <f t="shared" si="10"/>
        <v/>
      </c>
      <c r="T56" s="138"/>
      <c r="U56" s="29"/>
      <c r="X56" s="65" t="e">
        <f>VLOOKUP($C56,食材マスタ!$A:$AB,5,FALSE)</f>
        <v>#N/A</v>
      </c>
      <c r="Y56" s="65" t="e">
        <f>VLOOKUP($C56,食材マスタ!$A:$AB,6,FALSE)</f>
        <v>#N/A</v>
      </c>
      <c r="Z56" s="65" t="e">
        <f>VLOOKUP($C56,食材マスタ!$A:$AB,13,FALSE)</f>
        <v>#N/A</v>
      </c>
      <c r="AA56" s="65" t="e">
        <f>VLOOKUP($C56,食材マスタ!$A:$AB,12,FALSE)</f>
        <v>#N/A</v>
      </c>
      <c r="AB56" s="65" t="e">
        <f>VLOOKUP($C56,食材マスタ!$A:$AB,14,FALSE)</f>
        <v>#N/A</v>
      </c>
      <c r="AC56" s="65" t="e">
        <f>VLOOKUP($C56,食材マスタ!$A:$AB,16,FALSE)</f>
        <v>#N/A</v>
      </c>
      <c r="AD56" s="65" t="e">
        <f>VLOOKUP($C56,食材マスタ!$A:$AB,19,FALSE)</f>
        <v>#N/A</v>
      </c>
      <c r="AE56" s="65" t="e">
        <f>VLOOKUP($C56,食材マスタ!$A:$AB,26,FALSE)</f>
        <v>#N/A</v>
      </c>
      <c r="AF56" s="65" t="e">
        <f>VLOOKUP($C56,食材マスタ!$A:$AB,28,FALSE)</f>
        <v>#N/A</v>
      </c>
    </row>
    <row r="57" spans="1:32" ht="14.25" customHeight="1" x14ac:dyDescent="0.25">
      <c r="A57" s="291"/>
      <c r="B57" s="292"/>
      <c r="C57" s="46"/>
      <c r="D57" s="47"/>
      <c r="E57" s="123" t="str">
        <f>IF(C57="","",VLOOKUP(C57,食材マスタ!$A$3:$AB$455,6,FALSE))</f>
        <v/>
      </c>
      <c r="F57" s="49"/>
      <c r="G57" s="50" t="str">
        <f t="shared" si="13"/>
        <v/>
      </c>
      <c r="H57" s="41" t="str">
        <f t="shared" si="14"/>
        <v/>
      </c>
      <c r="I57" s="126" t="str">
        <f>IF(C57="","",VLOOKUP(C57,食材マスタ!$A$3:$AB$455,13,FALSE))</f>
        <v/>
      </c>
      <c r="J57" s="43" t="str">
        <f t="shared" si="22"/>
        <v/>
      </c>
      <c r="K57" s="51" t="str">
        <f t="shared" si="15"/>
        <v/>
      </c>
      <c r="L57" s="134" t="str">
        <f t="shared" si="23"/>
        <v/>
      </c>
      <c r="M57" s="52" t="str">
        <f t="shared" si="16"/>
        <v/>
      </c>
      <c r="N57" s="134" t="str">
        <f t="shared" si="17"/>
        <v/>
      </c>
      <c r="O57" s="52" t="str">
        <f t="shared" si="18"/>
        <v/>
      </c>
      <c r="P57" s="134" t="str">
        <f t="shared" si="19"/>
        <v/>
      </c>
      <c r="Q57" s="52" t="str">
        <f t="shared" si="20"/>
        <v/>
      </c>
      <c r="R57" s="134" t="str">
        <f t="shared" si="21"/>
        <v/>
      </c>
      <c r="S57" s="13" t="str">
        <f t="shared" si="10"/>
        <v/>
      </c>
      <c r="T57" s="138"/>
      <c r="U57" s="29"/>
      <c r="X57" s="65" t="e">
        <f>VLOOKUP($C57,食材マスタ!$A:$AB,5,FALSE)</f>
        <v>#N/A</v>
      </c>
      <c r="Y57" s="65" t="e">
        <f>VLOOKUP($C57,食材マスタ!$A:$AB,6,FALSE)</f>
        <v>#N/A</v>
      </c>
      <c r="Z57" s="65" t="e">
        <f>VLOOKUP($C57,食材マスタ!$A:$AB,13,FALSE)</f>
        <v>#N/A</v>
      </c>
      <c r="AA57" s="65" t="e">
        <f>VLOOKUP($C57,食材マスタ!$A:$AB,12,FALSE)</f>
        <v>#N/A</v>
      </c>
      <c r="AB57" s="65" t="e">
        <f>VLOOKUP($C57,食材マスタ!$A:$AB,14,FALSE)</f>
        <v>#N/A</v>
      </c>
      <c r="AC57" s="65" t="e">
        <f>VLOOKUP($C57,食材マスタ!$A:$AB,16,FALSE)</f>
        <v>#N/A</v>
      </c>
      <c r="AD57" s="65" t="e">
        <f>VLOOKUP($C57,食材マスタ!$A:$AB,19,FALSE)</f>
        <v>#N/A</v>
      </c>
      <c r="AE57" s="65" t="e">
        <f>VLOOKUP($C57,食材マスタ!$A:$AB,26,FALSE)</f>
        <v>#N/A</v>
      </c>
      <c r="AF57" s="65" t="e">
        <f>VLOOKUP($C57,食材マスタ!$A:$AB,28,FALSE)</f>
        <v>#N/A</v>
      </c>
    </row>
    <row r="58" spans="1:32" ht="14.25" customHeight="1" x14ac:dyDescent="0.25">
      <c r="A58" s="291"/>
      <c r="B58" s="292"/>
      <c r="C58" s="46"/>
      <c r="D58" s="47"/>
      <c r="E58" s="123" t="str">
        <f>IF(C58="","",VLOOKUP(C58,食材マスタ!$A$3:$AB$455,6,FALSE))</f>
        <v/>
      </c>
      <c r="F58" s="49"/>
      <c r="G58" s="50" t="str">
        <f t="shared" si="13"/>
        <v/>
      </c>
      <c r="H58" s="41" t="str">
        <f t="shared" si="14"/>
        <v/>
      </c>
      <c r="I58" s="126" t="str">
        <f>IF(C58="","",VLOOKUP(C58,食材マスタ!$A$3:$AB$455,13,FALSE))</f>
        <v/>
      </c>
      <c r="J58" s="43" t="str">
        <f t="shared" si="22"/>
        <v/>
      </c>
      <c r="K58" s="51" t="str">
        <f t="shared" si="15"/>
        <v/>
      </c>
      <c r="L58" s="134" t="str">
        <f t="shared" si="23"/>
        <v/>
      </c>
      <c r="M58" s="52" t="str">
        <f t="shared" si="16"/>
        <v/>
      </c>
      <c r="N58" s="134" t="str">
        <f t="shared" si="17"/>
        <v/>
      </c>
      <c r="O58" s="52" t="str">
        <f t="shared" si="18"/>
        <v/>
      </c>
      <c r="P58" s="134" t="str">
        <f t="shared" si="19"/>
        <v/>
      </c>
      <c r="Q58" s="52" t="str">
        <f t="shared" si="20"/>
        <v/>
      </c>
      <c r="R58" s="134" t="str">
        <f t="shared" si="21"/>
        <v/>
      </c>
      <c r="S58" s="13" t="str">
        <f t="shared" si="10"/>
        <v/>
      </c>
      <c r="T58" s="138"/>
      <c r="U58" s="29"/>
      <c r="X58" s="65" t="e">
        <f>VLOOKUP($C58,食材マスタ!$A:$AB,5,FALSE)</f>
        <v>#N/A</v>
      </c>
      <c r="Y58" s="65" t="e">
        <f>VLOOKUP($C58,食材マスタ!$A:$AB,6,FALSE)</f>
        <v>#N/A</v>
      </c>
      <c r="Z58" s="65" t="e">
        <f>VLOOKUP($C58,食材マスタ!$A:$AB,13,FALSE)</f>
        <v>#N/A</v>
      </c>
      <c r="AA58" s="65" t="e">
        <f>VLOOKUP($C58,食材マスタ!$A:$AB,12,FALSE)</f>
        <v>#N/A</v>
      </c>
      <c r="AB58" s="65" t="e">
        <f>VLOOKUP($C58,食材マスタ!$A:$AB,14,FALSE)</f>
        <v>#N/A</v>
      </c>
      <c r="AC58" s="65" t="e">
        <f>VLOOKUP($C58,食材マスタ!$A:$AB,16,FALSE)</f>
        <v>#N/A</v>
      </c>
      <c r="AD58" s="65" t="e">
        <f>VLOOKUP($C58,食材マスタ!$A:$AB,19,FALSE)</f>
        <v>#N/A</v>
      </c>
      <c r="AE58" s="65" t="e">
        <f>VLOOKUP($C58,食材マスタ!$A:$AB,26,FALSE)</f>
        <v>#N/A</v>
      </c>
      <c r="AF58" s="65" t="e">
        <f>VLOOKUP($C58,食材マスタ!$A:$AB,28,FALSE)</f>
        <v>#N/A</v>
      </c>
    </row>
    <row r="59" spans="1:32" ht="14.25" customHeight="1" x14ac:dyDescent="0.25">
      <c r="A59" s="291"/>
      <c r="B59" s="292"/>
      <c r="C59" s="46"/>
      <c r="D59" s="53"/>
      <c r="E59" s="123" t="str">
        <f>IF(C59="","",VLOOKUP(C59,食材マスタ!$A$3:$AB$455,6,FALSE))</f>
        <v/>
      </c>
      <c r="F59" s="49"/>
      <c r="G59" s="50" t="str">
        <f t="shared" si="13"/>
        <v/>
      </c>
      <c r="H59" s="41" t="str">
        <f t="shared" si="14"/>
        <v/>
      </c>
      <c r="I59" s="126" t="str">
        <f>IF(C59="","",VLOOKUP(C59,食材マスタ!$A$3:$AB$455,13,FALSE))</f>
        <v/>
      </c>
      <c r="J59" s="43" t="str">
        <f t="shared" si="22"/>
        <v/>
      </c>
      <c r="K59" s="51" t="str">
        <f t="shared" si="15"/>
        <v/>
      </c>
      <c r="L59" s="134" t="str">
        <f t="shared" si="23"/>
        <v/>
      </c>
      <c r="M59" s="52" t="str">
        <f t="shared" si="16"/>
        <v/>
      </c>
      <c r="N59" s="134" t="str">
        <f t="shared" si="17"/>
        <v/>
      </c>
      <c r="O59" s="52" t="str">
        <f t="shared" si="18"/>
        <v/>
      </c>
      <c r="P59" s="134" t="str">
        <f t="shared" si="19"/>
        <v/>
      </c>
      <c r="Q59" s="52" t="str">
        <f t="shared" si="20"/>
        <v/>
      </c>
      <c r="R59" s="134" t="str">
        <f t="shared" si="21"/>
        <v/>
      </c>
      <c r="S59" s="13" t="str">
        <f t="shared" si="10"/>
        <v/>
      </c>
      <c r="T59" s="138"/>
      <c r="U59" s="29"/>
      <c r="X59" s="65" t="e">
        <f>VLOOKUP($C59,食材マスタ!$A:$AB,5,FALSE)</f>
        <v>#N/A</v>
      </c>
      <c r="Y59" s="65" t="e">
        <f>VLOOKUP($C59,食材マスタ!$A:$AB,6,FALSE)</f>
        <v>#N/A</v>
      </c>
      <c r="Z59" s="65" t="e">
        <f>VLOOKUP($C59,食材マスタ!$A:$AB,13,FALSE)</f>
        <v>#N/A</v>
      </c>
      <c r="AA59" s="65" t="e">
        <f>VLOOKUP($C59,食材マスタ!$A:$AB,12,FALSE)</f>
        <v>#N/A</v>
      </c>
      <c r="AB59" s="65" t="e">
        <f>VLOOKUP($C59,食材マスタ!$A:$AB,14,FALSE)</f>
        <v>#N/A</v>
      </c>
      <c r="AC59" s="65" t="e">
        <f>VLOOKUP($C59,食材マスタ!$A:$AB,16,FALSE)</f>
        <v>#N/A</v>
      </c>
      <c r="AD59" s="65" t="e">
        <f>VLOOKUP($C59,食材マスタ!$A:$AB,19,FALSE)</f>
        <v>#N/A</v>
      </c>
      <c r="AE59" s="65" t="e">
        <f>VLOOKUP($C59,食材マスタ!$A:$AB,26,FALSE)</f>
        <v>#N/A</v>
      </c>
      <c r="AF59" s="65" t="e">
        <f>VLOOKUP($C59,食材マスタ!$A:$AB,28,FALSE)</f>
        <v>#N/A</v>
      </c>
    </row>
    <row r="60" spans="1:32" ht="14.25" customHeight="1" x14ac:dyDescent="0.25">
      <c r="A60" s="291"/>
      <c r="B60" s="292"/>
      <c r="C60" s="46"/>
      <c r="D60" s="47"/>
      <c r="E60" s="123" t="str">
        <f>IF(C60="","",VLOOKUP(C60,食材マスタ!$A$3:$AB$455,6,FALSE))</f>
        <v/>
      </c>
      <c r="F60" s="49"/>
      <c r="G60" s="50" t="str">
        <f t="shared" si="13"/>
        <v/>
      </c>
      <c r="H60" s="41" t="str">
        <f t="shared" si="14"/>
        <v/>
      </c>
      <c r="I60" s="126" t="str">
        <f>IF(C60="","",VLOOKUP(C60,食材マスタ!$A$3:$AB$455,13,FALSE))</f>
        <v/>
      </c>
      <c r="J60" s="43" t="str">
        <f t="shared" si="22"/>
        <v/>
      </c>
      <c r="K60" s="51" t="str">
        <f t="shared" si="15"/>
        <v/>
      </c>
      <c r="L60" s="134" t="str">
        <f t="shared" si="23"/>
        <v/>
      </c>
      <c r="M60" s="52" t="str">
        <f t="shared" si="16"/>
        <v/>
      </c>
      <c r="N60" s="134" t="str">
        <f t="shared" si="17"/>
        <v/>
      </c>
      <c r="O60" s="52" t="str">
        <f t="shared" si="18"/>
        <v/>
      </c>
      <c r="P60" s="134" t="str">
        <f t="shared" si="19"/>
        <v/>
      </c>
      <c r="Q60" s="52" t="str">
        <f t="shared" si="20"/>
        <v/>
      </c>
      <c r="R60" s="134" t="str">
        <f t="shared" si="21"/>
        <v/>
      </c>
      <c r="S60" s="13" t="str">
        <f t="shared" si="10"/>
        <v/>
      </c>
      <c r="T60" s="138"/>
      <c r="U60" s="29"/>
      <c r="X60" s="65" t="e">
        <f>VLOOKUP($C60,食材マスタ!$A:$AB,5,FALSE)</f>
        <v>#N/A</v>
      </c>
      <c r="Y60" s="65" t="e">
        <f>VLOOKUP($C60,食材マスタ!$A:$AB,6,FALSE)</f>
        <v>#N/A</v>
      </c>
      <c r="Z60" s="65" t="e">
        <f>VLOOKUP($C60,食材マスタ!$A:$AB,13,FALSE)</f>
        <v>#N/A</v>
      </c>
      <c r="AA60" s="65" t="e">
        <f>VLOOKUP($C60,食材マスタ!$A:$AB,12,FALSE)</f>
        <v>#N/A</v>
      </c>
      <c r="AB60" s="65" t="e">
        <f>VLOOKUP($C60,食材マスタ!$A:$AB,14,FALSE)</f>
        <v>#N/A</v>
      </c>
      <c r="AC60" s="65" t="e">
        <f>VLOOKUP($C60,食材マスタ!$A:$AB,16,FALSE)</f>
        <v>#N/A</v>
      </c>
      <c r="AD60" s="65" t="e">
        <f>VLOOKUP($C60,食材マスタ!$A:$AB,19,FALSE)</f>
        <v>#N/A</v>
      </c>
      <c r="AE60" s="65" t="e">
        <f>VLOOKUP($C60,食材マスタ!$A:$AB,26,FALSE)</f>
        <v>#N/A</v>
      </c>
      <c r="AF60" s="65" t="e">
        <f>VLOOKUP($C60,食材マスタ!$A:$AB,28,FALSE)</f>
        <v>#N/A</v>
      </c>
    </row>
    <row r="61" spans="1:32" ht="14.25" customHeight="1" x14ac:dyDescent="0.25">
      <c r="A61" s="291"/>
      <c r="B61" s="292"/>
      <c r="C61" s="46"/>
      <c r="D61" s="47"/>
      <c r="E61" s="123" t="str">
        <f>IF(C61="","",VLOOKUP(C61,食材マスタ!$A$3:$AB$455,6,FALSE))</f>
        <v/>
      </c>
      <c r="F61" s="49"/>
      <c r="G61" s="50" t="str">
        <f t="shared" si="13"/>
        <v/>
      </c>
      <c r="H61" s="41" t="str">
        <f t="shared" si="14"/>
        <v/>
      </c>
      <c r="I61" s="126" t="str">
        <f>IF(C61="","",VLOOKUP(C61,食材マスタ!$A$3:$AB$455,13,FALSE))</f>
        <v/>
      </c>
      <c r="J61" s="43" t="str">
        <f t="shared" si="22"/>
        <v/>
      </c>
      <c r="K61" s="51" t="str">
        <f t="shared" si="15"/>
        <v/>
      </c>
      <c r="L61" s="134" t="str">
        <f t="shared" si="23"/>
        <v/>
      </c>
      <c r="M61" s="52" t="str">
        <f t="shared" si="16"/>
        <v/>
      </c>
      <c r="N61" s="134" t="str">
        <f t="shared" si="17"/>
        <v/>
      </c>
      <c r="O61" s="52" t="str">
        <f t="shared" si="18"/>
        <v/>
      </c>
      <c r="P61" s="134" t="str">
        <f t="shared" si="19"/>
        <v/>
      </c>
      <c r="Q61" s="52" t="str">
        <f t="shared" si="20"/>
        <v/>
      </c>
      <c r="R61" s="134" t="str">
        <f t="shared" si="21"/>
        <v/>
      </c>
      <c r="S61" s="13" t="str">
        <f t="shared" si="10"/>
        <v/>
      </c>
      <c r="T61" s="138"/>
      <c r="U61" s="29"/>
      <c r="X61" s="65" t="e">
        <f>VLOOKUP($C61,食材マスタ!$A:$AB,5,FALSE)</f>
        <v>#N/A</v>
      </c>
      <c r="Y61" s="65" t="e">
        <f>VLOOKUP($C61,食材マスタ!$A:$AB,6,FALSE)</f>
        <v>#N/A</v>
      </c>
      <c r="Z61" s="65" t="e">
        <f>VLOOKUP($C61,食材マスタ!$A:$AB,13,FALSE)</f>
        <v>#N/A</v>
      </c>
      <c r="AA61" s="65" t="e">
        <f>VLOOKUP($C61,食材マスタ!$A:$AB,12,FALSE)</f>
        <v>#N/A</v>
      </c>
      <c r="AB61" s="65" t="e">
        <f>VLOOKUP($C61,食材マスタ!$A:$AB,14,FALSE)</f>
        <v>#N/A</v>
      </c>
      <c r="AC61" s="65" t="e">
        <f>VLOOKUP($C61,食材マスタ!$A:$AB,16,FALSE)</f>
        <v>#N/A</v>
      </c>
      <c r="AD61" s="65" t="e">
        <f>VLOOKUP($C61,食材マスタ!$A:$AB,19,FALSE)</f>
        <v>#N/A</v>
      </c>
      <c r="AE61" s="65" t="e">
        <f>VLOOKUP($C61,食材マスタ!$A:$AB,26,FALSE)</f>
        <v>#N/A</v>
      </c>
      <c r="AF61" s="65" t="e">
        <f>VLOOKUP($C61,食材マスタ!$A:$AB,28,FALSE)</f>
        <v>#N/A</v>
      </c>
    </row>
    <row r="62" spans="1:32" ht="14.25" customHeight="1" x14ac:dyDescent="0.25">
      <c r="A62" s="291"/>
      <c r="B62" s="292"/>
      <c r="C62" s="46"/>
      <c r="D62" s="47"/>
      <c r="E62" s="123" t="str">
        <f>IF(C62="","",VLOOKUP(C62,食材マスタ!$A$3:$AB$455,6,FALSE))</f>
        <v/>
      </c>
      <c r="F62" s="49"/>
      <c r="G62" s="50" t="str">
        <f t="shared" si="13"/>
        <v/>
      </c>
      <c r="H62" s="41" t="str">
        <f t="shared" si="14"/>
        <v/>
      </c>
      <c r="I62" s="126" t="str">
        <f>IF(C62="","",VLOOKUP(C62,食材マスタ!$A$3:$AB$455,13,FALSE))</f>
        <v/>
      </c>
      <c r="J62" s="43" t="str">
        <f t="shared" si="22"/>
        <v/>
      </c>
      <c r="K62" s="51" t="str">
        <f t="shared" si="15"/>
        <v/>
      </c>
      <c r="L62" s="134" t="str">
        <f t="shared" si="23"/>
        <v/>
      </c>
      <c r="M62" s="52" t="str">
        <f t="shared" si="16"/>
        <v/>
      </c>
      <c r="N62" s="134" t="str">
        <f t="shared" si="17"/>
        <v/>
      </c>
      <c r="O62" s="52" t="str">
        <f t="shared" si="18"/>
        <v/>
      </c>
      <c r="P62" s="134" t="str">
        <f t="shared" si="19"/>
        <v/>
      </c>
      <c r="Q62" s="52" t="str">
        <f t="shared" si="20"/>
        <v/>
      </c>
      <c r="R62" s="134" t="str">
        <f t="shared" si="21"/>
        <v/>
      </c>
      <c r="S62" s="13" t="str">
        <f t="shared" si="10"/>
        <v/>
      </c>
      <c r="T62" s="138"/>
      <c r="U62" s="29"/>
      <c r="X62" s="65" t="e">
        <f>VLOOKUP($C62,食材マスタ!$A:$AB,5,FALSE)</f>
        <v>#N/A</v>
      </c>
      <c r="Y62" s="65" t="e">
        <f>VLOOKUP($C62,食材マスタ!$A:$AB,6,FALSE)</f>
        <v>#N/A</v>
      </c>
      <c r="Z62" s="65" t="e">
        <f>VLOOKUP($C62,食材マスタ!$A:$AB,13,FALSE)</f>
        <v>#N/A</v>
      </c>
      <c r="AA62" s="65" t="e">
        <f>VLOOKUP($C62,食材マスタ!$A:$AB,12,FALSE)</f>
        <v>#N/A</v>
      </c>
      <c r="AB62" s="65" t="e">
        <f>VLOOKUP($C62,食材マスタ!$A:$AB,14,FALSE)</f>
        <v>#N/A</v>
      </c>
      <c r="AC62" s="65" t="e">
        <f>VLOOKUP($C62,食材マスタ!$A:$AB,16,FALSE)</f>
        <v>#N/A</v>
      </c>
      <c r="AD62" s="65" t="e">
        <f>VLOOKUP($C62,食材マスタ!$A:$AB,19,FALSE)</f>
        <v>#N/A</v>
      </c>
      <c r="AE62" s="65" t="e">
        <f>VLOOKUP($C62,食材マスタ!$A:$AB,26,FALSE)</f>
        <v>#N/A</v>
      </c>
      <c r="AF62" s="65" t="e">
        <f>VLOOKUP($C62,食材マスタ!$A:$AB,28,FALSE)</f>
        <v>#N/A</v>
      </c>
    </row>
    <row r="63" spans="1:32" ht="14.25" customHeight="1" x14ac:dyDescent="0.25">
      <c r="A63" s="291"/>
      <c r="B63" s="292"/>
      <c r="C63" s="46"/>
      <c r="D63" s="53"/>
      <c r="E63" s="123" t="str">
        <f>IF(C63="","",VLOOKUP(C63,食材マスタ!$A$3:$AB$455,6,FALSE))</f>
        <v/>
      </c>
      <c r="F63" s="49"/>
      <c r="G63" s="50" t="str">
        <f t="shared" si="13"/>
        <v/>
      </c>
      <c r="H63" s="41" t="str">
        <f t="shared" si="14"/>
        <v/>
      </c>
      <c r="I63" s="126" t="str">
        <f>IF(C63="","",VLOOKUP(C63,食材マスタ!$A$3:$AB$455,13,FALSE))</f>
        <v/>
      </c>
      <c r="J63" s="43" t="str">
        <f t="shared" si="22"/>
        <v/>
      </c>
      <c r="K63" s="51" t="str">
        <f t="shared" si="15"/>
        <v/>
      </c>
      <c r="L63" s="134" t="str">
        <f t="shared" si="23"/>
        <v/>
      </c>
      <c r="M63" s="52" t="str">
        <f t="shared" si="16"/>
        <v/>
      </c>
      <c r="N63" s="134" t="str">
        <f t="shared" si="17"/>
        <v/>
      </c>
      <c r="O63" s="52" t="str">
        <f t="shared" si="18"/>
        <v/>
      </c>
      <c r="P63" s="134" t="str">
        <f t="shared" si="19"/>
        <v/>
      </c>
      <c r="Q63" s="52" t="str">
        <f t="shared" si="20"/>
        <v/>
      </c>
      <c r="R63" s="134" t="str">
        <f t="shared" si="21"/>
        <v/>
      </c>
      <c r="S63" s="13" t="str">
        <f t="shared" si="10"/>
        <v/>
      </c>
      <c r="T63" s="138"/>
      <c r="U63" s="29"/>
      <c r="X63" s="65" t="e">
        <f>VLOOKUP($C63,食材マスタ!$A:$AB,5,FALSE)</f>
        <v>#N/A</v>
      </c>
      <c r="Y63" s="65" t="e">
        <f>VLOOKUP($C63,食材マスタ!$A:$AB,6,FALSE)</f>
        <v>#N/A</v>
      </c>
      <c r="Z63" s="65" t="e">
        <f>VLOOKUP($C63,食材マスタ!$A:$AB,13,FALSE)</f>
        <v>#N/A</v>
      </c>
      <c r="AA63" s="65" t="e">
        <f>VLOOKUP($C63,食材マスタ!$A:$AB,12,FALSE)</f>
        <v>#N/A</v>
      </c>
      <c r="AB63" s="65" t="e">
        <f>VLOOKUP($C63,食材マスタ!$A:$AB,14,FALSE)</f>
        <v>#N/A</v>
      </c>
      <c r="AC63" s="65" t="e">
        <f>VLOOKUP($C63,食材マスタ!$A:$AB,16,FALSE)</f>
        <v>#N/A</v>
      </c>
      <c r="AD63" s="65" t="e">
        <f>VLOOKUP($C63,食材マスタ!$A:$AB,19,FALSE)</f>
        <v>#N/A</v>
      </c>
      <c r="AE63" s="65" t="e">
        <f>VLOOKUP($C63,食材マスタ!$A:$AB,26,FALSE)</f>
        <v>#N/A</v>
      </c>
      <c r="AF63" s="65" t="e">
        <f>VLOOKUP($C63,食材マスタ!$A:$AB,28,FALSE)</f>
        <v>#N/A</v>
      </c>
    </row>
    <row r="64" spans="1:32" ht="14.25" customHeight="1" x14ac:dyDescent="0.25">
      <c r="A64" s="291"/>
      <c r="B64" s="292"/>
      <c r="C64" s="46"/>
      <c r="D64" s="47"/>
      <c r="E64" s="123" t="str">
        <f>IF(C64="","",VLOOKUP(C64,食材マスタ!$A$3:$AB$455,6,FALSE))</f>
        <v/>
      </c>
      <c r="F64" s="49"/>
      <c r="G64" s="50" t="str">
        <f t="shared" si="13"/>
        <v/>
      </c>
      <c r="H64" s="41" t="str">
        <f t="shared" si="14"/>
        <v/>
      </c>
      <c r="I64" s="126" t="str">
        <f>IF(C64="","",VLOOKUP(C64,食材マスタ!$A$3:$AB$455,13,FALSE))</f>
        <v/>
      </c>
      <c r="J64" s="43" t="str">
        <f t="shared" si="22"/>
        <v/>
      </c>
      <c r="K64" s="51" t="str">
        <f t="shared" si="15"/>
        <v/>
      </c>
      <c r="L64" s="134" t="str">
        <f t="shared" si="23"/>
        <v/>
      </c>
      <c r="M64" s="52" t="str">
        <f t="shared" si="16"/>
        <v/>
      </c>
      <c r="N64" s="134" t="str">
        <f t="shared" si="17"/>
        <v/>
      </c>
      <c r="O64" s="52" t="str">
        <f t="shared" si="18"/>
        <v/>
      </c>
      <c r="P64" s="134" t="str">
        <f t="shared" si="19"/>
        <v/>
      </c>
      <c r="Q64" s="52" t="str">
        <f t="shared" si="20"/>
        <v/>
      </c>
      <c r="R64" s="134" t="str">
        <f t="shared" si="21"/>
        <v/>
      </c>
      <c r="S64" s="13" t="str">
        <f t="shared" si="10"/>
        <v/>
      </c>
      <c r="T64" s="138"/>
      <c r="U64" s="29"/>
      <c r="X64" s="65" t="e">
        <f>VLOOKUP($C64,食材マスタ!$A:$AB,5,FALSE)</f>
        <v>#N/A</v>
      </c>
      <c r="Y64" s="65" t="e">
        <f>VLOOKUP($C64,食材マスタ!$A:$AB,6,FALSE)</f>
        <v>#N/A</v>
      </c>
      <c r="Z64" s="65" t="e">
        <f>VLOOKUP($C64,食材マスタ!$A:$AB,13,FALSE)</f>
        <v>#N/A</v>
      </c>
      <c r="AA64" s="65" t="e">
        <f>VLOOKUP($C64,食材マスタ!$A:$AB,12,FALSE)</f>
        <v>#N/A</v>
      </c>
      <c r="AB64" s="65" t="e">
        <f>VLOOKUP($C64,食材マスタ!$A:$AB,14,FALSE)</f>
        <v>#N/A</v>
      </c>
      <c r="AC64" s="65" t="e">
        <f>VLOOKUP($C64,食材マスタ!$A:$AB,16,FALSE)</f>
        <v>#N/A</v>
      </c>
      <c r="AD64" s="65" t="e">
        <f>VLOOKUP($C64,食材マスタ!$A:$AB,19,FALSE)</f>
        <v>#N/A</v>
      </c>
      <c r="AE64" s="65" t="e">
        <f>VLOOKUP($C64,食材マスタ!$A:$AB,26,FALSE)</f>
        <v>#N/A</v>
      </c>
      <c r="AF64" s="65" t="e">
        <f>VLOOKUP($C64,食材マスタ!$A:$AB,28,FALSE)</f>
        <v>#N/A</v>
      </c>
    </row>
    <row r="65" spans="1:32" ht="14.25" customHeight="1" x14ac:dyDescent="0.25">
      <c r="A65" s="291"/>
      <c r="B65" s="292"/>
      <c r="C65" s="46"/>
      <c r="D65" s="47"/>
      <c r="E65" s="123" t="str">
        <f>IF(C65="","",VLOOKUP(C65,食材マスタ!$A$3:$AB$455,6,FALSE))</f>
        <v/>
      </c>
      <c r="F65" s="49"/>
      <c r="G65" s="50" t="str">
        <f t="shared" si="13"/>
        <v/>
      </c>
      <c r="H65" s="41" t="str">
        <f t="shared" si="14"/>
        <v/>
      </c>
      <c r="I65" s="126" t="str">
        <f>IF(C65="","",VLOOKUP(C65,食材マスタ!$A$3:$AB$455,13,FALSE))</f>
        <v/>
      </c>
      <c r="J65" s="43" t="str">
        <f t="shared" si="22"/>
        <v/>
      </c>
      <c r="K65" s="51" t="str">
        <f t="shared" si="15"/>
        <v/>
      </c>
      <c r="L65" s="134" t="str">
        <f t="shared" si="23"/>
        <v/>
      </c>
      <c r="M65" s="52" t="str">
        <f t="shared" si="16"/>
        <v/>
      </c>
      <c r="N65" s="134" t="str">
        <f t="shared" si="17"/>
        <v/>
      </c>
      <c r="O65" s="52" t="str">
        <f t="shared" si="18"/>
        <v/>
      </c>
      <c r="P65" s="134" t="str">
        <f t="shared" si="19"/>
        <v/>
      </c>
      <c r="Q65" s="52" t="str">
        <f t="shared" si="20"/>
        <v/>
      </c>
      <c r="R65" s="134" t="str">
        <f t="shared" si="21"/>
        <v/>
      </c>
      <c r="S65" s="13" t="str">
        <f t="shared" si="10"/>
        <v/>
      </c>
      <c r="T65" s="138"/>
      <c r="U65" s="29"/>
      <c r="X65" s="65" t="e">
        <f>VLOOKUP($C65,食材マスタ!$A:$AB,5,FALSE)</f>
        <v>#N/A</v>
      </c>
      <c r="Y65" s="65" t="e">
        <f>VLOOKUP($C65,食材マスタ!$A:$AB,6,FALSE)</f>
        <v>#N/A</v>
      </c>
      <c r="Z65" s="65" t="e">
        <f>VLOOKUP($C65,食材マスタ!$A:$AB,13,FALSE)</f>
        <v>#N/A</v>
      </c>
      <c r="AA65" s="65" t="e">
        <f>VLOOKUP($C65,食材マスタ!$A:$AB,12,FALSE)</f>
        <v>#N/A</v>
      </c>
      <c r="AB65" s="65" t="e">
        <f>VLOOKUP($C65,食材マスタ!$A:$AB,14,FALSE)</f>
        <v>#N/A</v>
      </c>
      <c r="AC65" s="65" t="e">
        <f>VLOOKUP($C65,食材マスタ!$A:$AB,16,FALSE)</f>
        <v>#N/A</v>
      </c>
      <c r="AD65" s="65" t="e">
        <f>VLOOKUP($C65,食材マスタ!$A:$AB,19,FALSE)</f>
        <v>#N/A</v>
      </c>
      <c r="AE65" s="65" t="e">
        <f>VLOOKUP($C65,食材マスタ!$A:$AB,26,FALSE)</f>
        <v>#N/A</v>
      </c>
      <c r="AF65" s="65" t="e">
        <f>VLOOKUP($C65,食材マスタ!$A:$AB,28,FALSE)</f>
        <v>#N/A</v>
      </c>
    </row>
    <row r="66" spans="1:32" ht="14.25" customHeight="1" x14ac:dyDescent="0.25">
      <c r="A66" s="291"/>
      <c r="B66" s="292"/>
      <c r="C66" s="46"/>
      <c r="D66" s="53"/>
      <c r="E66" s="123" t="str">
        <f>IF(C66="","",VLOOKUP(C66,食材マスタ!$A$3:$AB$455,6,FALSE))</f>
        <v/>
      </c>
      <c r="F66" s="49"/>
      <c r="G66" s="50" t="str">
        <f t="shared" si="13"/>
        <v/>
      </c>
      <c r="H66" s="41" t="str">
        <f t="shared" si="14"/>
        <v/>
      </c>
      <c r="I66" s="126" t="str">
        <f>IF(C66="","",VLOOKUP(C66,食材マスタ!$A$3:$AB$455,13,FALSE))</f>
        <v/>
      </c>
      <c r="J66" s="43" t="str">
        <f t="shared" si="22"/>
        <v/>
      </c>
      <c r="K66" s="51" t="str">
        <f t="shared" si="15"/>
        <v/>
      </c>
      <c r="L66" s="134" t="str">
        <f t="shared" si="23"/>
        <v/>
      </c>
      <c r="M66" s="52" t="str">
        <f t="shared" si="16"/>
        <v/>
      </c>
      <c r="N66" s="134" t="str">
        <f t="shared" si="17"/>
        <v/>
      </c>
      <c r="O66" s="52" t="str">
        <f t="shared" si="18"/>
        <v/>
      </c>
      <c r="P66" s="134" t="str">
        <f t="shared" si="19"/>
        <v/>
      </c>
      <c r="Q66" s="52" t="str">
        <f t="shared" si="20"/>
        <v/>
      </c>
      <c r="R66" s="134" t="str">
        <f t="shared" si="21"/>
        <v/>
      </c>
      <c r="S66" s="13" t="str">
        <f t="shared" si="10"/>
        <v/>
      </c>
      <c r="T66" s="138"/>
      <c r="U66" s="30"/>
      <c r="X66" s="65" t="e">
        <f>VLOOKUP($C66,食材マスタ!$A:$AB,5,FALSE)</f>
        <v>#N/A</v>
      </c>
      <c r="Y66" s="65" t="e">
        <f>VLOOKUP($C66,食材マスタ!$A:$AB,6,FALSE)</f>
        <v>#N/A</v>
      </c>
      <c r="Z66" s="65" t="e">
        <f>VLOOKUP($C66,食材マスタ!$A:$AB,13,FALSE)</f>
        <v>#N/A</v>
      </c>
      <c r="AA66" s="65" t="e">
        <f>VLOOKUP($C66,食材マスタ!$A:$AB,12,FALSE)</f>
        <v>#N/A</v>
      </c>
      <c r="AB66" s="65" t="e">
        <f>VLOOKUP($C66,食材マスタ!$A:$AB,14,FALSE)</f>
        <v>#N/A</v>
      </c>
      <c r="AC66" s="65" t="e">
        <f>VLOOKUP($C66,食材マスタ!$A:$AB,16,FALSE)</f>
        <v>#N/A</v>
      </c>
      <c r="AD66" s="65" t="e">
        <f>VLOOKUP($C66,食材マスタ!$A:$AB,19,FALSE)</f>
        <v>#N/A</v>
      </c>
      <c r="AE66" s="65" t="e">
        <f>VLOOKUP($C66,食材マスタ!$A:$AB,26,FALSE)</f>
        <v>#N/A</v>
      </c>
      <c r="AF66" s="65" t="e">
        <f>VLOOKUP($C66,食材マスタ!$A:$AB,28,FALSE)</f>
        <v>#N/A</v>
      </c>
    </row>
    <row r="67" spans="1:32" ht="14.25" customHeight="1" x14ac:dyDescent="0.25">
      <c r="A67" s="291"/>
      <c r="B67" s="292"/>
      <c r="C67" s="46"/>
      <c r="D67" s="47"/>
      <c r="E67" s="123" t="str">
        <f>IF(C67="","",VLOOKUP(C67,食材マスタ!$A$3:$AB$455,6,FALSE))</f>
        <v/>
      </c>
      <c r="F67" s="49"/>
      <c r="G67" s="50" t="str">
        <f t="shared" si="13"/>
        <v/>
      </c>
      <c r="H67" s="41" t="str">
        <f t="shared" si="14"/>
        <v/>
      </c>
      <c r="I67" s="126" t="str">
        <f>IF(C67="","",VLOOKUP(C67,食材マスタ!$A$3:$AB$455,13,FALSE))</f>
        <v/>
      </c>
      <c r="J67" s="43" t="str">
        <f t="shared" si="22"/>
        <v/>
      </c>
      <c r="K67" s="51" t="str">
        <f t="shared" si="15"/>
        <v/>
      </c>
      <c r="L67" s="134" t="str">
        <f t="shared" si="23"/>
        <v/>
      </c>
      <c r="M67" s="52" t="str">
        <f t="shared" si="16"/>
        <v/>
      </c>
      <c r="N67" s="134" t="str">
        <f t="shared" si="17"/>
        <v/>
      </c>
      <c r="O67" s="52" t="str">
        <f t="shared" si="18"/>
        <v/>
      </c>
      <c r="P67" s="134" t="str">
        <f t="shared" si="19"/>
        <v/>
      </c>
      <c r="Q67" s="52" t="str">
        <f t="shared" si="20"/>
        <v/>
      </c>
      <c r="R67" s="134" t="str">
        <f t="shared" si="21"/>
        <v/>
      </c>
      <c r="S67" s="13" t="str">
        <f t="shared" si="10"/>
        <v/>
      </c>
      <c r="T67" s="138"/>
      <c r="U67" s="30"/>
      <c r="X67" s="65" t="e">
        <f>VLOOKUP($C67,食材マスタ!$A:$AB,5,FALSE)</f>
        <v>#N/A</v>
      </c>
      <c r="Y67" s="65" t="e">
        <f>VLOOKUP($C67,食材マスタ!$A:$AB,6,FALSE)</f>
        <v>#N/A</v>
      </c>
      <c r="Z67" s="65" t="e">
        <f>VLOOKUP($C67,食材マスタ!$A:$AB,13,FALSE)</f>
        <v>#N/A</v>
      </c>
      <c r="AA67" s="65" t="e">
        <f>VLOOKUP($C67,食材マスタ!$A:$AB,12,FALSE)</f>
        <v>#N/A</v>
      </c>
      <c r="AB67" s="65" t="e">
        <f>VLOOKUP($C67,食材マスタ!$A:$AB,14,FALSE)</f>
        <v>#N/A</v>
      </c>
      <c r="AC67" s="65" t="e">
        <f>VLOOKUP($C67,食材マスタ!$A:$AB,16,FALSE)</f>
        <v>#N/A</v>
      </c>
      <c r="AD67" s="65" t="e">
        <f>VLOOKUP($C67,食材マスタ!$A:$AB,19,FALSE)</f>
        <v>#N/A</v>
      </c>
      <c r="AE67" s="65" t="e">
        <f>VLOOKUP($C67,食材マスタ!$A:$AB,26,FALSE)</f>
        <v>#N/A</v>
      </c>
      <c r="AF67" s="65" t="e">
        <f>VLOOKUP($C67,食材マスタ!$A:$AB,28,FALSE)</f>
        <v>#N/A</v>
      </c>
    </row>
    <row r="68" spans="1:32" ht="14.25" customHeight="1" x14ac:dyDescent="0.25">
      <c r="A68" s="291"/>
      <c r="B68" s="292"/>
      <c r="C68" s="46"/>
      <c r="D68" s="47"/>
      <c r="E68" s="123" t="str">
        <f>IF(C68="","",VLOOKUP(C68,食材マスタ!$A$3:$AB$455,6,FALSE))</f>
        <v/>
      </c>
      <c r="F68" s="49"/>
      <c r="G68" s="50" t="str">
        <f t="shared" si="13"/>
        <v/>
      </c>
      <c r="H68" s="41" t="str">
        <f t="shared" si="14"/>
        <v/>
      </c>
      <c r="I68" s="126" t="str">
        <f>IF(C68="","",VLOOKUP(C68,食材マスタ!$A$3:$AB$455,13,FALSE))</f>
        <v/>
      </c>
      <c r="J68" s="43" t="str">
        <f t="shared" si="22"/>
        <v/>
      </c>
      <c r="K68" s="51" t="str">
        <f t="shared" si="15"/>
        <v/>
      </c>
      <c r="L68" s="134" t="str">
        <f t="shared" si="23"/>
        <v/>
      </c>
      <c r="M68" s="52" t="str">
        <f t="shared" si="16"/>
        <v/>
      </c>
      <c r="N68" s="134" t="str">
        <f t="shared" si="17"/>
        <v/>
      </c>
      <c r="O68" s="52" t="str">
        <f t="shared" si="18"/>
        <v/>
      </c>
      <c r="P68" s="134" t="str">
        <f t="shared" si="19"/>
        <v/>
      </c>
      <c r="Q68" s="52" t="str">
        <f t="shared" si="20"/>
        <v/>
      </c>
      <c r="R68" s="134" t="str">
        <f t="shared" si="21"/>
        <v/>
      </c>
      <c r="S68" s="13" t="str">
        <f t="shared" si="10"/>
        <v/>
      </c>
      <c r="T68" s="138"/>
      <c r="U68" s="30"/>
      <c r="X68" s="65" t="e">
        <f>VLOOKUP($C68,食材マスタ!$A:$AB,5,FALSE)</f>
        <v>#N/A</v>
      </c>
      <c r="Y68" s="65" t="e">
        <f>VLOOKUP($C68,食材マスタ!$A:$AB,6,FALSE)</f>
        <v>#N/A</v>
      </c>
      <c r="Z68" s="65" t="e">
        <f>VLOOKUP($C68,食材マスタ!$A:$AB,13,FALSE)</f>
        <v>#N/A</v>
      </c>
      <c r="AA68" s="65" t="e">
        <f>VLOOKUP($C68,食材マスタ!$A:$AB,12,FALSE)</f>
        <v>#N/A</v>
      </c>
      <c r="AB68" s="65" t="e">
        <f>VLOOKUP($C68,食材マスタ!$A:$AB,14,FALSE)</f>
        <v>#N/A</v>
      </c>
      <c r="AC68" s="65" t="e">
        <f>VLOOKUP($C68,食材マスタ!$A:$AB,16,FALSE)</f>
        <v>#N/A</v>
      </c>
      <c r="AD68" s="65" t="e">
        <f>VLOOKUP($C68,食材マスタ!$A:$AB,19,FALSE)</f>
        <v>#N/A</v>
      </c>
      <c r="AE68" s="65" t="e">
        <f>VLOOKUP($C68,食材マスタ!$A:$AB,26,FALSE)</f>
        <v>#N/A</v>
      </c>
      <c r="AF68" s="65" t="e">
        <f>VLOOKUP($C68,食材マスタ!$A:$AB,28,FALSE)</f>
        <v>#N/A</v>
      </c>
    </row>
    <row r="69" spans="1:32" ht="14.25" customHeight="1" x14ac:dyDescent="0.25">
      <c r="A69" s="291"/>
      <c r="B69" s="292"/>
      <c r="C69" s="46"/>
      <c r="D69" s="47"/>
      <c r="E69" s="123" t="str">
        <f>IF(C69="","",VLOOKUP(C69,食材マスタ!$A$3:$AB$455,6,FALSE))</f>
        <v/>
      </c>
      <c r="F69" s="49"/>
      <c r="G69" s="50" t="str">
        <f t="shared" si="13"/>
        <v/>
      </c>
      <c r="H69" s="41" t="str">
        <f t="shared" si="14"/>
        <v/>
      </c>
      <c r="I69" s="126" t="str">
        <f>IF(C69="","",VLOOKUP(C69,食材マスタ!$A$3:$AB$455,13,FALSE))</f>
        <v/>
      </c>
      <c r="J69" s="43" t="str">
        <f t="shared" si="22"/>
        <v/>
      </c>
      <c r="K69" s="51" t="str">
        <f t="shared" si="15"/>
        <v/>
      </c>
      <c r="L69" s="134" t="str">
        <f t="shared" si="23"/>
        <v/>
      </c>
      <c r="M69" s="52" t="str">
        <f t="shared" si="16"/>
        <v/>
      </c>
      <c r="N69" s="134" t="str">
        <f t="shared" si="17"/>
        <v/>
      </c>
      <c r="O69" s="52" t="str">
        <f t="shared" si="18"/>
        <v/>
      </c>
      <c r="P69" s="134" t="str">
        <f t="shared" si="19"/>
        <v/>
      </c>
      <c r="Q69" s="52" t="str">
        <f t="shared" si="20"/>
        <v/>
      </c>
      <c r="R69" s="134" t="str">
        <f t="shared" si="21"/>
        <v/>
      </c>
      <c r="S69" s="13" t="str">
        <f t="shared" si="10"/>
        <v/>
      </c>
      <c r="T69" s="138"/>
      <c r="U69" s="30"/>
      <c r="X69" s="65" t="e">
        <f>VLOOKUP($C69,食材マスタ!$A:$AB,5,FALSE)</f>
        <v>#N/A</v>
      </c>
      <c r="Y69" s="65" t="e">
        <f>VLOOKUP($C69,食材マスタ!$A:$AB,6,FALSE)</f>
        <v>#N/A</v>
      </c>
      <c r="Z69" s="65" t="e">
        <f>VLOOKUP($C69,食材マスタ!$A:$AB,13,FALSE)</f>
        <v>#N/A</v>
      </c>
      <c r="AA69" s="65" t="e">
        <f>VLOOKUP($C69,食材マスタ!$A:$AB,12,FALSE)</f>
        <v>#N/A</v>
      </c>
      <c r="AB69" s="65" t="e">
        <f>VLOOKUP($C69,食材マスタ!$A:$AB,14,FALSE)</f>
        <v>#N/A</v>
      </c>
      <c r="AC69" s="65" t="e">
        <f>VLOOKUP($C69,食材マスタ!$A:$AB,16,FALSE)</f>
        <v>#N/A</v>
      </c>
      <c r="AD69" s="65" t="e">
        <f>VLOOKUP($C69,食材マスタ!$A:$AB,19,FALSE)</f>
        <v>#N/A</v>
      </c>
      <c r="AE69" s="65" t="e">
        <f>VLOOKUP($C69,食材マスタ!$A:$AB,26,FALSE)</f>
        <v>#N/A</v>
      </c>
      <c r="AF69" s="65" t="e">
        <f>VLOOKUP($C69,食材マスタ!$A:$AB,28,FALSE)</f>
        <v>#N/A</v>
      </c>
    </row>
    <row r="70" spans="1:32" ht="14.25" customHeight="1" x14ac:dyDescent="0.25">
      <c r="A70" s="291"/>
      <c r="B70" s="292"/>
      <c r="C70" s="46"/>
      <c r="D70" s="47"/>
      <c r="E70" s="123" t="str">
        <f>IF(C70="","",VLOOKUP(C70,食材マスタ!$A$3:$AB$455,6,FALSE))</f>
        <v/>
      </c>
      <c r="F70" s="49"/>
      <c r="G70" s="50" t="str">
        <f t="shared" si="13"/>
        <v/>
      </c>
      <c r="H70" s="41" t="str">
        <f t="shared" si="14"/>
        <v/>
      </c>
      <c r="I70" s="126" t="str">
        <f>IF(C70="","",VLOOKUP(C70,食材マスタ!$A$3:$AB$455,13,FALSE))</f>
        <v/>
      </c>
      <c r="J70" s="43" t="str">
        <f t="shared" si="22"/>
        <v/>
      </c>
      <c r="K70" s="51" t="str">
        <f t="shared" si="15"/>
        <v/>
      </c>
      <c r="L70" s="134" t="str">
        <f t="shared" si="23"/>
        <v/>
      </c>
      <c r="M70" s="52" t="str">
        <f t="shared" si="16"/>
        <v/>
      </c>
      <c r="N70" s="134" t="str">
        <f t="shared" si="17"/>
        <v/>
      </c>
      <c r="O70" s="52" t="str">
        <f t="shared" si="18"/>
        <v/>
      </c>
      <c r="P70" s="134" t="str">
        <f t="shared" si="19"/>
        <v/>
      </c>
      <c r="Q70" s="52" t="str">
        <f t="shared" si="20"/>
        <v/>
      </c>
      <c r="R70" s="134" t="str">
        <f t="shared" si="21"/>
        <v/>
      </c>
      <c r="S70" s="13" t="str">
        <f t="shared" si="10"/>
        <v/>
      </c>
      <c r="T70" s="138"/>
      <c r="U70" s="30"/>
      <c r="X70" s="65" t="e">
        <f>VLOOKUP($C70,食材マスタ!$A:$AB,5,FALSE)</f>
        <v>#N/A</v>
      </c>
      <c r="Y70" s="65" t="e">
        <f>VLOOKUP($C70,食材マスタ!$A:$AB,6,FALSE)</f>
        <v>#N/A</v>
      </c>
      <c r="Z70" s="65" t="e">
        <f>VLOOKUP($C70,食材マスタ!$A:$AB,13,FALSE)</f>
        <v>#N/A</v>
      </c>
      <c r="AA70" s="65" t="e">
        <f>VLOOKUP($C70,食材マスタ!$A:$AB,12,FALSE)</f>
        <v>#N/A</v>
      </c>
      <c r="AB70" s="65" t="e">
        <f>VLOOKUP($C70,食材マスタ!$A:$AB,14,FALSE)</f>
        <v>#N/A</v>
      </c>
      <c r="AC70" s="65" t="e">
        <f>VLOOKUP($C70,食材マスタ!$A:$AB,16,FALSE)</f>
        <v>#N/A</v>
      </c>
      <c r="AD70" s="65" t="e">
        <f>VLOOKUP($C70,食材マスタ!$A:$AB,19,FALSE)</f>
        <v>#N/A</v>
      </c>
      <c r="AE70" s="65" t="e">
        <f>VLOOKUP($C70,食材マスタ!$A:$AB,26,FALSE)</f>
        <v>#N/A</v>
      </c>
      <c r="AF70" s="65" t="e">
        <f>VLOOKUP($C70,食材マスタ!$A:$AB,28,FALSE)</f>
        <v>#N/A</v>
      </c>
    </row>
    <row r="71" spans="1:32" ht="14.25" customHeight="1" x14ac:dyDescent="0.25">
      <c r="A71" s="291"/>
      <c r="B71" s="292"/>
      <c r="C71" s="46"/>
      <c r="D71" s="62"/>
      <c r="E71" s="123" t="str">
        <f>IF(C71="","",VLOOKUP(C71,食材マスタ!$A$3:$AB$455,6,FALSE))</f>
        <v/>
      </c>
      <c r="F71" s="49"/>
      <c r="G71" s="50" t="str">
        <f t="shared" si="13"/>
        <v/>
      </c>
      <c r="H71" s="41" t="str">
        <f t="shared" si="14"/>
        <v/>
      </c>
      <c r="I71" s="126" t="str">
        <f>IF(C71="","",VLOOKUP(C71,食材マスタ!$A$3:$AB$455,13,FALSE))</f>
        <v/>
      </c>
      <c r="J71" s="43" t="str">
        <f t="shared" si="22"/>
        <v/>
      </c>
      <c r="K71" s="51" t="str">
        <f t="shared" si="15"/>
        <v/>
      </c>
      <c r="L71" s="134" t="str">
        <f t="shared" si="23"/>
        <v/>
      </c>
      <c r="M71" s="52" t="str">
        <f t="shared" si="16"/>
        <v/>
      </c>
      <c r="N71" s="134" t="str">
        <f t="shared" si="17"/>
        <v/>
      </c>
      <c r="O71" s="52" t="str">
        <f t="shared" si="18"/>
        <v/>
      </c>
      <c r="P71" s="134" t="str">
        <f t="shared" si="19"/>
        <v/>
      </c>
      <c r="Q71" s="52" t="str">
        <f t="shared" si="20"/>
        <v/>
      </c>
      <c r="R71" s="134" t="str">
        <f t="shared" si="21"/>
        <v/>
      </c>
      <c r="S71" s="13" t="str">
        <f t="shared" si="10"/>
        <v/>
      </c>
      <c r="T71" s="139"/>
      <c r="U71" s="33"/>
      <c r="X71" s="65" t="e">
        <f>VLOOKUP($C71,食材マスタ!$A:$AB,5,FALSE)</f>
        <v>#N/A</v>
      </c>
      <c r="Y71" s="65" t="e">
        <f>VLOOKUP($C71,食材マスタ!$A:$AB,6,FALSE)</f>
        <v>#N/A</v>
      </c>
      <c r="Z71" s="65" t="e">
        <f>VLOOKUP($C71,食材マスタ!$A:$AB,13,FALSE)</f>
        <v>#N/A</v>
      </c>
      <c r="AA71" s="65" t="e">
        <f>VLOOKUP($C71,食材マスタ!$A:$AB,12,FALSE)</f>
        <v>#N/A</v>
      </c>
      <c r="AB71" s="65" t="e">
        <f>VLOOKUP($C71,食材マスタ!$A:$AB,14,FALSE)</f>
        <v>#N/A</v>
      </c>
      <c r="AC71" s="65" t="e">
        <f>VLOOKUP($C71,食材マスタ!$A:$AB,16,FALSE)</f>
        <v>#N/A</v>
      </c>
      <c r="AD71" s="65" t="e">
        <f>VLOOKUP($C71,食材マスタ!$A:$AB,19,FALSE)</f>
        <v>#N/A</v>
      </c>
      <c r="AE71" s="65" t="e">
        <f>VLOOKUP($C71,食材マスタ!$A:$AB,26,FALSE)</f>
        <v>#N/A</v>
      </c>
      <c r="AF71" s="65" t="e">
        <f>VLOOKUP($C71,食材マスタ!$A:$AB,28,FALSE)</f>
        <v>#N/A</v>
      </c>
    </row>
    <row r="72" spans="1:32" ht="14.25" customHeight="1" x14ac:dyDescent="0.25">
      <c r="A72" s="291"/>
      <c r="B72" s="292"/>
      <c r="C72" s="46"/>
      <c r="D72" s="47"/>
      <c r="E72" s="123" t="str">
        <f>IF(C72="","",VLOOKUP(C72,食材マスタ!$A$3:$AB$455,6,FALSE))</f>
        <v/>
      </c>
      <c r="F72" s="49"/>
      <c r="G72" s="50" t="str">
        <f t="shared" ref="G72:G75" si="24">IF(C72="","",F72/((100-I72)/100))</f>
        <v/>
      </c>
      <c r="H72" s="41" t="str">
        <f t="shared" ref="H72:H75" si="25">IF(C72="","",ROUND(G72*AA72,1))</f>
        <v/>
      </c>
      <c r="I72" s="126" t="str">
        <f>IF(C72="","",VLOOKUP(C72,食材マスタ!$A$3:$AB$455,13,FALSE))</f>
        <v/>
      </c>
      <c r="J72" s="43" t="str">
        <f t="shared" ref="J72:J75" si="26">K72</f>
        <v/>
      </c>
      <c r="K72" s="51" t="str">
        <f t="shared" ref="K72:K75" si="27">IF(C72="","",ROUND((F72*AB72)/100,0))</f>
        <v/>
      </c>
      <c r="L72" s="134" t="str">
        <f t="shared" ref="L72:L75" si="28">M72</f>
        <v/>
      </c>
      <c r="M72" s="52" t="str">
        <f t="shared" ref="M72:M75" si="29">IF(C72="","",ROUND((F72*AC72)/100,1))</f>
        <v/>
      </c>
      <c r="N72" s="134" t="str">
        <f t="shared" ref="N72:N75" si="30">O72</f>
        <v/>
      </c>
      <c r="O72" s="52" t="str">
        <f t="shared" ref="O72:O75" si="31">IF(C72="","",ROUND((F72*AD72)/100,1))</f>
        <v/>
      </c>
      <c r="P72" s="134" t="str">
        <f t="shared" ref="P72:P75" si="32">Q72</f>
        <v/>
      </c>
      <c r="Q72" s="52" t="str">
        <f t="shared" ref="Q72:Q75" si="33">IF(C72="","",ROUND((F72*AE72)/100,1))</f>
        <v/>
      </c>
      <c r="R72" s="134" t="str">
        <f t="shared" ref="R72:R75" si="34">S72</f>
        <v/>
      </c>
      <c r="S72" s="13" t="str">
        <f t="shared" ref="S72:S75" si="35">IF(C72="","",ROUND((F72*AF72)/100,1))</f>
        <v/>
      </c>
      <c r="T72" s="138"/>
      <c r="U72" s="30"/>
      <c r="X72" s="65" t="e">
        <f>VLOOKUP($C72,食材マスタ!$A:$AB,5,FALSE)</f>
        <v>#N/A</v>
      </c>
      <c r="Y72" s="65" t="e">
        <f>VLOOKUP($C72,食材マスタ!$A:$AB,6,FALSE)</f>
        <v>#N/A</v>
      </c>
      <c r="Z72" s="65" t="e">
        <f>VLOOKUP($C72,食材マスタ!$A:$AB,13,FALSE)</f>
        <v>#N/A</v>
      </c>
      <c r="AA72" s="65" t="e">
        <f>VLOOKUP($C72,食材マスタ!$A:$AB,12,FALSE)</f>
        <v>#N/A</v>
      </c>
      <c r="AB72" s="65" t="e">
        <f>VLOOKUP($C72,食材マスタ!$A:$AB,14,FALSE)</f>
        <v>#N/A</v>
      </c>
      <c r="AC72" s="65" t="e">
        <f>VLOOKUP($C72,食材マスタ!$A:$AB,16,FALSE)</f>
        <v>#N/A</v>
      </c>
      <c r="AD72" s="65" t="e">
        <f>VLOOKUP($C72,食材マスタ!$A:$AB,19,FALSE)</f>
        <v>#N/A</v>
      </c>
      <c r="AE72" s="65" t="e">
        <f>VLOOKUP($C72,食材マスタ!$A:$AB,26,FALSE)</f>
        <v>#N/A</v>
      </c>
      <c r="AF72" s="65" t="e">
        <f>VLOOKUP($C72,食材マスタ!$A:$AB,28,FALSE)</f>
        <v>#N/A</v>
      </c>
    </row>
    <row r="73" spans="1:32" ht="14.25" customHeight="1" x14ac:dyDescent="0.25">
      <c r="A73" s="291"/>
      <c r="B73" s="292"/>
      <c r="C73" s="46"/>
      <c r="D73" s="47"/>
      <c r="E73" s="123" t="str">
        <f>IF(C73="","",VLOOKUP(C73,食材マスタ!$A$3:$AB$455,6,FALSE))</f>
        <v/>
      </c>
      <c r="F73" s="49"/>
      <c r="G73" s="50" t="str">
        <f t="shared" si="24"/>
        <v/>
      </c>
      <c r="H73" s="41" t="str">
        <f t="shared" si="25"/>
        <v/>
      </c>
      <c r="I73" s="126" t="str">
        <f>IF(C73="","",VLOOKUP(C73,食材マスタ!$A$3:$AB$455,13,FALSE))</f>
        <v/>
      </c>
      <c r="J73" s="43" t="str">
        <f t="shared" si="26"/>
        <v/>
      </c>
      <c r="K73" s="51" t="str">
        <f t="shared" si="27"/>
        <v/>
      </c>
      <c r="L73" s="134" t="str">
        <f t="shared" si="28"/>
        <v/>
      </c>
      <c r="M73" s="52" t="str">
        <f t="shared" si="29"/>
        <v/>
      </c>
      <c r="N73" s="134" t="str">
        <f t="shared" si="30"/>
        <v/>
      </c>
      <c r="O73" s="52" t="str">
        <f t="shared" si="31"/>
        <v/>
      </c>
      <c r="P73" s="134" t="str">
        <f t="shared" si="32"/>
        <v/>
      </c>
      <c r="Q73" s="52" t="str">
        <f t="shared" si="33"/>
        <v/>
      </c>
      <c r="R73" s="134" t="str">
        <f t="shared" si="34"/>
        <v/>
      </c>
      <c r="S73" s="13" t="str">
        <f t="shared" si="35"/>
        <v/>
      </c>
      <c r="T73" s="138"/>
      <c r="U73" s="30"/>
      <c r="X73" s="65" t="e">
        <f>VLOOKUP($C73,食材マスタ!$A:$AB,5,FALSE)</f>
        <v>#N/A</v>
      </c>
      <c r="Y73" s="65" t="e">
        <f>VLOOKUP($C73,食材マスタ!$A:$AB,6,FALSE)</f>
        <v>#N/A</v>
      </c>
      <c r="Z73" s="65" t="e">
        <f>VLOOKUP($C73,食材マスタ!$A:$AB,13,FALSE)</f>
        <v>#N/A</v>
      </c>
      <c r="AA73" s="65" t="e">
        <f>VLOOKUP($C73,食材マスタ!$A:$AB,12,FALSE)</f>
        <v>#N/A</v>
      </c>
      <c r="AB73" s="65" t="e">
        <f>VLOOKUP($C73,食材マスタ!$A:$AB,14,FALSE)</f>
        <v>#N/A</v>
      </c>
      <c r="AC73" s="65" t="e">
        <f>VLOOKUP($C73,食材マスタ!$A:$AB,16,FALSE)</f>
        <v>#N/A</v>
      </c>
      <c r="AD73" s="65" t="e">
        <f>VLOOKUP($C73,食材マスタ!$A:$AB,19,FALSE)</f>
        <v>#N/A</v>
      </c>
      <c r="AE73" s="65" t="e">
        <f>VLOOKUP($C73,食材マスタ!$A:$AB,26,FALSE)</f>
        <v>#N/A</v>
      </c>
      <c r="AF73" s="65" t="e">
        <f>VLOOKUP($C73,食材マスタ!$A:$AB,28,FALSE)</f>
        <v>#N/A</v>
      </c>
    </row>
    <row r="74" spans="1:32" ht="14.25" customHeight="1" x14ac:dyDescent="0.25">
      <c r="A74" s="291"/>
      <c r="B74" s="292"/>
      <c r="C74" s="46"/>
      <c r="D74" s="47"/>
      <c r="E74" s="123" t="str">
        <f>IF(C74="","",VLOOKUP(C74,食材マスタ!$A$3:$AB$455,6,FALSE))</f>
        <v/>
      </c>
      <c r="F74" s="49"/>
      <c r="G74" s="50" t="str">
        <f t="shared" si="24"/>
        <v/>
      </c>
      <c r="H74" s="41" t="str">
        <f t="shared" si="25"/>
        <v/>
      </c>
      <c r="I74" s="126" t="str">
        <f>IF(C74="","",VLOOKUP(C74,食材マスタ!$A$3:$AB$455,13,FALSE))</f>
        <v/>
      </c>
      <c r="J74" s="43" t="str">
        <f t="shared" si="26"/>
        <v/>
      </c>
      <c r="K74" s="51" t="str">
        <f t="shared" si="27"/>
        <v/>
      </c>
      <c r="L74" s="134" t="str">
        <f t="shared" si="28"/>
        <v/>
      </c>
      <c r="M74" s="52" t="str">
        <f t="shared" si="29"/>
        <v/>
      </c>
      <c r="N74" s="134" t="str">
        <f t="shared" si="30"/>
        <v/>
      </c>
      <c r="O74" s="52" t="str">
        <f t="shared" si="31"/>
        <v/>
      </c>
      <c r="P74" s="134" t="str">
        <f t="shared" si="32"/>
        <v/>
      </c>
      <c r="Q74" s="52" t="str">
        <f t="shared" si="33"/>
        <v/>
      </c>
      <c r="R74" s="134" t="str">
        <f t="shared" si="34"/>
        <v/>
      </c>
      <c r="S74" s="13" t="str">
        <f t="shared" si="35"/>
        <v/>
      </c>
      <c r="T74" s="138"/>
      <c r="U74" s="30"/>
      <c r="X74" s="65" t="e">
        <f>VLOOKUP($C74,食材マスタ!$A:$AB,5,FALSE)</f>
        <v>#N/A</v>
      </c>
      <c r="Y74" s="65" t="e">
        <f>VLOOKUP($C74,食材マスタ!$A:$AB,6,FALSE)</f>
        <v>#N/A</v>
      </c>
      <c r="Z74" s="65" t="e">
        <f>VLOOKUP($C74,食材マスタ!$A:$AB,13,FALSE)</f>
        <v>#N/A</v>
      </c>
      <c r="AA74" s="65" t="e">
        <f>VLOOKUP($C74,食材マスタ!$A:$AB,12,FALSE)</f>
        <v>#N/A</v>
      </c>
      <c r="AB74" s="65" t="e">
        <f>VLOOKUP($C74,食材マスタ!$A:$AB,14,FALSE)</f>
        <v>#N/A</v>
      </c>
      <c r="AC74" s="65" t="e">
        <f>VLOOKUP($C74,食材マスタ!$A:$AB,16,FALSE)</f>
        <v>#N/A</v>
      </c>
      <c r="AD74" s="65" t="e">
        <f>VLOOKUP($C74,食材マスタ!$A:$AB,19,FALSE)</f>
        <v>#N/A</v>
      </c>
      <c r="AE74" s="65" t="e">
        <f>VLOOKUP($C74,食材マスタ!$A:$AB,26,FALSE)</f>
        <v>#N/A</v>
      </c>
      <c r="AF74" s="65" t="e">
        <f>VLOOKUP($C74,食材マスタ!$A:$AB,28,FALSE)</f>
        <v>#N/A</v>
      </c>
    </row>
    <row r="75" spans="1:32" ht="14.25" customHeight="1" x14ac:dyDescent="0.25">
      <c r="A75" s="291"/>
      <c r="B75" s="292"/>
      <c r="C75" s="46"/>
      <c r="D75" s="62"/>
      <c r="E75" s="123" t="str">
        <f>IF(C75="","",VLOOKUP(C75,食材マスタ!$A$3:$AB$455,6,FALSE))</f>
        <v/>
      </c>
      <c r="F75" s="49"/>
      <c r="G75" s="50" t="str">
        <f t="shared" si="24"/>
        <v/>
      </c>
      <c r="H75" s="41" t="str">
        <f t="shared" si="25"/>
        <v/>
      </c>
      <c r="I75" s="126" t="str">
        <f>IF(C75="","",VLOOKUP(C75,食材マスタ!$A$3:$AB$455,13,FALSE))</f>
        <v/>
      </c>
      <c r="J75" s="43" t="str">
        <f t="shared" si="26"/>
        <v/>
      </c>
      <c r="K75" s="51" t="str">
        <f t="shared" si="27"/>
        <v/>
      </c>
      <c r="L75" s="134" t="str">
        <f t="shared" si="28"/>
        <v/>
      </c>
      <c r="M75" s="52" t="str">
        <f t="shared" si="29"/>
        <v/>
      </c>
      <c r="N75" s="134" t="str">
        <f t="shared" si="30"/>
        <v/>
      </c>
      <c r="O75" s="52" t="str">
        <f t="shared" si="31"/>
        <v/>
      </c>
      <c r="P75" s="134" t="str">
        <f t="shared" si="32"/>
        <v/>
      </c>
      <c r="Q75" s="52" t="str">
        <f t="shared" si="33"/>
        <v/>
      </c>
      <c r="R75" s="134" t="str">
        <f t="shared" si="34"/>
        <v/>
      </c>
      <c r="S75" s="13" t="str">
        <f t="shared" si="35"/>
        <v/>
      </c>
      <c r="T75" s="139"/>
      <c r="U75" s="33"/>
      <c r="X75" s="65" t="e">
        <f>VLOOKUP($C75,食材マスタ!$A:$AB,5,FALSE)</f>
        <v>#N/A</v>
      </c>
      <c r="Y75" s="65" t="e">
        <f>VLOOKUP($C75,食材マスタ!$A:$AB,6,FALSE)</f>
        <v>#N/A</v>
      </c>
      <c r="Z75" s="65" t="e">
        <f>VLOOKUP($C75,食材マスタ!$A:$AB,13,FALSE)</f>
        <v>#N/A</v>
      </c>
      <c r="AA75" s="65" t="e">
        <f>VLOOKUP($C75,食材マスタ!$A:$AB,12,FALSE)</f>
        <v>#N/A</v>
      </c>
      <c r="AB75" s="65" t="e">
        <f>VLOOKUP($C75,食材マスタ!$A:$AB,14,FALSE)</f>
        <v>#N/A</v>
      </c>
      <c r="AC75" s="65" t="e">
        <f>VLOOKUP($C75,食材マスタ!$A:$AB,16,FALSE)</f>
        <v>#N/A</v>
      </c>
      <c r="AD75" s="65" t="e">
        <f>VLOOKUP($C75,食材マスタ!$A:$AB,19,FALSE)</f>
        <v>#N/A</v>
      </c>
      <c r="AE75" s="65" t="e">
        <f>VLOOKUP($C75,食材マスタ!$A:$AB,26,FALSE)</f>
        <v>#N/A</v>
      </c>
      <c r="AF75" s="65" t="e">
        <f>VLOOKUP($C75,食材マスタ!$A:$AB,28,FALSE)</f>
        <v>#N/A</v>
      </c>
    </row>
    <row r="76" spans="1:32" ht="14.25" customHeight="1" x14ac:dyDescent="0.25">
      <c r="A76" s="291"/>
      <c r="B76" s="292"/>
      <c r="C76" s="61"/>
      <c r="D76" s="47"/>
      <c r="E76" s="123" t="str">
        <f>IF(C76="","",VLOOKUP(C76,食材マスタ!$A$3:$AB$455,6,FALSE))</f>
        <v/>
      </c>
      <c r="F76" s="49"/>
      <c r="G76" s="50" t="str">
        <f t="shared" si="13"/>
        <v/>
      </c>
      <c r="H76" s="41" t="str">
        <f t="shared" si="14"/>
        <v/>
      </c>
      <c r="I76" s="126" t="str">
        <f>IF(C76="","",VLOOKUP(C76,食材マスタ!$A$3:$AB$455,13,FALSE))</f>
        <v/>
      </c>
      <c r="J76" s="43" t="str">
        <f t="shared" si="22"/>
        <v/>
      </c>
      <c r="K76" s="51" t="str">
        <f t="shared" si="15"/>
        <v/>
      </c>
      <c r="L76" s="134" t="str">
        <f t="shared" si="23"/>
        <v/>
      </c>
      <c r="M76" s="52" t="str">
        <f t="shared" si="16"/>
        <v/>
      </c>
      <c r="N76" s="134" t="str">
        <f t="shared" si="17"/>
        <v/>
      </c>
      <c r="O76" s="52" t="str">
        <f t="shared" si="18"/>
        <v/>
      </c>
      <c r="P76" s="134" t="str">
        <f t="shared" si="19"/>
        <v/>
      </c>
      <c r="Q76" s="52" t="str">
        <f t="shared" si="20"/>
        <v/>
      </c>
      <c r="R76" s="134" t="str">
        <f t="shared" si="21"/>
        <v/>
      </c>
      <c r="S76" s="13" t="str">
        <f t="shared" si="10"/>
        <v/>
      </c>
      <c r="T76" s="138"/>
      <c r="U76" s="32"/>
      <c r="X76" s="65" t="e">
        <f>VLOOKUP($C76,食材マスタ!$A:$AB,5,FALSE)</f>
        <v>#N/A</v>
      </c>
      <c r="Y76" s="65" t="e">
        <f>VLOOKUP($C76,食材マスタ!$A:$AB,6,FALSE)</f>
        <v>#N/A</v>
      </c>
      <c r="Z76" s="65" t="e">
        <f>VLOOKUP($C76,食材マスタ!$A:$AB,13,FALSE)</f>
        <v>#N/A</v>
      </c>
      <c r="AA76" s="65" t="e">
        <f>VLOOKUP($C76,食材マスタ!$A:$AB,12,FALSE)</f>
        <v>#N/A</v>
      </c>
      <c r="AB76" s="65" t="e">
        <f>VLOOKUP($C76,食材マスタ!$A:$AB,14,FALSE)</f>
        <v>#N/A</v>
      </c>
      <c r="AC76" s="65" t="e">
        <f>VLOOKUP($C76,食材マスタ!$A:$AB,16,FALSE)</f>
        <v>#N/A</v>
      </c>
      <c r="AD76" s="65" t="e">
        <f>VLOOKUP($C76,食材マスタ!$A:$AB,19,FALSE)</f>
        <v>#N/A</v>
      </c>
      <c r="AE76" s="65" t="e">
        <f>VLOOKUP($C76,食材マスタ!$A:$AB,26,FALSE)</f>
        <v>#N/A</v>
      </c>
      <c r="AF76" s="65" t="e">
        <f>VLOOKUP($C76,食材マスタ!$A:$AB,28,FALSE)</f>
        <v>#N/A</v>
      </c>
    </row>
    <row r="77" spans="1:32" ht="14.25" customHeight="1" x14ac:dyDescent="0.25">
      <c r="A77" s="291"/>
      <c r="B77" s="292"/>
      <c r="C77" s="46"/>
      <c r="D77" s="62"/>
      <c r="E77" s="123" t="str">
        <f>IF(C77="","",VLOOKUP(C77,食材マスタ!$A$3:$AB$455,6,FALSE))</f>
        <v/>
      </c>
      <c r="F77" s="49"/>
      <c r="G77" s="50" t="str">
        <f t="shared" si="13"/>
        <v/>
      </c>
      <c r="H77" s="41" t="str">
        <f t="shared" si="14"/>
        <v/>
      </c>
      <c r="I77" s="126" t="str">
        <f>IF(C77="","",VLOOKUP(C77,食材マスタ!$A$3:$AB$455,13,FALSE))</f>
        <v/>
      </c>
      <c r="J77" s="43" t="str">
        <f t="shared" si="22"/>
        <v/>
      </c>
      <c r="K77" s="51" t="str">
        <f t="shared" si="15"/>
        <v/>
      </c>
      <c r="L77" s="134" t="str">
        <f t="shared" si="23"/>
        <v/>
      </c>
      <c r="M77" s="52" t="str">
        <f t="shared" si="16"/>
        <v/>
      </c>
      <c r="N77" s="134" t="str">
        <f t="shared" si="17"/>
        <v/>
      </c>
      <c r="O77" s="52" t="str">
        <f t="shared" si="18"/>
        <v/>
      </c>
      <c r="P77" s="134" t="str">
        <f t="shared" si="19"/>
        <v/>
      </c>
      <c r="Q77" s="52" t="str">
        <f t="shared" si="20"/>
        <v/>
      </c>
      <c r="R77" s="134" t="str">
        <f t="shared" si="21"/>
        <v/>
      </c>
      <c r="S77" s="13" t="str">
        <f t="shared" si="10"/>
        <v/>
      </c>
      <c r="T77" s="139"/>
      <c r="U77" s="33"/>
      <c r="X77" s="65" t="e">
        <f>VLOOKUP($C77,食材マスタ!$A:$AB,5,FALSE)</f>
        <v>#N/A</v>
      </c>
      <c r="Y77" s="65" t="e">
        <f>VLOOKUP($C77,食材マスタ!$A:$AB,6,FALSE)</f>
        <v>#N/A</v>
      </c>
      <c r="Z77" s="65" t="e">
        <f>VLOOKUP($C77,食材マスタ!$A:$AB,13,FALSE)</f>
        <v>#N/A</v>
      </c>
      <c r="AA77" s="65" t="e">
        <f>VLOOKUP($C77,食材マスタ!$A:$AB,12,FALSE)</f>
        <v>#N/A</v>
      </c>
      <c r="AB77" s="65" t="e">
        <f>VLOOKUP($C77,食材マスタ!$A:$AB,14,FALSE)</f>
        <v>#N/A</v>
      </c>
      <c r="AC77" s="65" t="e">
        <f>VLOOKUP($C77,食材マスタ!$A:$AB,16,FALSE)</f>
        <v>#N/A</v>
      </c>
      <c r="AD77" s="65" t="e">
        <f>VLOOKUP($C77,食材マスタ!$A:$AB,19,FALSE)</f>
        <v>#N/A</v>
      </c>
      <c r="AE77" s="65" t="e">
        <f>VLOOKUP($C77,食材マスタ!$A:$AB,26,FALSE)</f>
        <v>#N/A</v>
      </c>
      <c r="AF77" s="65" t="e">
        <f>VLOOKUP($C77,食材マスタ!$A:$AB,28,FALSE)</f>
        <v>#N/A</v>
      </c>
    </row>
    <row r="78" spans="1:32" ht="14.25" customHeight="1" thickBot="1" x14ac:dyDescent="0.3">
      <c r="A78" s="291"/>
      <c r="B78" s="292"/>
      <c r="C78" s="46"/>
      <c r="D78" s="47"/>
      <c r="E78" s="73" t="str">
        <f>IF(C78="","",VLOOKUP(C78,食材マスタ!$A$3:$AB$455,6,FALSE))</f>
        <v/>
      </c>
      <c r="F78" s="49"/>
      <c r="G78" s="50" t="str">
        <f t="shared" si="13"/>
        <v/>
      </c>
      <c r="H78" s="41" t="str">
        <f t="shared" si="14"/>
        <v/>
      </c>
      <c r="I78" s="76" t="str">
        <f>IF(C78="","",VLOOKUP(C78,食材マスタ!$A$3:$AB$455,13,FALSE))</f>
        <v/>
      </c>
      <c r="J78" s="43" t="str">
        <f t="shared" si="22"/>
        <v/>
      </c>
      <c r="K78" s="51" t="str">
        <f t="shared" si="15"/>
        <v/>
      </c>
      <c r="L78" s="134" t="str">
        <f t="shared" si="23"/>
        <v/>
      </c>
      <c r="M78" s="52" t="str">
        <f t="shared" si="16"/>
        <v/>
      </c>
      <c r="N78" s="134" t="str">
        <f t="shared" si="17"/>
        <v/>
      </c>
      <c r="O78" s="52" t="str">
        <f t="shared" si="18"/>
        <v/>
      </c>
      <c r="P78" s="134" t="str">
        <f t="shared" si="19"/>
        <v/>
      </c>
      <c r="Q78" s="52" t="str">
        <f t="shared" si="20"/>
        <v/>
      </c>
      <c r="R78" s="134" t="str">
        <f t="shared" si="21"/>
        <v/>
      </c>
      <c r="S78" s="13" t="str">
        <f t="shared" si="10"/>
        <v/>
      </c>
      <c r="T78" s="138"/>
      <c r="U78" s="29"/>
      <c r="X78" s="65" t="e">
        <f>VLOOKUP($C78,食材マスタ!$A:$AB,5,FALSE)</f>
        <v>#N/A</v>
      </c>
      <c r="Y78" s="65" t="e">
        <f>VLOOKUP($C78,食材マスタ!$A:$AB,6,FALSE)</f>
        <v>#N/A</v>
      </c>
      <c r="Z78" s="65" t="e">
        <f>VLOOKUP($C78,食材マスタ!$A:$AB,13,FALSE)</f>
        <v>#N/A</v>
      </c>
      <c r="AA78" s="65" t="e">
        <f>VLOOKUP($C78,食材マスタ!$A:$AB,12,FALSE)</f>
        <v>#N/A</v>
      </c>
      <c r="AB78" s="65" t="e">
        <f>VLOOKUP($C78,食材マスタ!$A:$AB,14,FALSE)</f>
        <v>#N/A</v>
      </c>
      <c r="AC78" s="65" t="e">
        <f>VLOOKUP($C78,食材マスタ!$A:$AB,16,FALSE)</f>
        <v>#N/A</v>
      </c>
      <c r="AD78" s="65" t="e">
        <f>VLOOKUP($C78,食材マスタ!$A:$AB,19,FALSE)</f>
        <v>#N/A</v>
      </c>
      <c r="AE78" s="65" t="e">
        <f>VLOOKUP($C78,食材マスタ!$A:$AB,26,FALSE)</f>
        <v>#N/A</v>
      </c>
      <c r="AF78" s="65" t="e">
        <f>VLOOKUP($C78,食材マスタ!$A:$AB,28,FALSE)</f>
        <v>#N/A</v>
      </c>
    </row>
    <row r="79" spans="1:32" s="18" customFormat="1" ht="14.25" customHeight="1" thickBot="1" x14ac:dyDescent="0.3">
      <c r="A79" s="242" t="s">
        <v>2129</v>
      </c>
      <c r="B79" s="243"/>
      <c r="C79" s="20"/>
      <c r="D79" s="21"/>
      <c r="E79" s="22"/>
      <c r="F79" s="24"/>
      <c r="G79" s="22"/>
      <c r="H79" s="23">
        <f>SUM(H8:H78)</f>
        <v>0</v>
      </c>
      <c r="I79" s="24"/>
      <c r="J79" s="25">
        <f t="shared" ref="J79:S79" si="36">SUM(J8:J78)</f>
        <v>0</v>
      </c>
      <c r="K79" s="24">
        <f t="shared" si="36"/>
        <v>0</v>
      </c>
      <c r="L79" s="24">
        <f t="shared" si="36"/>
        <v>0</v>
      </c>
      <c r="M79" s="24">
        <f t="shared" si="36"/>
        <v>0</v>
      </c>
      <c r="N79" s="24">
        <f t="shared" si="36"/>
        <v>0</v>
      </c>
      <c r="O79" s="24">
        <f t="shared" si="36"/>
        <v>0</v>
      </c>
      <c r="P79" s="24">
        <f t="shared" si="36"/>
        <v>0</v>
      </c>
      <c r="Q79" s="24">
        <f t="shared" si="36"/>
        <v>0</v>
      </c>
      <c r="R79" s="24">
        <f t="shared" si="36"/>
        <v>0</v>
      </c>
      <c r="S79" s="24">
        <f t="shared" si="36"/>
        <v>0</v>
      </c>
      <c r="T79" s="24"/>
      <c r="U79" s="26"/>
      <c r="X79" s="65" t="e">
        <f>VLOOKUP($C79,食材マスタ!$A:$AB,5,FALSE)</f>
        <v>#N/A</v>
      </c>
      <c r="Y79" s="65" t="e">
        <f>VLOOKUP($C79,食材マスタ!$A:$AB,6,FALSE)</f>
        <v>#N/A</v>
      </c>
      <c r="Z79" s="65" t="e">
        <f>VLOOKUP($C79,食材マスタ!$A:$AB,13,FALSE)</f>
        <v>#N/A</v>
      </c>
      <c r="AA79" s="65" t="e">
        <f>VLOOKUP($C79,食材マスタ!$A:$AB,12,FALSE)</f>
        <v>#N/A</v>
      </c>
      <c r="AB79" s="65" t="e">
        <f>VLOOKUP($C79,食材マスタ!$A:$AB,14,FALSE)</f>
        <v>#N/A</v>
      </c>
      <c r="AC79" s="65" t="e">
        <f>VLOOKUP($C79,食材マスタ!$A:$AB,16,FALSE)</f>
        <v>#N/A</v>
      </c>
      <c r="AD79" s="65" t="e">
        <f>VLOOKUP($C79,食材マスタ!$A:$AB,19,FALSE)</f>
        <v>#N/A</v>
      </c>
      <c r="AE79" s="65" t="e">
        <f>VLOOKUP($C79,食材マスタ!$A:$AB,26,FALSE)</f>
        <v>#N/A</v>
      </c>
      <c r="AF79" s="65" t="e">
        <f>VLOOKUP($C79,食材マスタ!$A:$AB,28,FALSE)</f>
        <v>#N/A</v>
      </c>
    </row>
  </sheetData>
  <sheetProtection selectLockedCells="1" selectUnlockedCells="1"/>
  <mergeCells count="84">
    <mergeCell ref="A77:B77"/>
    <mergeCell ref="A78:B78"/>
    <mergeCell ref="A79:B79"/>
    <mergeCell ref="A67:B67"/>
    <mergeCell ref="A68:B68"/>
    <mergeCell ref="A69:B69"/>
    <mergeCell ref="A70:B70"/>
    <mergeCell ref="A71:B71"/>
    <mergeCell ref="A76:B76"/>
    <mergeCell ref="A73:B73"/>
    <mergeCell ref="A74:B74"/>
    <mergeCell ref="A75:B75"/>
    <mergeCell ref="A72:B72"/>
    <mergeCell ref="A40:B40"/>
    <mergeCell ref="A65:B65"/>
    <mergeCell ref="A66:B66"/>
    <mergeCell ref="A55:B55"/>
    <mergeCell ref="A56:B56"/>
    <mergeCell ref="A57:B57"/>
    <mergeCell ref="A58:B58"/>
    <mergeCell ref="A59:B59"/>
    <mergeCell ref="A60:B60"/>
    <mergeCell ref="A63:B63"/>
    <mergeCell ref="A64:B64"/>
    <mergeCell ref="A47:B47"/>
    <mergeCell ref="A48:B48"/>
    <mergeCell ref="A61:B61"/>
    <mergeCell ref="A62:B62"/>
    <mergeCell ref="A43:B43"/>
    <mergeCell ref="A54:B54"/>
    <mergeCell ref="A44:B44"/>
    <mergeCell ref="A45:B45"/>
    <mergeCell ref="A46:B46"/>
    <mergeCell ref="A35:B35"/>
    <mergeCell ref="A36:B36"/>
    <mergeCell ref="A37:B37"/>
    <mergeCell ref="A38:B38"/>
    <mergeCell ref="A39:B39"/>
    <mergeCell ref="A41:B41"/>
    <mergeCell ref="A42:B42"/>
    <mergeCell ref="A49:B49"/>
    <mergeCell ref="A50:B50"/>
    <mergeCell ref="A51:B51"/>
    <mergeCell ref="A52:B52"/>
    <mergeCell ref="A53:B53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33:B33"/>
    <mergeCell ref="A34:B34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8:B8"/>
    <mergeCell ref="D2:T2"/>
    <mergeCell ref="B5:C5"/>
    <mergeCell ref="E5:F5"/>
    <mergeCell ref="G5:H5"/>
    <mergeCell ref="I5:N5"/>
    <mergeCell ref="P5:R5"/>
    <mergeCell ref="T5:U5"/>
    <mergeCell ref="A6:B7"/>
    <mergeCell ref="C6:C7"/>
    <mergeCell ref="D6:D7"/>
    <mergeCell ref="E6:E7"/>
    <mergeCell ref="U6:U7"/>
  </mergeCells>
  <phoneticPr fontId="4"/>
  <conditionalFormatting sqref="B5:C5">
    <cfRule type="expression" dxfId="3" priority="4">
      <formula>$B$5&lt;&gt;""</formula>
    </cfRule>
  </conditionalFormatting>
  <conditionalFormatting sqref="E5:F5">
    <cfRule type="expression" dxfId="2" priority="3">
      <formula>$E$5&lt;&gt;""</formula>
    </cfRule>
  </conditionalFormatting>
  <conditionalFormatting sqref="I5:N5">
    <cfRule type="expression" dxfId="1" priority="2">
      <formula>$I$5&lt;&gt;""</formula>
    </cfRule>
  </conditionalFormatting>
  <conditionalFormatting sqref="T5:U5">
    <cfRule type="expression" dxfId="0" priority="1">
      <formula>$T$5&lt;&gt;""</formula>
    </cfRule>
  </conditionalFormatting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28F87-C4AB-4ADA-A634-20C5F3474FB1}">
  <sheetPr>
    <tabColor rgb="FF0070C0"/>
    <pageSetUpPr fitToPage="1"/>
  </sheetPr>
  <dimension ref="A1:J497"/>
  <sheetViews>
    <sheetView topLeftCell="A2" zoomScale="86" zoomScaleNormal="100" workbookViewId="0">
      <pane ySplit="5" topLeftCell="A7" activePane="bottomLeft" state="frozen"/>
      <selection activeCell="A2" sqref="A2"/>
      <selection pane="bottomLeft" activeCell="C15" sqref="C15"/>
    </sheetView>
  </sheetViews>
  <sheetFormatPr defaultColWidth="9" defaultRowHeight="15.75" x14ac:dyDescent="0.15"/>
  <cols>
    <col min="1" max="1" width="11" style="144" customWidth="1"/>
    <col min="2" max="2" width="42.25" style="142" bestFit="1" customWidth="1"/>
    <col min="3" max="3" width="46.875" style="142" bestFit="1" customWidth="1"/>
    <col min="4" max="4" width="19.875" style="143" bestFit="1" customWidth="1"/>
    <col min="5" max="6" width="9.125" style="143" customWidth="1"/>
    <col min="7" max="7" width="30.375" style="142" bestFit="1" customWidth="1"/>
    <col min="8" max="9" width="8.75" style="143" customWidth="1"/>
    <col min="10" max="16384" width="9" style="142"/>
  </cols>
  <sheetData>
    <row r="1" spans="1:9" x14ac:dyDescent="0.15">
      <c r="A1" s="144" t="s">
        <v>0</v>
      </c>
    </row>
    <row r="2" spans="1:9" s="153" customFormat="1" ht="19.5" x14ac:dyDescent="0.15">
      <c r="A2" s="241" t="s">
        <v>1</v>
      </c>
      <c r="B2" s="241"/>
      <c r="C2" s="241"/>
      <c r="D2" s="241"/>
      <c r="E2" s="241"/>
      <c r="F2" s="241"/>
      <c r="G2" s="241"/>
      <c r="H2" s="241"/>
      <c r="I2" s="241"/>
    </row>
    <row r="3" spans="1:9" s="153" customFormat="1" ht="23.45" customHeight="1" x14ac:dyDescent="0.15">
      <c r="A3" s="199"/>
      <c r="B3" s="182"/>
      <c r="E3" s="195"/>
      <c r="F3" s="194"/>
      <c r="I3" s="153" t="s">
        <v>2</v>
      </c>
    </row>
    <row r="4" spans="1:9" s="153" customFormat="1" x14ac:dyDescent="0.15">
      <c r="A4" s="198" t="s">
        <v>3</v>
      </c>
      <c r="B4" s="182"/>
      <c r="E4" s="197"/>
      <c r="F4" s="194"/>
    </row>
    <row r="5" spans="1:9" s="153" customFormat="1" ht="14.25" customHeight="1" x14ac:dyDescent="0.15">
      <c r="A5" s="196" t="s">
        <v>4</v>
      </c>
      <c r="B5" s="182"/>
      <c r="E5" s="195"/>
      <c r="F5" s="194"/>
      <c r="G5" s="194"/>
      <c r="H5" s="194"/>
    </row>
    <row r="6" spans="1:9" s="153" customFormat="1" ht="14.25" customHeight="1" thickBot="1" x14ac:dyDescent="0.2">
      <c r="A6" s="160" t="s">
        <v>5</v>
      </c>
      <c r="B6" s="159" t="s">
        <v>6</v>
      </c>
      <c r="C6" s="179" t="s">
        <v>7</v>
      </c>
      <c r="D6" s="181" t="s">
        <v>8</v>
      </c>
      <c r="E6" s="180" t="s">
        <v>9</v>
      </c>
      <c r="F6" s="179" t="s">
        <v>10</v>
      </c>
      <c r="G6" s="179" t="s">
        <v>11</v>
      </c>
      <c r="H6" s="155" t="s">
        <v>12</v>
      </c>
      <c r="I6" s="154" t="s">
        <v>13</v>
      </c>
    </row>
    <row r="7" spans="1:9" ht="14.25" customHeight="1" thickTop="1" x14ac:dyDescent="0.15">
      <c r="A7" s="193" t="s">
        <v>14</v>
      </c>
      <c r="B7" s="192" t="s">
        <v>15</v>
      </c>
      <c r="C7" s="190" t="s">
        <v>16</v>
      </c>
      <c r="D7" s="191"/>
      <c r="E7" s="191">
        <v>374</v>
      </c>
      <c r="F7" s="191" t="s">
        <v>17</v>
      </c>
      <c r="G7" s="190" t="s">
        <v>18</v>
      </c>
      <c r="H7" s="189">
        <v>800</v>
      </c>
      <c r="I7" s="188">
        <f t="shared" ref="I7:I36" si="0">E7/H7</f>
        <v>0.46750000000000003</v>
      </c>
    </row>
    <row r="8" spans="1:9" ht="14.25" customHeight="1" x14ac:dyDescent="0.15">
      <c r="A8" s="150" t="s">
        <v>19</v>
      </c>
      <c r="B8" s="166" t="s">
        <v>20</v>
      </c>
      <c r="C8" s="175" t="s">
        <v>21</v>
      </c>
      <c r="D8" s="176" t="s">
        <v>22</v>
      </c>
      <c r="E8" s="176">
        <v>355</v>
      </c>
      <c r="F8" s="176" t="s">
        <v>17</v>
      </c>
      <c r="G8" s="175" t="s">
        <v>23</v>
      </c>
      <c r="H8" s="146">
        <v>1000</v>
      </c>
      <c r="I8" s="145">
        <f t="shared" si="0"/>
        <v>0.35499999999999998</v>
      </c>
    </row>
    <row r="9" spans="1:9" ht="14.25" customHeight="1" x14ac:dyDescent="0.15">
      <c r="A9" s="150" t="s">
        <v>24</v>
      </c>
      <c r="B9" s="166" t="s">
        <v>25</v>
      </c>
      <c r="C9" s="175" t="s">
        <v>26</v>
      </c>
      <c r="D9" s="176" t="s">
        <v>27</v>
      </c>
      <c r="E9" s="176">
        <v>609</v>
      </c>
      <c r="F9" s="176" t="s">
        <v>17</v>
      </c>
      <c r="G9" s="175" t="s">
        <v>23</v>
      </c>
      <c r="H9" s="146">
        <v>1000</v>
      </c>
      <c r="I9" s="145">
        <f t="shared" si="0"/>
        <v>0.60899999999999999</v>
      </c>
    </row>
    <row r="10" spans="1:9" ht="14.25" customHeight="1" x14ac:dyDescent="0.15">
      <c r="A10" s="150" t="s">
        <v>28</v>
      </c>
      <c r="B10" s="166" t="s">
        <v>29</v>
      </c>
      <c r="C10" s="175" t="s">
        <v>30</v>
      </c>
      <c r="D10" s="176" t="s">
        <v>31</v>
      </c>
      <c r="E10" s="176">
        <v>329</v>
      </c>
      <c r="F10" s="176" t="s">
        <v>17</v>
      </c>
      <c r="G10" s="175" t="s">
        <v>23</v>
      </c>
      <c r="H10" s="146">
        <v>1000</v>
      </c>
      <c r="I10" s="145">
        <f t="shared" si="0"/>
        <v>0.32900000000000001</v>
      </c>
    </row>
    <row r="11" spans="1:9" ht="14.25" customHeight="1" x14ac:dyDescent="0.15">
      <c r="A11" s="150" t="s">
        <v>32</v>
      </c>
      <c r="B11" s="166" t="s">
        <v>33</v>
      </c>
      <c r="C11" s="175" t="s">
        <v>34</v>
      </c>
      <c r="D11" s="176" t="s">
        <v>35</v>
      </c>
      <c r="E11" s="176">
        <v>217</v>
      </c>
      <c r="F11" s="176" t="s">
        <v>36</v>
      </c>
      <c r="G11" s="175" t="s">
        <v>37</v>
      </c>
      <c r="H11" s="146">
        <v>390</v>
      </c>
      <c r="I11" s="145">
        <f t="shared" si="0"/>
        <v>0.55641025641025643</v>
      </c>
    </row>
    <row r="12" spans="1:9" ht="14.25" customHeight="1" x14ac:dyDescent="0.15">
      <c r="A12" s="150" t="s">
        <v>38</v>
      </c>
      <c r="B12" s="166" t="s">
        <v>39</v>
      </c>
      <c r="C12" s="175" t="s">
        <v>40</v>
      </c>
      <c r="D12" s="176" t="s">
        <v>35</v>
      </c>
      <c r="E12" s="176">
        <v>198</v>
      </c>
      <c r="F12" s="176" t="s">
        <v>41</v>
      </c>
      <c r="G12" s="175" t="s">
        <v>42</v>
      </c>
      <c r="H12" s="146">
        <v>240</v>
      </c>
      <c r="I12" s="145">
        <f t="shared" si="0"/>
        <v>0.82499999999999996</v>
      </c>
    </row>
    <row r="13" spans="1:9" ht="14.25" customHeight="1" x14ac:dyDescent="0.15">
      <c r="A13" s="150" t="s">
        <v>43</v>
      </c>
      <c r="B13" s="166" t="s">
        <v>44</v>
      </c>
      <c r="C13" s="175" t="s">
        <v>45</v>
      </c>
      <c r="D13" s="176" t="s">
        <v>35</v>
      </c>
      <c r="E13" s="176">
        <v>124</v>
      </c>
      <c r="F13" s="176" t="s">
        <v>36</v>
      </c>
      <c r="G13" s="175" t="s">
        <v>46</v>
      </c>
      <c r="H13" s="146">
        <v>150</v>
      </c>
      <c r="I13" s="145">
        <f t="shared" si="0"/>
        <v>0.82666666666666666</v>
      </c>
    </row>
    <row r="14" spans="1:9" ht="14.25" customHeight="1" x14ac:dyDescent="0.15">
      <c r="A14" s="150" t="s">
        <v>47</v>
      </c>
      <c r="B14" s="166" t="s">
        <v>33</v>
      </c>
      <c r="C14" s="175" t="s">
        <v>48</v>
      </c>
      <c r="D14" s="176" t="s">
        <v>35</v>
      </c>
      <c r="E14" s="176">
        <v>217</v>
      </c>
      <c r="F14" s="176" t="s">
        <v>36</v>
      </c>
      <c r="G14" s="175" t="s">
        <v>49</v>
      </c>
      <c r="H14" s="146">
        <v>400</v>
      </c>
      <c r="I14" s="145">
        <f t="shared" si="0"/>
        <v>0.54249999999999998</v>
      </c>
    </row>
    <row r="15" spans="1:9" ht="14.25" customHeight="1" x14ac:dyDescent="0.15">
      <c r="A15" s="150" t="s">
        <v>50</v>
      </c>
      <c r="B15" s="166" t="s">
        <v>51</v>
      </c>
      <c r="C15" s="175" t="s">
        <v>52</v>
      </c>
      <c r="D15" s="176" t="s">
        <v>53</v>
      </c>
      <c r="E15" s="176">
        <v>54</v>
      </c>
      <c r="F15" s="176" t="s">
        <v>54</v>
      </c>
      <c r="G15" s="175" t="s">
        <v>55</v>
      </c>
      <c r="H15" s="146">
        <v>200</v>
      </c>
      <c r="I15" s="145">
        <f t="shared" si="0"/>
        <v>0.27</v>
      </c>
    </row>
    <row r="16" spans="1:9" ht="14.25" customHeight="1" x14ac:dyDescent="0.15">
      <c r="A16" s="150" t="s">
        <v>56</v>
      </c>
      <c r="B16" s="166" t="s">
        <v>57</v>
      </c>
      <c r="C16" s="175" t="s">
        <v>58</v>
      </c>
      <c r="D16" s="176" t="s">
        <v>59</v>
      </c>
      <c r="E16" s="176">
        <v>205</v>
      </c>
      <c r="F16" s="176" t="s">
        <v>17</v>
      </c>
      <c r="G16" s="175" t="s">
        <v>60</v>
      </c>
      <c r="H16" s="146">
        <v>500</v>
      </c>
      <c r="I16" s="145">
        <f t="shared" si="0"/>
        <v>0.41</v>
      </c>
    </row>
    <row r="17" spans="1:9" ht="14.25" customHeight="1" x14ac:dyDescent="0.15">
      <c r="A17" s="150" t="s">
        <v>61</v>
      </c>
      <c r="B17" s="166" t="s">
        <v>62</v>
      </c>
      <c r="C17" s="175" t="s">
        <v>63</v>
      </c>
      <c r="D17" s="176" t="s">
        <v>59</v>
      </c>
      <c r="E17" s="176">
        <v>205</v>
      </c>
      <c r="F17" s="176" t="s">
        <v>17</v>
      </c>
      <c r="G17" s="175" t="s">
        <v>60</v>
      </c>
      <c r="H17" s="146">
        <v>500</v>
      </c>
      <c r="I17" s="145">
        <f t="shared" si="0"/>
        <v>0.41</v>
      </c>
    </row>
    <row r="18" spans="1:9" ht="14.25" customHeight="1" x14ac:dyDescent="0.15">
      <c r="A18" s="150" t="s">
        <v>64</v>
      </c>
      <c r="B18" s="166" t="s">
        <v>65</v>
      </c>
      <c r="C18" s="175" t="s">
        <v>66</v>
      </c>
      <c r="D18" s="176" t="s">
        <v>53</v>
      </c>
      <c r="E18" s="176">
        <v>591</v>
      </c>
      <c r="F18" s="176" t="s">
        <v>67</v>
      </c>
      <c r="G18" s="175"/>
      <c r="H18" s="146">
        <v>1000</v>
      </c>
      <c r="I18" s="145">
        <f t="shared" si="0"/>
        <v>0.59099999999999997</v>
      </c>
    </row>
    <row r="19" spans="1:9" ht="14.25" customHeight="1" x14ac:dyDescent="0.15">
      <c r="A19" s="150" t="s">
        <v>68</v>
      </c>
      <c r="B19" s="166" t="s">
        <v>69</v>
      </c>
      <c r="C19" s="175" t="s">
        <v>70</v>
      </c>
      <c r="D19" s="176" t="s">
        <v>53</v>
      </c>
      <c r="E19" s="176">
        <v>440</v>
      </c>
      <c r="F19" s="176" t="s">
        <v>67</v>
      </c>
      <c r="G19" s="175"/>
      <c r="H19" s="146">
        <v>1000</v>
      </c>
      <c r="I19" s="145">
        <f t="shared" si="0"/>
        <v>0.44</v>
      </c>
    </row>
    <row r="20" spans="1:9" ht="14.25" customHeight="1" x14ac:dyDescent="0.15">
      <c r="A20" s="185" t="s">
        <v>71</v>
      </c>
      <c r="B20" s="166" t="s">
        <v>72</v>
      </c>
      <c r="C20" s="175" t="s">
        <v>73</v>
      </c>
      <c r="D20" s="176" t="s">
        <v>74</v>
      </c>
      <c r="E20" s="176">
        <v>466</v>
      </c>
      <c r="F20" s="176" t="s">
        <v>17</v>
      </c>
      <c r="G20" s="175" t="s">
        <v>23</v>
      </c>
      <c r="H20" s="146">
        <v>1000</v>
      </c>
      <c r="I20" s="145">
        <f t="shared" si="0"/>
        <v>0.46600000000000003</v>
      </c>
    </row>
    <row r="21" spans="1:9" ht="14.25" customHeight="1" x14ac:dyDescent="0.15">
      <c r="A21" s="185" t="s">
        <v>75</v>
      </c>
      <c r="B21" s="166" t="s">
        <v>72</v>
      </c>
      <c r="C21" s="175" t="s">
        <v>76</v>
      </c>
      <c r="D21" s="176" t="s">
        <v>77</v>
      </c>
      <c r="E21" s="176">
        <v>312</v>
      </c>
      <c r="F21" s="176" t="s">
        <v>17</v>
      </c>
      <c r="G21" s="175" t="s">
        <v>23</v>
      </c>
      <c r="H21" s="146">
        <v>1000</v>
      </c>
      <c r="I21" s="145">
        <f t="shared" si="0"/>
        <v>0.312</v>
      </c>
    </row>
    <row r="22" spans="1:9" ht="14.25" customHeight="1" x14ac:dyDescent="0.15">
      <c r="A22" s="150" t="s">
        <v>78</v>
      </c>
      <c r="B22" s="166" t="s">
        <v>79</v>
      </c>
      <c r="C22" s="175" t="s">
        <v>80</v>
      </c>
      <c r="D22" s="176"/>
      <c r="E22" s="176">
        <v>162</v>
      </c>
      <c r="F22" s="176" t="s">
        <v>81</v>
      </c>
      <c r="G22" s="175" t="s">
        <v>82</v>
      </c>
      <c r="H22" s="146">
        <v>113</v>
      </c>
      <c r="I22" s="145">
        <f t="shared" si="0"/>
        <v>1.4336283185840708</v>
      </c>
    </row>
    <row r="23" spans="1:9" ht="14.25" customHeight="1" x14ac:dyDescent="0.15">
      <c r="A23" s="150" t="s">
        <v>83</v>
      </c>
      <c r="B23" s="166" t="s">
        <v>84</v>
      </c>
      <c r="C23" s="175" t="s">
        <v>85</v>
      </c>
      <c r="D23" s="176" t="s">
        <v>86</v>
      </c>
      <c r="E23" s="176">
        <v>529</v>
      </c>
      <c r="F23" s="176" t="s">
        <v>17</v>
      </c>
      <c r="G23" s="175" t="s">
        <v>87</v>
      </c>
      <c r="H23" s="146">
        <v>300</v>
      </c>
      <c r="I23" s="145">
        <f t="shared" si="0"/>
        <v>1.7633333333333334</v>
      </c>
    </row>
    <row r="24" spans="1:9" ht="14.25" customHeight="1" x14ac:dyDescent="0.15">
      <c r="A24" s="185" t="s">
        <v>88</v>
      </c>
      <c r="B24" s="166" t="s">
        <v>89</v>
      </c>
      <c r="C24" s="175" t="s">
        <v>90</v>
      </c>
      <c r="D24" s="176"/>
      <c r="E24" s="176">
        <v>2598</v>
      </c>
      <c r="F24" s="176" t="s">
        <v>17</v>
      </c>
      <c r="G24" s="175" t="s">
        <v>91</v>
      </c>
      <c r="H24" s="146">
        <v>500</v>
      </c>
      <c r="I24" s="145">
        <f t="shared" si="0"/>
        <v>5.1959999999999997</v>
      </c>
    </row>
    <row r="25" spans="1:9" ht="14.25" customHeight="1" x14ac:dyDescent="0.15">
      <c r="A25" s="185" t="s">
        <v>92</v>
      </c>
      <c r="B25" s="166" t="s">
        <v>93</v>
      </c>
      <c r="C25" s="175" t="s">
        <v>94</v>
      </c>
      <c r="D25" s="176" t="s">
        <v>95</v>
      </c>
      <c r="E25" s="176">
        <v>570</v>
      </c>
      <c r="F25" s="176" t="s">
        <v>17</v>
      </c>
      <c r="G25" s="175" t="s">
        <v>55</v>
      </c>
      <c r="H25" s="146">
        <v>200</v>
      </c>
      <c r="I25" s="145">
        <f t="shared" si="0"/>
        <v>2.85</v>
      </c>
    </row>
    <row r="26" spans="1:9" ht="14.25" customHeight="1" x14ac:dyDescent="0.15">
      <c r="A26" s="150" t="s">
        <v>96</v>
      </c>
      <c r="B26" s="166" t="s">
        <v>97</v>
      </c>
      <c r="C26" s="175" t="s">
        <v>98</v>
      </c>
      <c r="D26" s="176" t="s">
        <v>99</v>
      </c>
      <c r="E26" s="176">
        <v>122</v>
      </c>
      <c r="F26" s="176" t="s">
        <v>17</v>
      </c>
      <c r="G26" s="175" t="s">
        <v>100</v>
      </c>
      <c r="H26" s="146">
        <v>115</v>
      </c>
      <c r="I26" s="145">
        <f t="shared" si="0"/>
        <v>1.0608695652173914</v>
      </c>
    </row>
    <row r="27" spans="1:9" ht="14.25" customHeight="1" x14ac:dyDescent="0.15">
      <c r="A27" s="150" t="s">
        <v>101</v>
      </c>
      <c r="B27" s="166" t="s">
        <v>102</v>
      </c>
      <c r="C27" s="175" t="s">
        <v>103</v>
      </c>
      <c r="D27" s="176" t="s">
        <v>104</v>
      </c>
      <c r="E27" s="176">
        <v>584</v>
      </c>
      <c r="F27" s="176" t="s">
        <v>17</v>
      </c>
      <c r="G27" s="175" t="s">
        <v>23</v>
      </c>
      <c r="H27" s="146">
        <v>1000</v>
      </c>
      <c r="I27" s="145">
        <f t="shared" si="0"/>
        <v>0.58399999999999996</v>
      </c>
    </row>
    <row r="28" spans="1:9" ht="14.25" customHeight="1" x14ac:dyDescent="0.15">
      <c r="A28" s="150" t="s">
        <v>105</v>
      </c>
      <c r="B28" s="166" t="s">
        <v>106</v>
      </c>
      <c r="C28" s="175" t="s">
        <v>107</v>
      </c>
      <c r="D28" s="176" t="s">
        <v>104</v>
      </c>
      <c r="E28" s="176">
        <v>545</v>
      </c>
      <c r="F28" s="176" t="s">
        <v>17</v>
      </c>
      <c r="G28" s="175" t="s">
        <v>23</v>
      </c>
      <c r="H28" s="146">
        <v>1000</v>
      </c>
      <c r="I28" s="145">
        <f t="shared" si="0"/>
        <v>0.54500000000000004</v>
      </c>
    </row>
    <row r="29" spans="1:9" ht="14.25" customHeight="1" x14ac:dyDescent="0.15">
      <c r="A29" s="150" t="s">
        <v>108</v>
      </c>
      <c r="B29" s="166" t="s">
        <v>109</v>
      </c>
      <c r="C29" s="175" t="s">
        <v>110</v>
      </c>
      <c r="D29" s="176"/>
      <c r="E29" s="176">
        <v>539</v>
      </c>
      <c r="F29" s="176" t="s">
        <v>67</v>
      </c>
      <c r="G29" s="175"/>
      <c r="H29" s="146">
        <v>1000</v>
      </c>
      <c r="I29" s="145">
        <f t="shared" si="0"/>
        <v>0.53900000000000003</v>
      </c>
    </row>
    <row r="30" spans="1:9" ht="14.25" customHeight="1" x14ac:dyDescent="0.15">
      <c r="A30" s="150" t="s">
        <v>111</v>
      </c>
      <c r="B30" s="166" t="s">
        <v>112</v>
      </c>
      <c r="C30" s="175" t="s">
        <v>113</v>
      </c>
      <c r="D30" s="176"/>
      <c r="E30" s="176">
        <v>550</v>
      </c>
      <c r="F30" s="176" t="s">
        <v>67</v>
      </c>
      <c r="G30" s="175"/>
      <c r="H30" s="146">
        <v>1000</v>
      </c>
      <c r="I30" s="145">
        <f t="shared" si="0"/>
        <v>0.55000000000000004</v>
      </c>
    </row>
    <row r="31" spans="1:9" ht="14.25" customHeight="1" x14ac:dyDescent="0.15">
      <c r="A31" s="150" t="s">
        <v>114</v>
      </c>
      <c r="B31" s="166" t="s">
        <v>115</v>
      </c>
      <c r="C31" s="175" t="s">
        <v>116</v>
      </c>
      <c r="D31" s="176" t="s">
        <v>117</v>
      </c>
      <c r="E31" s="176">
        <v>228</v>
      </c>
      <c r="F31" s="176" t="s">
        <v>17</v>
      </c>
      <c r="G31" s="175" t="s">
        <v>118</v>
      </c>
      <c r="H31" s="146">
        <v>180</v>
      </c>
      <c r="I31" s="145">
        <f t="shared" si="0"/>
        <v>1.2666666666666666</v>
      </c>
    </row>
    <row r="32" spans="1:9" ht="14.25" customHeight="1" x14ac:dyDescent="0.15">
      <c r="A32" s="150" t="s">
        <v>119</v>
      </c>
      <c r="B32" s="166" t="s">
        <v>120</v>
      </c>
      <c r="C32" s="175" t="s">
        <v>121</v>
      </c>
      <c r="D32" s="176" t="s">
        <v>122</v>
      </c>
      <c r="E32" s="176">
        <v>278</v>
      </c>
      <c r="F32" s="176" t="s">
        <v>17</v>
      </c>
      <c r="G32" s="175" t="s">
        <v>87</v>
      </c>
      <c r="H32" s="146">
        <v>300</v>
      </c>
      <c r="I32" s="145">
        <f t="shared" si="0"/>
        <v>0.92666666666666664</v>
      </c>
    </row>
    <row r="33" spans="1:9" ht="14.25" customHeight="1" x14ac:dyDescent="0.15">
      <c r="A33" s="150" t="s">
        <v>123</v>
      </c>
      <c r="B33" s="166" t="s">
        <v>124</v>
      </c>
      <c r="C33" s="175" t="s">
        <v>125</v>
      </c>
      <c r="D33" s="176" t="s">
        <v>126</v>
      </c>
      <c r="E33" s="176">
        <v>443</v>
      </c>
      <c r="F33" s="176" t="s">
        <v>17</v>
      </c>
      <c r="G33" s="175" t="s">
        <v>127</v>
      </c>
      <c r="H33" s="146">
        <v>1000</v>
      </c>
      <c r="I33" s="145">
        <f t="shared" si="0"/>
        <v>0.443</v>
      </c>
    </row>
    <row r="34" spans="1:9" ht="14.25" customHeight="1" x14ac:dyDescent="0.15">
      <c r="A34" s="150" t="s">
        <v>128</v>
      </c>
      <c r="B34" s="166" t="s">
        <v>129</v>
      </c>
      <c r="C34" s="175" t="s">
        <v>130</v>
      </c>
      <c r="D34" s="176" t="s">
        <v>131</v>
      </c>
      <c r="E34" s="176">
        <v>323</v>
      </c>
      <c r="F34" s="176" t="s">
        <v>17</v>
      </c>
      <c r="G34" s="175" t="s">
        <v>55</v>
      </c>
      <c r="H34" s="146">
        <v>200</v>
      </c>
      <c r="I34" s="145">
        <f t="shared" si="0"/>
        <v>1.615</v>
      </c>
    </row>
    <row r="35" spans="1:9" ht="14.25" customHeight="1" x14ac:dyDescent="0.15">
      <c r="A35" s="150" t="s">
        <v>132</v>
      </c>
      <c r="B35" s="166" t="s">
        <v>133</v>
      </c>
      <c r="C35" s="175" t="s">
        <v>134</v>
      </c>
      <c r="D35" s="176" t="s">
        <v>135</v>
      </c>
      <c r="E35" s="176">
        <v>130</v>
      </c>
      <c r="F35" s="176" t="s">
        <v>17</v>
      </c>
      <c r="G35" s="175" t="s">
        <v>55</v>
      </c>
      <c r="H35" s="146">
        <v>200</v>
      </c>
      <c r="I35" s="145">
        <f t="shared" si="0"/>
        <v>0.65</v>
      </c>
    </row>
    <row r="36" spans="1:9" ht="14.25" customHeight="1" x14ac:dyDescent="0.15">
      <c r="A36" s="151" t="s">
        <v>136</v>
      </c>
      <c r="B36" s="166" t="s">
        <v>137</v>
      </c>
      <c r="C36" s="175" t="s">
        <v>138</v>
      </c>
      <c r="D36" s="176" t="s">
        <v>53</v>
      </c>
      <c r="E36" s="176">
        <v>80</v>
      </c>
      <c r="F36" s="176" t="s">
        <v>54</v>
      </c>
      <c r="G36" s="175" t="s">
        <v>139</v>
      </c>
      <c r="H36" s="146">
        <v>150</v>
      </c>
      <c r="I36" s="145">
        <f t="shared" si="0"/>
        <v>0.53333333333333333</v>
      </c>
    </row>
    <row r="37" spans="1:9" s="153" customFormat="1" ht="14.25" customHeight="1" x14ac:dyDescent="0.25">
      <c r="A37" s="163" t="s">
        <v>140</v>
      </c>
      <c r="B37" s="162"/>
      <c r="C37" s="187"/>
      <c r="D37" s="187"/>
      <c r="E37" s="187"/>
      <c r="F37" s="187"/>
      <c r="G37" s="187"/>
      <c r="H37" s="187"/>
      <c r="I37" s="187"/>
    </row>
    <row r="38" spans="1:9" s="153" customFormat="1" ht="14.25" customHeight="1" thickBot="1" x14ac:dyDescent="0.2">
      <c r="A38" s="160" t="s">
        <v>5</v>
      </c>
      <c r="B38" s="159" t="s">
        <v>6</v>
      </c>
      <c r="C38" s="179" t="s">
        <v>7</v>
      </c>
      <c r="D38" s="181" t="s">
        <v>8</v>
      </c>
      <c r="E38" s="180" t="s">
        <v>9</v>
      </c>
      <c r="F38" s="179" t="s">
        <v>10</v>
      </c>
      <c r="G38" s="179" t="s">
        <v>11</v>
      </c>
      <c r="H38" s="155" t="s">
        <v>12</v>
      </c>
      <c r="I38" s="154" t="s">
        <v>13</v>
      </c>
    </row>
    <row r="39" spans="1:9" ht="14.25" customHeight="1" thickTop="1" x14ac:dyDescent="0.15">
      <c r="A39" s="185" t="s">
        <v>141</v>
      </c>
      <c r="B39" s="166" t="s">
        <v>142</v>
      </c>
      <c r="C39" s="175" t="s">
        <v>143</v>
      </c>
      <c r="D39" s="176" t="s">
        <v>144</v>
      </c>
      <c r="E39" s="176">
        <v>90</v>
      </c>
      <c r="F39" s="176" t="s">
        <v>81</v>
      </c>
      <c r="G39" s="175" t="s">
        <v>145</v>
      </c>
      <c r="H39" s="146">
        <v>250</v>
      </c>
      <c r="I39" s="145">
        <f t="shared" ref="I39:I49" si="1">E39/H39</f>
        <v>0.36</v>
      </c>
    </row>
    <row r="40" spans="1:9" ht="14.25" customHeight="1" x14ac:dyDescent="0.15">
      <c r="A40" s="185" t="s">
        <v>146</v>
      </c>
      <c r="B40" s="166" t="s">
        <v>147</v>
      </c>
      <c r="C40" s="175" t="s">
        <v>148</v>
      </c>
      <c r="D40" s="176" t="s">
        <v>144</v>
      </c>
      <c r="E40" s="176">
        <v>500</v>
      </c>
      <c r="F40" s="176" t="s">
        <v>67</v>
      </c>
      <c r="G40" s="175"/>
      <c r="H40" s="146">
        <v>1000</v>
      </c>
      <c r="I40" s="145">
        <f t="shared" si="1"/>
        <v>0.5</v>
      </c>
    </row>
    <row r="41" spans="1:9" ht="14.25" customHeight="1" x14ac:dyDescent="0.15">
      <c r="A41" s="150" t="s">
        <v>149</v>
      </c>
      <c r="B41" s="166" t="s">
        <v>150</v>
      </c>
      <c r="C41" s="175" t="s">
        <v>151</v>
      </c>
      <c r="D41" s="176"/>
      <c r="E41" s="176">
        <v>850</v>
      </c>
      <c r="F41" s="176" t="s">
        <v>67</v>
      </c>
      <c r="G41" s="175" t="s">
        <v>67</v>
      </c>
      <c r="H41" s="146">
        <v>1000</v>
      </c>
      <c r="I41" s="145">
        <f t="shared" si="1"/>
        <v>0.85</v>
      </c>
    </row>
    <row r="42" spans="1:9" ht="14.25" customHeight="1" x14ac:dyDescent="0.15">
      <c r="A42" s="185" t="s">
        <v>152</v>
      </c>
      <c r="B42" s="166" t="s">
        <v>153</v>
      </c>
      <c r="C42" s="175" t="s">
        <v>154</v>
      </c>
      <c r="D42" s="176"/>
      <c r="E42" s="176">
        <v>498</v>
      </c>
      <c r="F42" s="176" t="s">
        <v>67</v>
      </c>
      <c r="G42" s="175" t="s">
        <v>155</v>
      </c>
      <c r="H42" s="146">
        <v>1000</v>
      </c>
      <c r="I42" s="145">
        <f t="shared" si="1"/>
        <v>0.498</v>
      </c>
    </row>
    <row r="43" spans="1:9" ht="14.25" customHeight="1" x14ac:dyDescent="0.15">
      <c r="A43" s="150" t="s">
        <v>156</v>
      </c>
      <c r="B43" s="166" t="s">
        <v>157</v>
      </c>
      <c r="C43" s="175" t="s">
        <v>158</v>
      </c>
      <c r="D43" s="176" t="s">
        <v>159</v>
      </c>
      <c r="E43" s="176">
        <v>548</v>
      </c>
      <c r="F43" s="176" t="s">
        <v>17</v>
      </c>
      <c r="G43" s="175" t="s">
        <v>23</v>
      </c>
      <c r="H43" s="146">
        <v>1000</v>
      </c>
      <c r="I43" s="145">
        <f t="shared" si="1"/>
        <v>0.54800000000000004</v>
      </c>
    </row>
    <row r="44" spans="1:9" ht="14.25" customHeight="1" x14ac:dyDescent="0.15">
      <c r="A44" s="151" t="s">
        <v>160</v>
      </c>
      <c r="B44" s="150" t="s">
        <v>161</v>
      </c>
      <c r="C44" s="175" t="s">
        <v>162</v>
      </c>
      <c r="D44" s="176" t="s">
        <v>163</v>
      </c>
      <c r="E44" s="176">
        <v>325</v>
      </c>
      <c r="F44" s="176" t="s">
        <v>17</v>
      </c>
      <c r="G44" s="175" t="s">
        <v>139</v>
      </c>
      <c r="H44" s="146">
        <v>150</v>
      </c>
      <c r="I44" s="145">
        <f t="shared" si="1"/>
        <v>2.1666666666666665</v>
      </c>
    </row>
    <row r="45" spans="1:9" ht="14.25" customHeight="1" x14ac:dyDescent="0.15">
      <c r="A45" s="150" t="s">
        <v>164</v>
      </c>
      <c r="B45" s="166" t="s">
        <v>165</v>
      </c>
      <c r="C45" s="175" t="s">
        <v>166</v>
      </c>
      <c r="D45" s="176"/>
      <c r="E45" s="176">
        <v>880</v>
      </c>
      <c r="F45" s="176" t="s">
        <v>67</v>
      </c>
      <c r="G45" s="175" t="s">
        <v>67</v>
      </c>
      <c r="H45" s="146">
        <v>1000</v>
      </c>
      <c r="I45" s="145">
        <f t="shared" si="1"/>
        <v>0.88</v>
      </c>
    </row>
    <row r="46" spans="1:9" ht="14.25" customHeight="1" x14ac:dyDescent="0.15">
      <c r="A46" s="150" t="s">
        <v>167</v>
      </c>
      <c r="B46" s="166" t="s">
        <v>168</v>
      </c>
      <c r="C46" s="175" t="s">
        <v>169</v>
      </c>
      <c r="D46" s="176" t="s">
        <v>131</v>
      </c>
      <c r="E46" s="176">
        <v>286</v>
      </c>
      <c r="F46" s="176" t="s">
        <v>17</v>
      </c>
      <c r="G46" s="175" t="s">
        <v>55</v>
      </c>
      <c r="H46" s="146">
        <v>200</v>
      </c>
      <c r="I46" s="145">
        <f t="shared" si="1"/>
        <v>1.43</v>
      </c>
    </row>
    <row r="47" spans="1:9" ht="14.25" customHeight="1" x14ac:dyDescent="0.15">
      <c r="A47" s="150" t="s">
        <v>170</v>
      </c>
      <c r="B47" s="166" t="s">
        <v>171</v>
      </c>
      <c r="C47" s="175" t="s">
        <v>172</v>
      </c>
      <c r="D47" s="176" t="s">
        <v>173</v>
      </c>
      <c r="E47" s="176">
        <v>443</v>
      </c>
      <c r="F47" s="176" t="s">
        <v>67</v>
      </c>
      <c r="G47" s="175" t="s">
        <v>23</v>
      </c>
      <c r="H47" s="146">
        <v>1000</v>
      </c>
      <c r="I47" s="145">
        <f t="shared" si="1"/>
        <v>0.443</v>
      </c>
    </row>
    <row r="48" spans="1:9" ht="14.25" customHeight="1" x14ac:dyDescent="0.15">
      <c r="A48" s="150" t="s">
        <v>174</v>
      </c>
      <c r="B48" s="166" t="s">
        <v>175</v>
      </c>
      <c r="C48" s="175" t="s">
        <v>176</v>
      </c>
      <c r="D48" s="176" t="s">
        <v>177</v>
      </c>
      <c r="E48" s="176">
        <v>548</v>
      </c>
      <c r="F48" s="176" t="s">
        <v>17</v>
      </c>
      <c r="G48" s="175" t="s">
        <v>91</v>
      </c>
      <c r="H48" s="146">
        <v>500</v>
      </c>
      <c r="I48" s="145">
        <f t="shared" si="1"/>
        <v>1.0960000000000001</v>
      </c>
    </row>
    <row r="49" spans="1:9" ht="14.25" customHeight="1" x14ac:dyDescent="0.15">
      <c r="A49" s="150" t="s">
        <v>178</v>
      </c>
      <c r="B49" s="166" t="s">
        <v>175</v>
      </c>
      <c r="C49" s="175" t="s">
        <v>179</v>
      </c>
      <c r="D49" s="176" t="s">
        <v>180</v>
      </c>
      <c r="E49" s="176">
        <v>202</v>
      </c>
      <c r="F49" s="176" t="s">
        <v>17</v>
      </c>
      <c r="G49" s="175" t="s">
        <v>181</v>
      </c>
      <c r="H49" s="146">
        <v>100</v>
      </c>
      <c r="I49" s="145">
        <f t="shared" si="1"/>
        <v>2.02</v>
      </c>
    </row>
    <row r="50" spans="1:9" s="153" customFormat="1" ht="14.25" customHeight="1" x14ac:dyDescent="0.15">
      <c r="A50" s="186" t="s">
        <v>182</v>
      </c>
      <c r="B50" s="162"/>
      <c r="C50" s="162"/>
      <c r="D50" s="162"/>
      <c r="E50" s="162"/>
      <c r="F50" s="162"/>
      <c r="G50" s="162"/>
      <c r="H50" s="162"/>
      <c r="I50" s="162"/>
    </row>
    <row r="51" spans="1:9" s="153" customFormat="1" ht="14.25" customHeight="1" thickBot="1" x14ac:dyDescent="0.2">
      <c r="A51" s="160" t="s">
        <v>5</v>
      </c>
      <c r="B51" s="159" t="s">
        <v>6</v>
      </c>
      <c r="C51" s="179" t="s">
        <v>7</v>
      </c>
      <c r="D51" s="181" t="s">
        <v>8</v>
      </c>
      <c r="E51" s="180" t="s">
        <v>9</v>
      </c>
      <c r="F51" s="179" t="s">
        <v>10</v>
      </c>
      <c r="G51" s="179" t="s">
        <v>11</v>
      </c>
      <c r="H51" s="155" t="s">
        <v>12</v>
      </c>
      <c r="I51" s="154" t="s">
        <v>13</v>
      </c>
    </row>
    <row r="52" spans="1:9" ht="14.25" customHeight="1" thickTop="1" x14ac:dyDescent="0.15">
      <c r="A52" s="185" t="s">
        <v>183</v>
      </c>
      <c r="B52" s="166" t="s">
        <v>184</v>
      </c>
      <c r="C52" s="175" t="s">
        <v>185</v>
      </c>
      <c r="D52" s="176" t="s">
        <v>186</v>
      </c>
      <c r="E52" s="176">
        <v>384</v>
      </c>
      <c r="F52" s="176" t="s">
        <v>17</v>
      </c>
      <c r="G52" s="175" t="s">
        <v>87</v>
      </c>
      <c r="H52" s="146">
        <v>300</v>
      </c>
      <c r="I52" s="145">
        <f t="shared" ref="I52:I58" si="2">E52/H52</f>
        <v>1.28</v>
      </c>
    </row>
    <row r="53" spans="1:9" ht="14.25" customHeight="1" x14ac:dyDescent="0.15">
      <c r="A53" s="185" t="s">
        <v>187</v>
      </c>
      <c r="B53" s="166" t="s">
        <v>188</v>
      </c>
      <c r="C53" s="175" t="s">
        <v>189</v>
      </c>
      <c r="D53" s="176" t="s">
        <v>190</v>
      </c>
      <c r="E53" s="176">
        <v>307</v>
      </c>
      <c r="F53" s="176" t="s">
        <v>17</v>
      </c>
      <c r="G53" s="175" t="s">
        <v>23</v>
      </c>
      <c r="H53" s="146">
        <v>1000</v>
      </c>
      <c r="I53" s="145">
        <f t="shared" si="2"/>
        <v>0.307</v>
      </c>
    </row>
    <row r="54" spans="1:9" ht="14.25" customHeight="1" x14ac:dyDescent="0.15">
      <c r="A54" s="151" t="s">
        <v>191</v>
      </c>
      <c r="B54" s="166" t="s">
        <v>192</v>
      </c>
      <c r="C54" s="175" t="s">
        <v>193</v>
      </c>
      <c r="D54" s="176" t="s">
        <v>190</v>
      </c>
      <c r="E54" s="176">
        <v>323</v>
      </c>
      <c r="F54" s="176" t="s">
        <v>17</v>
      </c>
      <c r="G54" s="175" t="s">
        <v>23</v>
      </c>
      <c r="H54" s="146">
        <v>1000</v>
      </c>
      <c r="I54" s="145">
        <f t="shared" si="2"/>
        <v>0.32300000000000001</v>
      </c>
    </row>
    <row r="55" spans="1:9" ht="14.25" customHeight="1" x14ac:dyDescent="0.15">
      <c r="A55" s="151" t="s">
        <v>194</v>
      </c>
      <c r="B55" s="166" t="s">
        <v>195</v>
      </c>
      <c r="C55" s="175" t="s">
        <v>196</v>
      </c>
      <c r="D55" s="176" t="s">
        <v>190</v>
      </c>
      <c r="E55" s="176">
        <v>316</v>
      </c>
      <c r="F55" s="176" t="s">
        <v>17</v>
      </c>
      <c r="G55" s="175" t="s">
        <v>23</v>
      </c>
      <c r="H55" s="146">
        <v>1000</v>
      </c>
      <c r="I55" s="145">
        <f t="shared" si="2"/>
        <v>0.316</v>
      </c>
    </row>
    <row r="56" spans="1:9" ht="14.25" customHeight="1" x14ac:dyDescent="0.15">
      <c r="A56" s="151" t="s">
        <v>197</v>
      </c>
      <c r="B56" s="166" t="s">
        <v>198</v>
      </c>
      <c r="C56" s="175" t="s">
        <v>199</v>
      </c>
      <c r="D56" s="176" t="s">
        <v>200</v>
      </c>
      <c r="E56" s="176">
        <v>375</v>
      </c>
      <c r="F56" s="176" t="s">
        <v>17</v>
      </c>
      <c r="G56" s="175" t="s">
        <v>23</v>
      </c>
      <c r="H56" s="146">
        <v>1000</v>
      </c>
      <c r="I56" s="145">
        <f t="shared" si="2"/>
        <v>0.375</v>
      </c>
    </row>
    <row r="57" spans="1:9" ht="14.25" customHeight="1" x14ac:dyDescent="0.15">
      <c r="A57" s="151" t="s">
        <v>201</v>
      </c>
      <c r="B57" s="166" t="s">
        <v>202</v>
      </c>
      <c r="C57" s="175" t="s">
        <v>203</v>
      </c>
      <c r="D57" s="176" t="s">
        <v>204</v>
      </c>
      <c r="E57" s="176">
        <v>243</v>
      </c>
      <c r="F57" s="176" t="s">
        <v>17</v>
      </c>
      <c r="G57" s="175" t="s">
        <v>118</v>
      </c>
      <c r="H57" s="146">
        <v>180</v>
      </c>
      <c r="I57" s="145">
        <f t="shared" si="2"/>
        <v>1.35</v>
      </c>
    </row>
    <row r="58" spans="1:9" ht="14.25" customHeight="1" x14ac:dyDescent="0.15">
      <c r="A58" s="151" t="s">
        <v>205</v>
      </c>
      <c r="B58" s="166" t="s">
        <v>206</v>
      </c>
      <c r="C58" s="175" t="s">
        <v>207</v>
      </c>
      <c r="D58" s="176" t="s">
        <v>208</v>
      </c>
      <c r="E58" s="176">
        <v>960</v>
      </c>
      <c r="F58" s="176" t="s">
        <v>209</v>
      </c>
      <c r="G58" s="175" t="s">
        <v>91</v>
      </c>
      <c r="H58" s="146">
        <v>500</v>
      </c>
      <c r="I58" s="145">
        <f t="shared" si="2"/>
        <v>1.92</v>
      </c>
    </row>
    <row r="59" spans="1:9" s="153" customFormat="1" ht="14.25" customHeight="1" x14ac:dyDescent="0.15">
      <c r="A59" s="163" t="s">
        <v>210</v>
      </c>
      <c r="B59" s="162"/>
      <c r="C59" s="162"/>
      <c r="D59" s="162"/>
      <c r="E59" s="162"/>
      <c r="F59" s="162"/>
      <c r="G59" s="162"/>
      <c r="H59" s="162"/>
      <c r="I59" s="162"/>
    </row>
    <row r="60" spans="1:9" s="153" customFormat="1" ht="14.25" customHeight="1" thickBot="1" x14ac:dyDescent="0.2">
      <c r="A60" s="160" t="s">
        <v>5</v>
      </c>
      <c r="B60" s="159" t="s">
        <v>6</v>
      </c>
      <c r="C60" s="179" t="s">
        <v>7</v>
      </c>
      <c r="D60" s="181" t="s">
        <v>8</v>
      </c>
      <c r="E60" s="180" t="s">
        <v>9</v>
      </c>
      <c r="F60" s="179" t="s">
        <v>10</v>
      </c>
      <c r="G60" s="179" t="s">
        <v>11</v>
      </c>
      <c r="H60" s="155" t="s">
        <v>12</v>
      </c>
      <c r="I60" s="154" t="s">
        <v>13</v>
      </c>
    </row>
    <row r="61" spans="1:9" ht="14.25" customHeight="1" thickTop="1" x14ac:dyDescent="0.15">
      <c r="A61" s="151" t="s">
        <v>211</v>
      </c>
      <c r="B61" s="166" t="s">
        <v>212</v>
      </c>
      <c r="C61" s="175" t="s">
        <v>213</v>
      </c>
      <c r="D61" s="176" t="s">
        <v>214</v>
      </c>
      <c r="E61" s="176">
        <v>295</v>
      </c>
      <c r="F61" s="176" t="s">
        <v>17</v>
      </c>
      <c r="G61" s="175" t="s">
        <v>145</v>
      </c>
      <c r="H61" s="146">
        <v>250</v>
      </c>
      <c r="I61" s="145">
        <f t="shared" ref="I61:I77" si="3">E61/H61</f>
        <v>1.18</v>
      </c>
    </row>
    <row r="62" spans="1:9" ht="14.25" customHeight="1" x14ac:dyDescent="0.15">
      <c r="A62" s="151" t="s">
        <v>215</v>
      </c>
      <c r="B62" s="166" t="s">
        <v>216</v>
      </c>
      <c r="C62" s="175" t="s">
        <v>217</v>
      </c>
      <c r="D62" s="176" t="s">
        <v>218</v>
      </c>
      <c r="E62" s="176">
        <v>412</v>
      </c>
      <c r="F62" s="176" t="s">
        <v>17</v>
      </c>
      <c r="G62" s="175" t="s">
        <v>219</v>
      </c>
      <c r="H62" s="146">
        <v>400</v>
      </c>
      <c r="I62" s="145">
        <f t="shared" si="3"/>
        <v>1.03</v>
      </c>
    </row>
    <row r="63" spans="1:9" ht="14.25" customHeight="1" x14ac:dyDescent="0.15">
      <c r="A63" s="151" t="s">
        <v>220</v>
      </c>
      <c r="B63" s="166" t="s">
        <v>221</v>
      </c>
      <c r="C63" s="175" t="s">
        <v>222</v>
      </c>
      <c r="D63" s="176" t="s">
        <v>223</v>
      </c>
      <c r="E63" s="176">
        <v>541</v>
      </c>
      <c r="F63" s="176" t="s">
        <v>17</v>
      </c>
      <c r="G63" s="175" t="s">
        <v>18</v>
      </c>
      <c r="H63" s="146">
        <v>800</v>
      </c>
      <c r="I63" s="145">
        <f t="shared" si="3"/>
        <v>0.67625000000000002</v>
      </c>
    </row>
    <row r="64" spans="1:9" ht="14.25" customHeight="1" x14ac:dyDescent="0.15">
      <c r="A64" s="151" t="s">
        <v>224</v>
      </c>
      <c r="B64" s="166" t="s">
        <v>225</v>
      </c>
      <c r="C64" s="175" t="s">
        <v>226</v>
      </c>
      <c r="D64" s="176" t="s">
        <v>227</v>
      </c>
      <c r="E64" s="176">
        <v>670</v>
      </c>
      <c r="F64" s="176" t="s">
        <v>17</v>
      </c>
      <c r="G64" s="175" t="s">
        <v>23</v>
      </c>
      <c r="H64" s="146">
        <v>1000</v>
      </c>
      <c r="I64" s="145">
        <f t="shared" si="3"/>
        <v>0.67</v>
      </c>
    </row>
    <row r="65" spans="1:9" ht="14.25" customHeight="1" x14ac:dyDescent="0.15">
      <c r="A65" s="151" t="s">
        <v>228</v>
      </c>
      <c r="B65" s="166" t="s">
        <v>229</v>
      </c>
      <c r="C65" s="175" t="s">
        <v>230</v>
      </c>
      <c r="D65" s="176" t="s">
        <v>227</v>
      </c>
      <c r="E65" s="176">
        <v>629</v>
      </c>
      <c r="F65" s="176" t="s">
        <v>17</v>
      </c>
      <c r="G65" s="175" t="s">
        <v>23</v>
      </c>
      <c r="H65" s="146">
        <v>1000</v>
      </c>
      <c r="I65" s="145">
        <f t="shared" si="3"/>
        <v>0.629</v>
      </c>
    </row>
    <row r="66" spans="1:9" ht="14.25" customHeight="1" x14ac:dyDescent="0.15">
      <c r="A66" s="151" t="s">
        <v>231</v>
      </c>
      <c r="B66" s="166" t="s">
        <v>232</v>
      </c>
      <c r="C66" s="175" t="s">
        <v>233</v>
      </c>
      <c r="D66" s="176" t="s">
        <v>234</v>
      </c>
      <c r="E66" s="176">
        <v>115</v>
      </c>
      <c r="F66" s="176" t="s">
        <v>17</v>
      </c>
      <c r="G66" s="175" t="s">
        <v>55</v>
      </c>
      <c r="H66" s="146">
        <v>200</v>
      </c>
      <c r="I66" s="145">
        <f t="shared" si="3"/>
        <v>0.57499999999999996</v>
      </c>
    </row>
    <row r="67" spans="1:9" ht="14.25" customHeight="1" x14ac:dyDescent="0.15">
      <c r="A67" s="151" t="s">
        <v>235</v>
      </c>
      <c r="B67" s="166" t="s">
        <v>236</v>
      </c>
      <c r="C67" s="175" t="s">
        <v>237</v>
      </c>
      <c r="D67" s="176" t="s">
        <v>131</v>
      </c>
      <c r="E67" s="176">
        <v>135</v>
      </c>
      <c r="F67" s="176" t="s">
        <v>17</v>
      </c>
      <c r="G67" s="175" t="s">
        <v>139</v>
      </c>
      <c r="H67" s="146">
        <v>150</v>
      </c>
      <c r="I67" s="145">
        <f t="shared" si="3"/>
        <v>0.9</v>
      </c>
    </row>
    <row r="68" spans="1:9" ht="14.25" customHeight="1" x14ac:dyDescent="0.15">
      <c r="A68" s="151" t="s">
        <v>238</v>
      </c>
      <c r="B68" s="166" t="s">
        <v>239</v>
      </c>
      <c r="C68" s="175" t="s">
        <v>240</v>
      </c>
      <c r="D68" s="176" t="s">
        <v>241</v>
      </c>
      <c r="E68" s="176">
        <v>104</v>
      </c>
      <c r="F68" s="176" t="s">
        <v>81</v>
      </c>
      <c r="G68" s="175" t="s">
        <v>242</v>
      </c>
      <c r="H68" s="146">
        <v>450</v>
      </c>
      <c r="I68" s="145">
        <f t="shared" si="3"/>
        <v>0.2311111111111111</v>
      </c>
    </row>
    <row r="69" spans="1:9" ht="14.25" customHeight="1" x14ac:dyDescent="0.15">
      <c r="A69" s="151" t="s">
        <v>243</v>
      </c>
      <c r="B69" s="166" t="s">
        <v>244</v>
      </c>
      <c r="C69" s="175" t="s">
        <v>245</v>
      </c>
      <c r="D69" s="176" t="s">
        <v>241</v>
      </c>
      <c r="E69" s="176">
        <v>104</v>
      </c>
      <c r="F69" s="176" t="s">
        <v>81</v>
      </c>
      <c r="G69" s="175" t="s">
        <v>242</v>
      </c>
      <c r="H69" s="146">
        <v>450</v>
      </c>
      <c r="I69" s="145">
        <f t="shared" si="3"/>
        <v>0.2311111111111111</v>
      </c>
    </row>
    <row r="70" spans="1:9" ht="14.25" customHeight="1" x14ac:dyDescent="0.15">
      <c r="A70" s="151" t="s">
        <v>246</v>
      </c>
      <c r="B70" s="166" t="s">
        <v>247</v>
      </c>
      <c r="C70" s="175" t="s">
        <v>248</v>
      </c>
      <c r="D70" s="176" t="s">
        <v>249</v>
      </c>
      <c r="E70" s="176">
        <v>107</v>
      </c>
      <c r="F70" s="176" t="s">
        <v>81</v>
      </c>
      <c r="G70" s="175" t="s">
        <v>139</v>
      </c>
      <c r="H70" s="146">
        <v>150</v>
      </c>
      <c r="I70" s="145">
        <f t="shared" si="3"/>
        <v>0.71333333333333337</v>
      </c>
    </row>
    <row r="71" spans="1:9" ht="14.25" customHeight="1" x14ac:dyDescent="0.15">
      <c r="A71" s="151" t="s">
        <v>250</v>
      </c>
      <c r="B71" s="166" t="s">
        <v>251</v>
      </c>
      <c r="C71" s="175" t="s">
        <v>252</v>
      </c>
      <c r="D71" s="176" t="s">
        <v>241</v>
      </c>
      <c r="E71" s="176">
        <v>109</v>
      </c>
      <c r="F71" s="176" t="s">
        <v>17</v>
      </c>
      <c r="G71" s="175" t="s">
        <v>253</v>
      </c>
      <c r="H71" s="146">
        <v>270</v>
      </c>
      <c r="I71" s="145">
        <f t="shared" si="3"/>
        <v>0.40370370370370373</v>
      </c>
    </row>
    <row r="72" spans="1:9" ht="14.25" customHeight="1" x14ac:dyDescent="0.15">
      <c r="A72" s="151" t="s">
        <v>254</v>
      </c>
      <c r="B72" s="166" t="s">
        <v>255</v>
      </c>
      <c r="C72" s="175" t="s">
        <v>256</v>
      </c>
      <c r="D72" s="176" t="s">
        <v>241</v>
      </c>
      <c r="E72" s="176">
        <v>99</v>
      </c>
      <c r="F72" s="176" t="s">
        <v>17</v>
      </c>
      <c r="G72" s="175" t="s">
        <v>257</v>
      </c>
      <c r="H72" s="146">
        <v>80</v>
      </c>
      <c r="I72" s="145">
        <f t="shared" si="3"/>
        <v>1.2375</v>
      </c>
    </row>
    <row r="73" spans="1:9" ht="14.25" customHeight="1" x14ac:dyDescent="0.15">
      <c r="A73" s="151" t="s">
        <v>258</v>
      </c>
      <c r="B73" s="166" t="s">
        <v>259</v>
      </c>
      <c r="C73" s="175" t="s">
        <v>260</v>
      </c>
      <c r="D73" s="176" t="s">
        <v>261</v>
      </c>
      <c r="E73" s="176">
        <v>1578</v>
      </c>
      <c r="F73" s="176" t="s">
        <v>17</v>
      </c>
      <c r="G73" s="175" t="s">
        <v>262</v>
      </c>
      <c r="H73" s="146">
        <v>1250</v>
      </c>
      <c r="I73" s="145">
        <f t="shared" si="3"/>
        <v>1.2624</v>
      </c>
    </row>
    <row r="74" spans="1:9" ht="14.25" customHeight="1" x14ac:dyDescent="0.15">
      <c r="A74" s="151" t="s">
        <v>263</v>
      </c>
      <c r="B74" s="166" t="s">
        <v>264</v>
      </c>
      <c r="C74" s="175" t="s">
        <v>265</v>
      </c>
      <c r="D74" s="176" t="s">
        <v>266</v>
      </c>
      <c r="E74" s="176">
        <v>388</v>
      </c>
      <c r="F74" s="176" t="s">
        <v>17</v>
      </c>
      <c r="G74" s="175" t="s">
        <v>267</v>
      </c>
      <c r="H74" s="146">
        <v>160</v>
      </c>
      <c r="I74" s="145">
        <f t="shared" si="3"/>
        <v>2.4249999999999998</v>
      </c>
    </row>
    <row r="75" spans="1:9" ht="14.25" customHeight="1" x14ac:dyDescent="0.15">
      <c r="A75" s="151" t="s">
        <v>268</v>
      </c>
      <c r="B75" s="166" t="s">
        <v>269</v>
      </c>
      <c r="C75" s="175" t="s">
        <v>270</v>
      </c>
      <c r="D75" s="176" t="s">
        <v>271</v>
      </c>
      <c r="E75" s="176">
        <v>285</v>
      </c>
      <c r="F75" s="176" t="s">
        <v>17</v>
      </c>
      <c r="G75" s="175" t="s">
        <v>272</v>
      </c>
      <c r="H75" s="146">
        <v>250</v>
      </c>
      <c r="I75" s="145">
        <f t="shared" si="3"/>
        <v>1.1399999999999999</v>
      </c>
    </row>
    <row r="76" spans="1:9" ht="14.25" customHeight="1" x14ac:dyDescent="0.15">
      <c r="A76" s="151" t="s">
        <v>273</v>
      </c>
      <c r="B76" s="166" t="s">
        <v>274</v>
      </c>
      <c r="C76" s="175" t="s">
        <v>275</v>
      </c>
      <c r="D76" s="176" t="s">
        <v>276</v>
      </c>
      <c r="E76" s="176">
        <v>283</v>
      </c>
      <c r="F76" s="176" t="s">
        <v>17</v>
      </c>
      <c r="G76" s="175" t="s">
        <v>87</v>
      </c>
      <c r="H76" s="146">
        <v>300</v>
      </c>
      <c r="I76" s="145">
        <f t="shared" si="3"/>
        <v>0.94333333333333336</v>
      </c>
    </row>
    <row r="77" spans="1:9" ht="14.25" customHeight="1" x14ac:dyDescent="0.15">
      <c r="A77" s="151" t="s">
        <v>277</v>
      </c>
      <c r="B77" s="150" t="s">
        <v>278</v>
      </c>
      <c r="C77" s="175" t="s">
        <v>279</v>
      </c>
      <c r="D77" s="176" t="s">
        <v>280</v>
      </c>
      <c r="E77" s="176">
        <v>317</v>
      </c>
      <c r="F77" s="176" t="s">
        <v>209</v>
      </c>
      <c r="G77" s="175" t="s">
        <v>281</v>
      </c>
      <c r="H77" s="146">
        <v>1000</v>
      </c>
      <c r="I77" s="145">
        <f t="shared" si="3"/>
        <v>0.317</v>
      </c>
    </row>
    <row r="78" spans="1:9" s="153" customFormat="1" ht="14.25" customHeight="1" x14ac:dyDescent="0.15">
      <c r="A78" s="163" t="s">
        <v>282</v>
      </c>
      <c r="B78" s="162"/>
      <c r="C78" s="161"/>
      <c r="D78" s="161"/>
      <c r="E78" s="161"/>
      <c r="F78" s="161"/>
      <c r="G78" s="161"/>
      <c r="H78" s="161"/>
    </row>
    <row r="79" spans="1:9" s="153" customFormat="1" ht="14.25" customHeight="1" thickBot="1" x14ac:dyDescent="0.2">
      <c r="A79" s="160" t="s">
        <v>5</v>
      </c>
      <c r="B79" s="159" t="s">
        <v>6</v>
      </c>
      <c r="C79" s="179" t="s">
        <v>7</v>
      </c>
      <c r="D79" s="181" t="s">
        <v>8</v>
      </c>
      <c r="E79" s="180" t="s">
        <v>9</v>
      </c>
      <c r="F79" s="179" t="s">
        <v>10</v>
      </c>
      <c r="G79" s="179" t="s">
        <v>11</v>
      </c>
      <c r="H79" s="155" t="s">
        <v>12</v>
      </c>
      <c r="I79" s="154" t="s">
        <v>13</v>
      </c>
    </row>
    <row r="80" spans="1:9" ht="14.25" customHeight="1" thickTop="1" x14ac:dyDescent="0.15">
      <c r="A80" s="151" t="s">
        <v>283</v>
      </c>
      <c r="B80" s="166" t="s">
        <v>284</v>
      </c>
      <c r="C80" s="175" t="s">
        <v>285</v>
      </c>
      <c r="D80" s="176" t="s">
        <v>286</v>
      </c>
      <c r="E80" s="176">
        <v>674</v>
      </c>
      <c r="F80" s="176" t="s">
        <v>17</v>
      </c>
      <c r="G80" s="175" t="s">
        <v>55</v>
      </c>
      <c r="H80" s="146">
        <v>200</v>
      </c>
      <c r="I80" s="145">
        <f t="shared" ref="I80:I90" si="4">E80/H80</f>
        <v>3.37</v>
      </c>
    </row>
    <row r="81" spans="1:9" ht="14.25" customHeight="1" x14ac:dyDescent="0.15">
      <c r="A81" s="151" t="s">
        <v>287</v>
      </c>
      <c r="B81" s="166" t="s">
        <v>288</v>
      </c>
      <c r="C81" s="175" t="s">
        <v>289</v>
      </c>
      <c r="D81" s="176" t="s">
        <v>286</v>
      </c>
      <c r="E81" s="176">
        <v>945</v>
      </c>
      <c r="F81" s="176" t="s">
        <v>17</v>
      </c>
      <c r="G81" s="175" t="s">
        <v>87</v>
      </c>
      <c r="H81" s="146">
        <v>300</v>
      </c>
      <c r="I81" s="145">
        <f t="shared" si="4"/>
        <v>3.15</v>
      </c>
    </row>
    <row r="82" spans="1:9" ht="14.25" customHeight="1" x14ac:dyDescent="0.15">
      <c r="A82" s="151" t="s">
        <v>290</v>
      </c>
      <c r="B82" s="166" t="s">
        <v>291</v>
      </c>
      <c r="C82" s="175" t="s">
        <v>292</v>
      </c>
      <c r="D82" s="176" t="s">
        <v>286</v>
      </c>
      <c r="E82" s="176">
        <v>354</v>
      </c>
      <c r="F82" s="176" t="s">
        <v>17</v>
      </c>
      <c r="G82" s="175" t="s">
        <v>181</v>
      </c>
      <c r="H82" s="146">
        <v>100</v>
      </c>
      <c r="I82" s="145">
        <f t="shared" si="4"/>
        <v>3.54</v>
      </c>
    </row>
    <row r="83" spans="1:9" ht="14.25" customHeight="1" x14ac:dyDescent="0.15">
      <c r="A83" s="151" t="s">
        <v>293</v>
      </c>
      <c r="B83" s="166" t="s">
        <v>294</v>
      </c>
      <c r="C83" s="175" t="s">
        <v>295</v>
      </c>
      <c r="D83" s="176" t="s">
        <v>296</v>
      </c>
      <c r="E83" s="176">
        <v>265</v>
      </c>
      <c r="F83" s="176" t="s">
        <v>297</v>
      </c>
      <c r="G83" s="175" t="s">
        <v>298</v>
      </c>
      <c r="H83" s="146">
        <v>180</v>
      </c>
      <c r="I83" s="145">
        <f t="shared" si="4"/>
        <v>1.4722222222222223</v>
      </c>
    </row>
    <row r="84" spans="1:9" ht="14.25" customHeight="1" x14ac:dyDescent="0.15">
      <c r="A84" s="151" t="s">
        <v>299</v>
      </c>
      <c r="B84" s="150" t="s">
        <v>300</v>
      </c>
      <c r="C84" s="175" t="s">
        <v>301</v>
      </c>
      <c r="D84" s="176" t="s">
        <v>302</v>
      </c>
      <c r="E84" s="176">
        <v>1205</v>
      </c>
      <c r="F84" s="176" t="s">
        <v>17</v>
      </c>
      <c r="G84" s="175" t="s">
        <v>91</v>
      </c>
      <c r="H84" s="146">
        <v>500</v>
      </c>
      <c r="I84" s="145">
        <f t="shared" si="4"/>
        <v>2.41</v>
      </c>
    </row>
    <row r="85" spans="1:9" ht="14.25" customHeight="1" x14ac:dyDescent="0.15">
      <c r="A85" s="151" t="s">
        <v>303</v>
      </c>
      <c r="B85" s="166" t="s">
        <v>304</v>
      </c>
      <c r="C85" s="175" t="s">
        <v>305</v>
      </c>
      <c r="D85" s="176" t="s">
        <v>306</v>
      </c>
      <c r="E85" s="176">
        <v>1800</v>
      </c>
      <c r="F85" s="176" t="s">
        <v>209</v>
      </c>
      <c r="G85" s="175" t="s">
        <v>307</v>
      </c>
      <c r="H85" s="146">
        <v>650</v>
      </c>
      <c r="I85" s="145">
        <f t="shared" si="4"/>
        <v>2.7692307692307692</v>
      </c>
    </row>
    <row r="86" spans="1:9" ht="14.25" customHeight="1" x14ac:dyDescent="0.15">
      <c r="A86" s="151" t="s">
        <v>308</v>
      </c>
      <c r="B86" s="166" t="s">
        <v>309</v>
      </c>
      <c r="C86" s="175" t="s">
        <v>310</v>
      </c>
      <c r="D86" s="176" t="s">
        <v>311</v>
      </c>
      <c r="E86" s="176">
        <v>130</v>
      </c>
      <c r="F86" s="176" t="s">
        <v>17</v>
      </c>
      <c r="G86" s="175" t="s">
        <v>312</v>
      </c>
      <c r="H86" s="146">
        <v>50</v>
      </c>
      <c r="I86" s="145">
        <f t="shared" si="4"/>
        <v>2.6</v>
      </c>
    </row>
    <row r="87" spans="1:9" ht="14.25" customHeight="1" x14ac:dyDescent="0.15">
      <c r="A87" s="177" t="s">
        <v>313</v>
      </c>
      <c r="B87" s="166" t="s">
        <v>309</v>
      </c>
      <c r="C87" s="175" t="s">
        <v>314</v>
      </c>
      <c r="D87" s="176" t="s">
        <v>311</v>
      </c>
      <c r="E87" s="176">
        <v>109</v>
      </c>
      <c r="F87" s="176" t="s">
        <v>17</v>
      </c>
      <c r="G87" s="175" t="s">
        <v>312</v>
      </c>
      <c r="H87" s="146">
        <v>50</v>
      </c>
      <c r="I87" s="145">
        <f t="shared" si="4"/>
        <v>2.1800000000000002</v>
      </c>
    </row>
    <row r="88" spans="1:9" ht="14.25" customHeight="1" x14ac:dyDescent="0.15">
      <c r="A88" s="177" t="s">
        <v>315</v>
      </c>
      <c r="B88" s="166" t="s">
        <v>316</v>
      </c>
      <c r="C88" s="175" t="s">
        <v>317</v>
      </c>
      <c r="D88" s="176" t="s">
        <v>318</v>
      </c>
      <c r="E88" s="176">
        <v>200</v>
      </c>
      <c r="F88" s="176" t="s">
        <v>319</v>
      </c>
      <c r="G88" s="175" t="s">
        <v>320</v>
      </c>
      <c r="H88" s="146">
        <v>100</v>
      </c>
      <c r="I88" s="145">
        <f t="shared" si="4"/>
        <v>2</v>
      </c>
    </row>
    <row r="89" spans="1:9" ht="14.25" customHeight="1" x14ac:dyDescent="0.15">
      <c r="A89" s="177" t="s">
        <v>321</v>
      </c>
      <c r="B89" s="166" t="s">
        <v>316</v>
      </c>
      <c r="C89" s="175" t="s">
        <v>322</v>
      </c>
      <c r="D89" s="176" t="s">
        <v>311</v>
      </c>
      <c r="E89" s="176">
        <v>114</v>
      </c>
      <c r="F89" s="176" t="s">
        <v>17</v>
      </c>
      <c r="G89" s="175" t="s">
        <v>323</v>
      </c>
      <c r="H89" s="146">
        <v>45</v>
      </c>
      <c r="I89" s="145">
        <f t="shared" si="4"/>
        <v>2.5333333333333332</v>
      </c>
    </row>
    <row r="90" spans="1:9" ht="14.25" customHeight="1" x14ac:dyDescent="0.15">
      <c r="A90" s="177" t="s">
        <v>324</v>
      </c>
      <c r="B90" s="166" t="s">
        <v>325</v>
      </c>
      <c r="C90" s="175" t="s">
        <v>326</v>
      </c>
      <c r="D90" s="176" t="s">
        <v>311</v>
      </c>
      <c r="E90" s="176">
        <v>1250</v>
      </c>
      <c r="F90" s="176" t="s">
        <v>209</v>
      </c>
      <c r="G90" s="175" t="s">
        <v>87</v>
      </c>
      <c r="H90" s="146">
        <v>300</v>
      </c>
      <c r="I90" s="145">
        <f t="shared" si="4"/>
        <v>4.166666666666667</v>
      </c>
    </row>
    <row r="91" spans="1:9" s="153" customFormat="1" ht="14.25" customHeight="1" x14ac:dyDescent="0.15">
      <c r="A91" s="184" t="s">
        <v>327</v>
      </c>
      <c r="B91" s="162"/>
      <c r="C91" s="161"/>
      <c r="D91" s="161"/>
      <c r="E91" s="161"/>
      <c r="F91" s="161"/>
      <c r="G91" s="161"/>
      <c r="H91" s="161"/>
    </row>
    <row r="92" spans="1:9" s="153" customFormat="1" ht="14.25" customHeight="1" thickBot="1" x14ac:dyDescent="0.2">
      <c r="A92" s="160" t="s">
        <v>5</v>
      </c>
      <c r="B92" s="159" t="s">
        <v>6</v>
      </c>
      <c r="C92" s="179" t="s">
        <v>7</v>
      </c>
      <c r="D92" s="181" t="s">
        <v>8</v>
      </c>
      <c r="E92" s="180" t="s">
        <v>9</v>
      </c>
      <c r="F92" s="179" t="s">
        <v>10</v>
      </c>
      <c r="G92" s="179" t="s">
        <v>11</v>
      </c>
      <c r="H92" s="155" t="s">
        <v>12</v>
      </c>
      <c r="I92" s="154" t="s">
        <v>13</v>
      </c>
    </row>
    <row r="93" spans="1:9" ht="14.25" customHeight="1" thickTop="1" x14ac:dyDescent="0.15">
      <c r="A93" s="177" t="s">
        <v>328</v>
      </c>
      <c r="B93" s="166" t="s">
        <v>329</v>
      </c>
      <c r="C93" s="175" t="s">
        <v>330</v>
      </c>
      <c r="D93" s="176"/>
      <c r="E93" s="176">
        <v>498</v>
      </c>
      <c r="F93" s="176" t="s">
        <v>331</v>
      </c>
      <c r="G93" s="175" t="s">
        <v>332</v>
      </c>
      <c r="H93" s="146">
        <v>100</v>
      </c>
      <c r="I93" s="145">
        <f t="shared" ref="I93:I123" si="5">E93/H93</f>
        <v>4.9800000000000004</v>
      </c>
    </row>
    <row r="94" spans="1:9" ht="14.25" customHeight="1" x14ac:dyDescent="0.15">
      <c r="A94" s="151" t="s">
        <v>333</v>
      </c>
      <c r="B94" s="166" t="s">
        <v>334</v>
      </c>
      <c r="C94" s="175" t="s">
        <v>335</v>
      </c>
      <c r="D94" s="176" t="s">
        <v>336</v>
      </c>
      <c r="E94" s="176">
        <v>895</v>
      </c>
      <c r="F94" s="176" t="s">
        <v>297</v>
      </c>
      <c r="G94" s="175" t="s">
        <v>337</v>
      </c>
      <c r="H94" s="146">
        <v>425</v>
      </c>
      <c r="I94" s="145">
        <f t="shared" si="5"/>
        <v>2.1058823529411765</v>
      </c>
    </row>
    <row r="95" spans="1:9" ht="14.25" customHeight="1" x14ac:dyDescent="0.15">
      <c r="A95" s="151" t="s">
        <v>338</v>
      </c>
      <c r="B95" s="166" t="s">
        <v>339</v>
      </c>
      <c r="C95" s="175" t="s">
        <v>340</v>
      </c>
      <c r="D95" s="176"/>
      <c r="E95" s="176">
        <v>1800</v>
      </c>
      <c r="F95" s="176" t="s">
        <v>67</v>
      </c>
      <c r="G95" s="175"/>
      <c r="H95" s="146">
        <v>1000</v>
      </c>
      <c r="I95" s="145">
        <f t="shared" si="5"/>
        <v>1.8</v>
      </c>
    </row>
    <row r="96" spans="1:9" ht="14.25" customHeight="1" x14ac:dyDescent="0.15">
      <c r="A96" s="151" t="s">
        <v>341</v>
      </c>
      <c r="B96" s="166" t="s">
        <v>342</v>
      </c>
      <c r="C96" s="175" t="s">
        <v>343</v>
      </c>
      <c r="D96" s="176" t="s">
        <v>344</v>
      </c>
      <c r="E96" s="176">
        <v>281</v>
      </c>
      <c r="F96" s="176" t="s">
        <v>17</v>
      </c>
      <c r="G96" s="175" t="s">
        <v>91</v>
      </c>
      <c r="H96" s="146">
        <v>500</v>
      </c>
      <c r="I96" s="145">
        <f t="shared" si="5"/>
        <v>0.56200000000000006</v>
      </c>
    </row>
    <row r="97" spans="1:9" ht="14.25" customHeight="1" x14ac:dyDescent="0.15">
      <c r="A97" s="151" t="s">
        <v>345</v>
      </c>
      <c r="B97" s="166" t="s">
        <v>346</v>
      </c>
      <c r="C97" s="175" t="s">
        <v>347</v>
      </c>
      <c r="D97" s="176" t="s">
        <v>348</v>
      </c>
      <c r="E97" s="176">
        <v>297</v>
      </c>
      <c r="F97" s="176" t="s">
        <v>17</v>
      </c>
      <c r="G97" s="175" t="s">
        <v>91</v>
      </c>
      <c r="H97" s="146">
        <v>500</v>
      </c>
      <c r="I97" s="145">
        <f t="shared" si="5"/>
        <v>0.59399999999999997</v>
      </c>
    </row>
    <row r="98" spans="1:9" ht="14.25" customHeight="1" x14ac:dyDescent="0.15">
      <c r="A98" s="151" t="s">
        <v>349</v>
      </c>
      <c r="B98" s="166" t="s">
        <v>350</v>
      </c>
      <c r="C98" s="175" t="s">
        <v>351</v>
      </c>
      <c r="D98" s="176"/>
      <c r="E98" s="176">
        <v>3980</v>
      </c>
      <c r="F98" s="176" t="s">
        <v>67</v>
      </c>
      <c r="G98" s="175"/>
      <c r="H98" s="146">
        <v>1000</v>
      </c>
      <c r="I98" s="145">
        <f t="shared" si="5"/>
        <v>3.98</v>
      </c>
    </row>
    <row r="99" spans="1:9" ht="14.25" customHeight="1" x14ac:dyDescent="0.15">
      <c r="A99" s="151" t="s">
        <v>352</v>
      </c>
      <c r="B99" s="166" t="s">
        <v>353</v>
      </c>
      <c r="C99" s="175" t="s">
        <v>354</v>
      </c>
      <c r="D99" s="176" t="s">
        <v>355</v>
      </c>
      <c r="E99" s="176">
        <v>458</v>
      </c>
      <c r="F99" s="176" t="s">
        <v>17</v>
      </c>
      <c r="G99" s="175" t="s">
        <v>91</v>
      </c>
      <c r="H99" s="146">
        <v>500</v>
      </c>
      <c r="I99" s="145">
        <f t="shared" si="5"/>
        <v>0.91600000000000004</v>
      </c>
    </row>
    <row r="100" spans="1:9" ht="14.25" customHeight="1" x14ac:dyDescent="0.15">
      <c r="A100" s="151" t="s">
        <v>356</v>
      </c>
      <c r="B100" s="166" t="s">
        <v>357</v>
      </c>
      <c r="C100" s="175" t="s">
        <v>358</v>
      </c>
      <c r="D100" s="176" t="s">
        <v>359</v>
      </c>
      <c r="E100" s="176">
        <v>282</v>
      </c>
      <c r="F100" s="176" t="s">
        <v>17</v>
      </c>
      <c r="G100" s="175" t="s">
        <v>91</v>
      </c>
      <c r="H100" s="146">
        <v>500</v>
      </c>
      <c r="I100" s="145">
        <f t="shared" si="5"/>
        <v>0.56399999999999995</v>
      </c>
    </row>
    <row r="101" spans="1:9" ht="14.25" customHeight="1" x14ac:dyDescent="0.15">
      <c r="A101" s="151" t="s">
        <v>360</v>
      </c>
      <c r="B101" s="166" t="s">
        <v>361</v>
      </c>
      <c r="C101" s="175" t="s">
        <v>362</v>
      </c>
      <c r="D101" s="176"/>
      <c r="E101" s="176">
        <v>30</v>
      </c>
      <c r="F101" s="176" t="s">
        <v>209</v>
      </c>
      <c r="G101" s="175" t="s">
        <v>363</v>
      </c>
      <c r="H101" s="146">
        <v>6</v>
      </c>
      <c r="I101" s="145">
        <f t="shared" si="5"/>
        <v>5</v>
      </c>
    </row>
    <row r="102" spans="1:9" ht="14.25" customHeight="1" x14ac:dyDescent="0.15">
      <c r="A102" s="151" t="s">
        <v>364</v>
      </c>
      <c r="B102" s="166" t="s">
        <v>365</v>
      </c>
      <c r="C102" s="175" t="s">
        <v>366</v>
      </c>
      <c r="D102" s="176"/>
      <c r="E102" s="176">
        <v>450</v>
      </c>
      <c r="F102" s="176" t="s">
        <v>331</v>
      </c>
      <c r="G102" s="175" t="s">
        <v>367</v>
      </c>
      <c r="H102" s="146">
        <v>600</v>
      </c>
      <c r="I102" s="145">
        <f t="shared" si="5"/>
        <v>0.75</v>
      </c>
    </row>
    <row r="103" spans="1:9" ht="14.25" customHeight="1" x14ac:dyDescent="0.15">
      <c r="A103" s="151" t="s">
        <v>368</v>
      </c>
      <c r="B103" s="150" t="s">
        <v>369</v>
      </c>
      <c r="C103" s="175" t="s">
        <v>370</v>
      </c>
      <c r="D103" s="176"/>
      <c r="E103" s="176">
        <v>498</v>
      </c>
      <c r="F103" s="176" t="s">
        <v>67</v>
      </c>
      <c r="G103" s="175" t="s">
        <v>67</v>
      </c>
      <c r="H103" s="146">
        <v>1000</v>
      </c>
      <c r="I103" s="145">
        <f t="shared" si="5"/>
        <v>0.498</v>
      </c>
    </row>
    <row r="104" spans="1:9" ht="14.25" customHeight="1" x14ac:dyDescent="0.15">
      <c r="A104" s="151" t="s">
        <v>371</v>
      </c>
      <c r="B104" s="166" t="s">
        <v>372</v>
      </c>
      <c r="C104" s="175" t="s">
        <v>373</v>
      </c>
      <c r="D104" s="176"/>
      <c r="E104" s="176">
        <v>1680</v>
      </c>
      <c r="F104" s="176" t="s">
        <v>67</v>
      </c>
      <c r="G104" s="175" t="s">
        <v>67</v>
      </c>
      <c r="H104" s="146">
        <v>1000</v>
      </c>
      <c r="I104" s="145">
        <f t="shared" si="5"/>
        <v>1.68</v>
      </c>
    </row>
    <row r="105" spans="1:9" ht="14.25" customHeight="1" x14ac:dyDescent="0.15">
      <c r="A105" s="151" t="s">
        <v>374</v>
      </c>
      <c r="B105" s="166" t="s">
        <v>375</v>
      </c>
      <c r="C105" s="175" t="s">
        <v>376</v>
      </c>
      <c r="D105" s="176" t="s">
        <v>377</v>
      </c>
      <c r="E105" s="176">
        <v>426</v>
      </c>
      <c r="F105" s="176" t="s">
        <v>17</v>
      </c>
      <c r="G105" s="175" t="s">
        <v>181</v>
      </c>
      <c r="H105" s="146">
        <v>100</v>
      </c>
      <c r="I105" s="145">
        <f t="shared" si="5"/>
        <v>4.26</v>
      </c>
    </row>
    <row r="106" spans="1:9" ht="14.25" customHeight="1" x14ac:dyDescent="0.15">
      <c r="A106" s="151" t="s">
        <v>378</v>
      </c>
      <c r="B106" s="166" t="s">
        <v>379</v>
      </c>
      <c r="C106" s="175" t="s">
        <v>380</v>
      </c>
      <c r="D106" s="176"/>
      <c r="E106" s="176">
        <v>880</v>
      </c>
      <c r="F106" s="176" t="s">
        <v>381</v>
      </c>
      <c r="G106" s="175" t="s">
        <v>332</v>
      </c>
      <c r="H106" s="146">
        <v>100</v>
      </c>
      <c r="I106" s="145">
        <f t="shared" si="5"/>
        <v>8.8000000000000007</v>
      </c>
    </row>
    <row r="107" spans="1:9" ht="14.25" customHeight="1" x14ac:dyDescent="0.15">
      <c r="A107" s="151" t="s">
        <v>382</v>
      </c>
      <c r="B107" s="150" t="s">
        <v>383</v>
      </c>
      <c r="C107" s="175" t="s">
        <v>384</v>
      </c>
      <c r="D107" s="176"/>
      <c r="E107" s="176">
        <v>250</v>
      </c>
      <c r="F107" s="176" t="s">
        <v>67</v>
      </c>
      <c r="G107" s="175" t="s">
        <v>67</v>
      </c>
      <c r="H107" s="146">
        <v>1000</v>
      </c>
      <c r="I107" s="145">
        <f t="shared" si="5"/>
        <v>0.25</v>
      </c>
    </row>
    <row r="108" spans="1:9" ht="14.25" customHeight="1" x14ac:dyDescent="0.15">
      <c r="A108" s="151" t="s">
        <v>385</v>
      </c>
      <c r="B108" s="166" t="s">
        <v>386</v>
      </c>
      <c r="C108" s="175" t="s">
        <v>387</v>
      </c>
      <c r="D108" s="176"/>
      <c r="E108" s="176">
        <v>950</v>
      </c>
      <c r="F108" s="176" t="s">
        <v>67</v>
      </c>
      <c r="G108" s="175"/>
      <c r="H108" s="146">
        <v>1000</v>
      </c>
      <c r="I108" s="145">
        <f t="shared" si="5"/>
        <v>0.95</v>
      </c>
    </row>
    <row r="109" spans="1:9" ht="14.25" customHeight="1" x14ac:dyDescent="0.15">
      <c r="A109" s="151" t="s">
        <v>388</v>
      </c>
      <c r="B109" s="166" t="s">
        <v>389</v>
      </c>
      <c r="C109" s="175" t="s">
        <v>390</v>
      </c>
      <c r="D109" s="176"/>
      <c r="E109" s="176">
        <v>890</v>
      </c>
      <c r="F109" s="176" t="s">
        <v>67</v>
      </c>
      <c r="G109" s="175" t="s">
        <v>332</v>
      </c>
      <c r="H109" s="146">
        <v>1000</v>
      </c>
      <c r="I109" s="145">
        <f t="shared" si="5"/>
        <v>0.89</v>
      </c>
    </row>
    <row r="110" spans="1:9" ht="14.25" customHeight="1" x14ac:dyDescent="0.15">
      <c r="A110" s="151" t="s">
        <v>391</v>
      </c>
      <c r="B110" s="166" t="s">
        <v>392</v>
      </c>
      <c r="C110" s="175" t="s">
        <v>393</v>
      </c>
      <c r="D110" s="176" t="s">
        <v>394</v>
      </c>
      <c r="E110" s="176">
        <v>345</v>
      </c>
      <c r="F110" s="176" t="s">
        <v>17</v>
      </c>
      <c r="G110" s="175" t="s">
        <v>23</v>
      </c>
      <c r="H110" s="146">
        <v>1000</v>
      </c>
      <c r="I110" s="145">
        <f t="shared" si="5"/>
        <v>0.34499999999999997</v>
      </c>
    </row>
    <row r="111" spans="1:9" ht="14.25" customHeight="1" x14ac:dyDescent="0.15">
      <c r="A111" s="151" t="s">
        <v>395</v>
      </c>
      <c r="B111" s="166" t="s">
        <v>392</v>
      </c>
      <c r="C111" s="175" t="s">
        <v>396</v>
      </c>
      <c r="D111" s="176" t="s">
        <v>394</v>
      </c>
      <c r="E111" s="176">
        <v>345</v>
      </c>
      <c r="F111" s="176" t="s">
        <v>17</v>
      </c>
      <c r="G111" s="175" t="s">
        <v>23</v>
      </c>
      <c r="H111" s="146">
        <v>1000</v>
      </c>
      <c r="I111" s="145">
        <f t="shared" si="5"/>
        <v>0.34499999999999997</v>
      </c>
    </row>
    <row r="112" spans="1:9" ht="14.25" customHeight="1" x14ac:dyDescent="0.15">
      <c r="A112" s="151" t="s">
        <v>397</v>
      </c>
      <c r="B112" s="166" t="s">
        <v>398</v>
      </c>
      <c r="C112" s="175" t="s">
        <v>399</v>
      </c>
      <c r="D112" s="176"/>
      <c r="E112" s="176">
        <v>198</v>
      </c>
      <c r="F112" s="176" t="s">
        <v>331</v>
      </c>
      <c r="G112" s="175" t="s">
        <v>400</v>
      </c>
      <c r="H112" s="146">
        <v>200</v>
      </c>
      <c r="I112" s="145">
        <f t="shared" si="5"/>
        <v>0.99</v>
      </c>
    </row>
    <row r="113" spans="1:9" ht="14.25" customHeight="1" x14ac:dyDescent="0.15">
      <c r="A113" s="151" t="s">
        <v>401</v>
      </c>
      <c r="B113" s="166" t="s">
        <v>402</v>
      </c>
      <c r="C113" s="175" t="s">
        <v>403</v>
      </c>
      <c r="D113" s="176"/>
      <c r="E113" s="176">
        <v>198</v>
      </c>
      <c r="F113" s="176" t="s">
        <v>331</v>
      </c>
      <c r="G113" s="175" t="s">
        <v>404</v>
      </c>
      <c r="H113" s="146">
        <v>20</v>
      </c>
      <c r="I113" s="145">
        <f t="shared" si="5"/>
        <v>9.9</v>
      </c>
    </row>
    <row r="114" spans="1:9" ht="14.25" customHeight="1" x14ac:dyDescent="0.15">
      <c r="A114" s="151" t="s">
        <v>405</v>
      </c>
      <c r="B114" s="166" t="s">
        <v>406</v>
      </c>
      <c r="C114" s="175" t="s">
        <v>407</v>
      </c>
      <c r="D114" s="176"/>
      <c r="E114" s="176">
        <v>2100</v>
      </c>
      <c r="F114" s="176" t="s">
        <v>67</v>
      </c>
      <c r="G114" s="175"/>
      <c r="H114" s="146">
        <v>1000</v>
      </c>
      <c r="I114" s="145">
        <f t="shared" si="5"/>
        <v>2.1</v>
      </c>
    </row>
    <row r="115" spans="1:9" ht="14.25" customHeight="1" x14ac:dyDescent="0.15">
      <c r="A115" s="151" t="s">
        <v>408</v>
      </c>
      <c r="B115" s="166" t="s">
        <v>409</v>
      </c>
      <c r="C115" s="175" t="s">
        <v>410</v>
      </c>
      <c r="D115" s="176"/>
      <c r="E115" s="176">
        <v>790</v>
      </c>
      <c r="F115" s="176" t="s">
        <v>67</v>
      </c>
      <c r="G115" s="175" t="s">
        <v>400</v>
      </c>
      <c r="H115" s="146">
        <v>1000</v>
      </c>
      <c r="I115" s="145">
        <f t="shared" si="5"/>
        <v>0.79</v>
      </c>
    </row>
    <row r="116" spans="1:9" ht="14.25" customHeight="1" x14ac:dyDescent="0.15">
      <c r="A116" s="151" t="s">
        <v>411</v>
      </c>
      <c r="B116" s="166" t="s">
        <v>412</v>
      </c>
      <c r="C116" s="175" t="s">
        <v>413</v>
      </c>
      <c r="D116" s="176"/>
      <c r="E116" s="176">
        <v>550</v>
      </c>
      <c r="F116" s="176" t="s">
        <v>414</v>
      </c>
      <c r="G116" s="175" t="s">
        <v>332</v>
      </c>
      <c r="H116" s="146">
        <v>100</v>
      </c>
      <c r="I116" s="145">
        <f t="shared" si="5"/>
        <v>5.5</v>
      </c>
    </row>
    <row r="117" spans="1:9" ht="14.25" customHeight="1" x14ac:dyDescent="0.15">
      <c r="A117" s="151" t="s">
        <v>415</v>
      </c>
      <c r="B117" s="166" t="s">
        <v>416</v>
      </c>
      <c r="C117" s="175" t="s">
        <v>417</v>
      </c>
      <c r="D117" s="176"/>
      <c r="E117" s="176">
        <v>6</v>
      </c>
      <c r="F117" s="176" t="s">
        <v>418</v>
      </c>
      <c r="G117" s="175" t="s">
        <v>419</v>
      </c>
      <c r="H117" s="146">
        <v>1</v>
      </c>
      <c r="I117" s="145">
        <f t="shared" si="5"/>
        <v>6</v>
      </c>
    </row>
    <row r="118" spans="1:9" ht="14.25" customHeight="1" x14ac:dyDescent="0.15">
      <c r="A118" s="151" t="s">
        <v>420</v>
      </c>
      <c r="B118" s="150" t="s">
        <v>421</v>
      </c>
      <c r="C118" s="175" t="s">
        <v>422</v>
      </c>
      <c r="D118" s="176"/>
      <c r="E118" s="176">
        <v>2980</v>
      </c>
      <c r="F118" s="176" t="s">
        <v>67</v>
      </c>
      <c r="G118" s="175" t="s">
        <v>67</v>
      </c>
      <c r="H118" s="146">
        <v>1000</v>
      </c>
      <c r="I118" s="145">
        <f t="shared" si="5"/>
        <v>2.98</v>
      </c>
    </row>
    <row r="119" spans="1:9" ht="14.25" customHeight="1" x14ac:dyDescent="0.15">
      <c r="A119" s="151" t="s">
        <v>423</v>
      </c>
      <c r="B119" s="166" t="s">
        <v>424</v>
      </c>
      <c r="C119" s="175" t="s">
        <v>425</v>
      </c>
      <c r="D119" s="176"/>
      <c r="E119" s="176">
        <v>2800</v>
      </c>
      <c r="F119" s="176" t="s">
        <v>67</v>
      </c>
      <c r="G119" s="175"/>
      <c r="H119" s="146">
        <v>1000</v>
      </c>
      <c r="I119" s="145">
        <f t="shared" si="5"/>
        <v>2.8</v>
      </c>
    </row>
    <row r="120" spans="1:9" ht="14.25" customHeight="1" x14ac:dyDescent="0.15">
      <c r="A120" s="151" t="s">
        <v>426</v>
      </c>
      <c r="B120" s="166" t="s">
        <v>427</v>
      </c>
      <c r="C120" s="175" t="s">
        <v>428</v>
      </c>
      <c r="D120" s="176" t="s">
        <v>429</v>
      </c>
      <c r="E120" s="176">
        <v>560</v>
      </c>
      <c r="F120" s="176" t="s">
        <v>17</v>
      </c>
      <c r="G120" s="175" t="s">
        <v>430</v>
      </c>
      <c r="H120" s="146">
        <v>750</v>
      </c>
      <c r="I120" s="145">
        <f t="shared" si="5"/>
        <v>0.7466666666666667</v>
      </c>
    </row>
    <row r="121" spans="1:9" ht="14.25" customHeight="1" x14ac:dyDescent="0.15">
      <c r="A121" s="151" t="s">
        <v>431</v>
      </c>
      <c r="B121" s="166" t="s">
        <v>432</v>
      </c>
      <c r="C121" s="175" t="s">
        <v>433</v>
      </c>
      <c r="D121" s="176" t="s">
        <v>434</v>
      </c>
      <c r="E121" s="176">
        <v>120</v>
      </c>
      <c r="F121" s="176" t="s">
        <v>319</v>
      </c>
      <c r="G121" s="175" t="s">
        <v>435</v>
      </c>
      <c r="H121" s="146">
        <v>50</v>
      </c>
      <c r="I121" s="145">
        <f t="shared" si="5"/>
        <v>2.4</v>
      </c>
    </row>
    <row r="122" spans="1:9" ht="14.25" customHeight="1" x14ac:dyDescent="0.15">
      <c r="A122" s="151" t="s">
        <v>436</v>
      </c>
      <c r="B122" s="150" t="s">
        <v>437</v>
      </c>
      <c r="C122" s="175" t="s">
        <v>438</v>
      </c>
      <c r="D122" s="176" t="s">
        <v>439</v>
      </c>
      <c r="E122" s="176">
        <v>256</v>
      </c>
      <c r="F122" s="176" t="s">
        <v>319</v>
      </c>
      <c r="G122" s="175" t="s">
        <v>440</v>
      </c>
      <c r="H122" s="146">
        <v>70</v>
      </c>
      <c r="I122" s="145">
        <f t="shared" si="5"/>
        <v>3.657142857142857</v>
      </c>
    </row>
    <row r="123" spans="1:9" ht="14.25" customHeight="1" x14ac:dyDescent="0.15">
      <c r="A123" s="151" t="s">
        <v>441</v>
      </c>
      <c r="B123" s="166" t="s">
        <v>442</v>
      </c>
      <c r="C123" s="175" t="s">
        <v>443</v>
      </c>
      <c r="D123" s="176"/>
      <c r="E123" s="176">
        <v>198</v>
      </c>
      <c r="F123" s="176" t="s">
        <v>209</v>
      </c>
      <c r="G123" s="175" t="s">
        <v>444</v>
      </c>
      <c r="H123" s="146">
        <v>180</v>
      </c>
      <c r="I123" s="145">
        <f t="shared" si="5"/>
        <v>1.1000000000000001</v>
      </c>
    </row>
    <row r="124" spans="1:9" ht="14.25" customHeight="1" x14ac:dyDescent="0.15">
      <c r="A124" s="151" t="s">
        <v>445</v>
      </c>
      <c r="B124" s="166" t="s">
        <v>446</v>
      </c>
      <c r="C124" s="175" t="s">
        <v>447</v>
      </c>
      <c r="D124" s="176"/>
      <c r="E124" s="176">
        <v>780</v>
      </c>
      <c r="F124" s="176" t="s">
        <v>67</v>
      </c>
      <c r="G124" s="175" t="s">
        <v>67</v>
      </c>
      <c r="H124" s="146">
        <v>1000</v>
      </c>
      <c r="I124" s="145">
        <f t="shared" ref="I124:I154" si="6">E124/H124</f>
        <v>0.78</v>
      </c>
    </row>
    <row r="125" spans="1:9" ht="14.25" customHeight="1" x14ac:dyDescent="0.15">
      <c r="A125" s="151" t="s">
        <v>448</v>
      </c>
      <c r="B125" s="166" t="s">
        <v>449</v>
      </c>
      <c r="C125" s="175" t="s">
        <v>450</v>
      </c>
      <c r="D125" s="176" t="s">
        <v>451</v>
      </c>
      <c r="E125" s="176">
        <v>258</v>
      </c>
      <c r="F125" s="176" t="s">
        <v>319</v>
      </c>
      <c r="G125" s="175" t="s">
        <v>452</v>
      </c>
      <c r="H125" s="146">
        <v>100</v>
      </c>
      <c r="I125" s="145">
        <f t="shared" si="6"/>
        <v>2.58</v>
      </c>
    </row>
    <row r="126" spans="1:9" ht="14.25" customHeight="1" x14ac:dyDescent="0.15">
      <c r="A126" s="151" t="s">
        <v>453</v>
      </c>
      <c r="B126" s="166" t="s">
        <v>454</v>
      </c>
      <c r="C126" s="175" t="s">
        <v>455</v>
      </c>
      <c r="D126" s="176" t="s">
        <v>456</v>
      </c>
      <c r="E126" s="176">
        <v>472</v>
      </c>
      <c r="F126" s="176" t="s">
        <v>17</v>
      </c>
      <c r="G126" s="175" t="s">
        <v>91</v>
      </c>
      <c r="H126" s="146">
        <v>500</v>
      </c>
      <c r="I126" s="145">
        <f t="shared" si="6"/>
        <v>0.94399999999999995</v>
      </c>
    </row>
    <row r="127" spans="1:9" ht="14.25" customHeight="1" x14ac:dyDescent="0.15">
      <c r="A127" s="151" t="s">
        <v>457</v>
      </c>
      <c r="B127" s="166" t="s">
        <v>458</v>
      </c>
      <c r="C127" s="175" t="s">
        <v>459</v>
      </c>
      <c r="D127" s="176"/>
      <c r="E127" s="176">
        <v>78</v>
      </c>
      <c r="F127" s="176" t="s">
        <v>414</v>
      </c>
      <c r="G127" s="175" t="s">
        <v>460</v>
      </c>
      <c r="H127" s="146">
        <v>50</v>
      </c>
      <c r="I127" s="145">
        <f t="shared" si="6"/>
        <v>1.56</v>
      </c>
    </row>
    <row r="128" spans="1:9" ht="14.25" customHeight="1" x14ac:dyDescent="0.15">
      <c r="A128" s="151" t="s">
        <v>461</v>
      </c>
      <c r="B128" s="150" t="s">
        <v>462</v>
      </c>
      <c r="C128" s="175" t="s">
        <v>463</v>
      </c>
      <c r="D128" s="176"/>
      <c r="E128" s="176">
        <v>258</v>
      </c>
      <c r="F128" s="176" t="s">
        <v>67</v>
      </c>
      <c r="G128" s="175" t="s">
        <v>67</v>
      </c>
      <c r="H128" s="146">
        <v>1000</v>
      </c>
      <c r="I128" s="145">
        <f t="shared" si="6"/>
        <v>0.25800000000000001</v>
      </c>
    </row>
    <row r="129" spans="1:9" ht="14.25" customHeight="1" x14ac:dyDescent="0.15">
      <c r="A129" s="151" t="s">
        <v>464</v>
      </c>
      <c r="B129" s="166" t="s">
        <v>465</v>
      </c>
      <c r="C129" s="175" t="s">
        <v>466</v>
      </c>
      <c r="D129" s="176" t="s">
        <v>467</v>
      </c>
      <c r="E129" s="176">
        <v>298</v>
      </c>
      <c r="F129" s="176" t="s">
        <v>319</v>
      </c>
      <c r="G129" s="175" t="s">
        <v>452</v>
      </c>
      <c r="H129" s="146">
        <v>500</v>
      </c>
      <c r="I129" s="145">
        <f t="shared" si="6"/>
        <v>0.59599999999999997</v>
      </c>
    </row>
    <row r="130" spans="1:9" ht="14.25" customHeight="1" x14ac:dyDescent="0.15">
      <c r="A130" s="151" t="s">
        <v>468</v>
      </c>
      <c r="B130" s="166" t="s">
        <v>469</v>
      </c>
      <c r="C130" s="175" t="s">
        <v>470</v>
      </c>
      <c r="D130" s="176" t="s">
        <v>471</v>
      </c>
      <c r="E130" s="176">
        <v>250</v>
      </c>
      <c r="F130" s="176" t="s">
        <v>17</v>
      </c>
      <c r="G130" s="175" t="s">
        <v>472</v>
      </c>
      <c r="H130" s="146">
        <v>450</v>
      </c>
      <c r="I130" s="145">
        <f t="shared" si="6"/>
        <v>0.55555555555555558</v>
      </c>
    </row>
    <row r="131" spans="1:9" ht="14.25" customHeight="1" x14ac:dyDescent="0.15">
      <c r="A131" s="151" t="s">
        <v>473</v>
      </c>
      <c r="B131" s="166" t="s">
        <v>474</v>
      </c>
      <c r="C131" s="175" t="s">
        <v>475</v>
      </c>
      <c r="D131" s="176" t="s">
        <v>476</v>
      </c>
      <c r="E131" s="176">
        <v>168</v>
      </c>
      <c r="F131" s="176" t="s">
        <v>17</v>
      </c>
      <c r="G131" s="175" t="s">
        <v>477</v>
      </c>
      <c r="H131" s="146">
        <v>170</v>
      </c>
      <c r="I131" s="145">
        <f t="shared" si="6"/>
        <v>0.9882352941176471</v>
      </c>
    </row>
    <row r="132" spans="1:9" ht="14.25" customHeight="1" x14ac:dyDescent="0.15">
      <c r="A132" s="151" t="s">
        <v>478</v>
      </c>
      <c r="B132" s="166" t="s">
        <v>474</v>
      </c>
      <c r="C132" s="175" t="s">
        <v>479</v>
      </c>
      <c r="D132" s="176" t="s">
        <v>394</v>
      </c>
      <c r="E132" s="176">
        <v>264</v>
      </c>
      <c r="F132" s="176" t="s">
        <v>17</v>
      </c>
      <c r="G132" s="175" t="s">
        <v>23</v>
      </c>
      <c r="H132" s="146">
        <v>1000</v>
      </c>
      <c r="I132" s="145">
        <f t="shared" si="6"/>
        <v>0.26400000000000001</v>
      </c>
    </row>
    <row r="133" spans="1:9" ht="14.25" customHeight="1" x14ac:dyDescent="0.15">
      <c r="A133" s="151" t="s">
        <v>480</v>
      </c>
      <c r="B133" s="166" t="s">
        <v>481</v>
      </c>
      <c r="C133" s="175" t="s">
        <v>482</v>
      </c>
      <c r="D133" s="176" t="s">
        <v>483</v>
      </c>
      <c r="E133" s="176">
        <v>148</v>
      </c>
      <c r="F133" s="176" t="s">
        <v>17</v>
      </c>
      <c r="G133" s="175" t="s">
        <v>181</v>
      </c>
      <c r="H133" s="146">
        <v>100</v>
      </c>
      <c r="I133" s="145">
        <f t="shared" si="6"/>
        <v>1.48</v>
      </c>
    </row>
    <row r="134" spans="1:9" ht="14.25" customHeight="1" x14ac:dyDescent="0.15">
      <c r="A134" s="151" t="s">
        <v>484</v>
      </c>
      <c r="B134" s="166" t="s">
        <v>485</v>
      </c>
      <c r="C134" s="175" t="s">
        <v>486</v>
      </c>
      <c r="D134" s="176"/>
      <c r="E134" s="176">
        <v>380</v>
      </c>
      <c r="F134" s="176" t="s">
        <v>67</v>
      </c>
      <c r="G134" s="175" t="s">
        <v>487</v>
      </c>
      <c r="H134" s="146">
        <v>1000</v>
      </c>
      <c r="I134" s="145">
        <f t="shared" si="6"/>
        <v>0.38</v>
      </c>
    </row>
    <row r="135" spans="1:9" ht="14.25" customHeight="1" x14ac:dyDescent="0.15">
      <c r="A135" s="151" t="s">
        <v>488</v>
      </c>
      <c r="B135" s="166" t="s">
        <v>489</v>
      </c>
      <c r="C135" s="175" t="s">
        <v>490</v>
      </c>
      <c r="D135" s="176"/>
      <c r="E135" s="176">
        <v>450</v>
      </c>
      <c r="F135" s="176" t="s">
        <v>67</v>
      </c>
      <c r="G135" s="175"/>
      <c r="H135" s="146">
        <v>1000</v>
      </c>
      <c r="I135" s="145">
        <f t="shared" si="6"/>
        <v>0.45</v>
      </c>
    </row>
    <row r="136" spans="1:9" ht="14.25" customHeight="1" x14ac:dyDescent="0.15">
      <c r="A136" s="151" t="s">
        <v>491</v>
      </c>
      <c r="B136" s="166" t="s">
        <v>492</v>
      </c>
      <c r="C136" s="175" t="s">
        <v>493</v>
      </c>
      <c r="D136" s="176"/>
      <c r="E136" s="176">
        <v>1000</v>
      </c>
      <c r="F136" s="176" t="s">
        <v>67</v>
      </c>
      <c r="G136" s="175" t="s">
        <v>67</v>
      </c>
      <c r="H136" s="146">
        <v>1000</v>
      </c>
      <c r="I136" s="145">
        <f t="shared" si="6"/>
        <v>1</v>
      </c>
    </row>
    <row r="137" spans="1:9" ht="14.25" customHeight="1" x14ac:dyDescent="0.15">
      <c r="A137" s="151" t="s">
        <v>494</v>
      </c>
      <c r="B137" s="166" t="s">
        <v>495</v>
      </c>
      <c r="C137" s="175" t="s">
        <v>496</v>
      </c>
      <c r="D137" s="176"/>
      <c r="E137" s="176">
        <v>980</v>
      </c>
      <c r="F137" s="176" t="s">
        <v>67</v>
      </c>
      <c r="G137" s="175" t="s">
        <v>497</v>
      </c>
      <c r="H137" s="146">
        <v>1000</v>
      </c>
      <c r="I137" s="145">
        <f t="shared" si="6"/>
        <v>0.98</v>
      </c>
    </row>
    <row r="138" spans="1:9" ht="14.25" customHeight="1" x14ac:dyDescent="0.15">
      <c r="A138" s="151" t="s">
        <v>498</v>
      </c>
      <c r="B138" s="166" t="s">
        <v>499</v>
      </c>
      <c r="C138" s="175" t="s">
        <v>500</v>
      </c>
      <c r="D138" s="176"/>
      <c r="E138" s="176">
        <v>258</v>
      </c>
      <c r="F138" s="176" t="s">
        <v>501</v>
      </c>
      <c r="G138" s="175" t="s">
        <v>502</v>
      </c>
      <c r="H138" s="146">
        <v>300</v>
      </c>
      <c r="I138" s="145">
        <f t="shared" si="6"/>
        <v>0.86</v>
      </c>
    </row>
    <row r="139" spans="1:9" ht="14.25" customHeight="1" x14ac:dyDescent="0.15">
      <c r="A139" s="151" t="s">
        <v>503</v>
      </c>
      <c r="B139" s="166" t="s">
        <v>504</v>
      </c>
      <c r="C139" s="175" t="s">
        <v>505</v>
      </c>
      <c r="D139" s="176" t="s">
        <v>506</v>
      </c>
      <c r="E139" s="176">
        <v>260</v>
      </c>
      <c r="F139" s="176" t="s">
        <v>17</v>
      </c>
      <c r="G139" s="175" t="s">
        <v>91</v>
      </c>
      <c r="H139" s="146">
        <v>500</v>
      </c>
      <c r="I139" s="145">
        <f t="shared" si="6"/>
        <v>0.52</v>
      </c>
    </row>
    <row r="140" spans="1:9" ht="14.25" customHeight="1" x14ac:dyDescent="0.15">
      <c r="A140" s="177" t="s">
        <v>507</v>
      </c>
      <c r="B140" s="166" t="s">
        <v>508</v>
      </c>
      <c r="C140" s="175" t="s">
        <v>509</v>
      </c>
      <c r="D140" s="176" t="s">
        <v>510</v>
      </c>
      <c r="E140" s="176">
        <v>165</v>
      </c>
      <c r="F140" s="176" t="s">
        <v>297</v>
      </c>
      <c r="G140" s="175" t="s">
        <v>511</v>
      </c>
      <c r="H140" s="146">
        <v>425</v>
      </c>
      <c r="I140" s="145">
        <f t="shared" si="6"/>
        <v>0.38823529411764707</v>
      </c>
    </row>
    <row r="141" spans="1:9" ht="14.25" customHeight="1" x14ac:dyDescent="0.15">
      <c r="A141" s="151" t="s">
        <v>512</v>
      </c>
      <c r="B141" s="166" t="s">
        <v>513</v>
      </c>
      <c r="C141" s="175" t="s">
        <v>514</v>
      </c>
      <c r="D141" s="176"/>
      <c r="E141" s="176">
        <v>138</v>
      </c>
      <c r="F141" s="176" t="s">
        <v>501</v>
      </c>
      <c r="G141" s="175" t="s">
        <v>515</v>
      </c>
      <c r="H141" s="146">
        <v>150</v>
      </c>
      <c r="I141" s="145">
        <f t="shared" si="6"/>
        <v>0.92</v>
      </c>
    </row>
    <row r="142" spans="1:9" ht="14.25" customHeight="1" x14ac:dyDescent="0.15">
      <c r="A142" s="151" t="s">
        <v>516</v>
      </c>
      <c r="B142" s="166" t="s">
        <v>517</v>
      </c>
      <c r="C142" s="175" t="s">
        <v>518</v>
      </c>
      <c r="D142" s="176"/>
      <c r="E142" s="176">
        <v>250</v>
      </c>
      <c r="F142" s="176" t="s">
        <v>414</v>
      </c>
      <c r="G142" s="175" t="s">
        <v>400</v>
      </c>
      <c r="H142" s="146">
        <v>200</v>
      </c>
      <c r="I142" s="145">
        <f t="shared" si="6"/>
        <v>1.25</v>
      </c>
    </row>
    <row r="143" spans="1:9" ht="14.25" customHeight="1" x14ac:dyDescent="0.15">
      <c r="A143" s="151" t="s">
        <v>519</v>
      </c>
      <c r="B143" s="166" t="s">
        <v>520</v>
      </c>
      <c r="C143" s="175" t="s">
        <v>521</v>
      </c>
      <c r="D143" s="176" t="s">
        <v>522</v>
      </c>
      <c r="E143" s="176">
        <v>700</v>
      </c>
      <c r="F143" s="176" t="s">
        <v>297</v>
      </c>
      <c r="G143" s="175" t="s">
        <v>523</v>
      </c>
      <c r="H143" s="146">
        <v>800</v>
      </c>
      <c r="I143" s="145">
        <f t="shared" si="6"/>
        <v>0.875</v>
      </c>
    </row>
    <row r="144" spans="1:9" ht="14.25" customHeight="1" x14ac:dyDescent="0.15">
      <c r="A144" s="151" t="s">
        <v>524</v>
      </c>
      <c r="B144" s="166" t="s">
        <v>525</v>
      </c>
      <c r="C144" s="175" t="s">
        <v>526</v>
      </c>
      <c r="D144" s="176"/>
      <c r="E144" s="176">
        <v>798</v>
      </c>
      <c r="F144" s="176" t="s">
        <v>501</v>
      </c>
      <c r="G144" s="175" t="s">
        <v>502</v>
      </c>
      <c r="H144" s="146">
        <v>300</v>
      </c>
      <c r="I144" s="145">
        <f t="shared" si="6"/>
        <v>2.66</v>
      </c>
    </row>
    <row r="145" spans="1:9" ht="14.25" customHeight="1" x14ac:dyDescent="0.15">
      <c r="A145" s="151" t="s">
        <v>527</v>
      </c>
      <c r="B145" s="150" t="s">
        <v>528</v>
      </c>
      <c r="C145" s="175" t="s">
        <v>529</v>
      </c>
      <c r="D145" s="176"/>
      <c r="E145" s="176">
        <v>750</v>
      </c>
      <c r="F145" s="176" t="s">
        <v>67</v>
      </c>
      <c r="G145" s="175" t="s">
        <v>67</v>
      </c>
      <c r="H145" s="146">
        <v>1000</v>
      </c>
      <c r="I145" s="145">
        <f t="shared" si="6"/>
        <v>0.75</v>
      </c>
    </row>
    <row r="146" spans="1:9" ht="14.25" customHeight="1" x14ac:dyDescent="0.15">
      <c r="A146" s="151" t="s">
        <v>530</v>
      </c>
      <c r="B146" s="150" t="s">
        <v>531</v>
      </c>
      <c r="C146" s="175" t="s">
        <v>532</v>
      </c>
      <c r="D146" s="176"/>
      <c r="E146" s="176">
        <v>1170</v>
      </c>
      <c r="F146" s="176" t="s">
        <v>67</v>
      </c>
      <c r="G146" s="175" t="s">
        <v>533</v>
      </c>
      <c r="H146" s="146">
        <v>1000</v>
      </c>
      <c r="I146" s="145">
        <f t="shared" si="6"/>
        <v>1.17</v>
      </c>
    </row>
    <row r="147" spans="1:9" ht="14.25" customHeight="1" x14ac:dyDescent="0.15">
      <c r="A147" s="151" t="s">
        <v>534</v>
      </c>
      <c r="B147" s="166" t="s">
        <v>535</v>
      </c>
      <c r="C147" s="175" t="s">
        <v>536</v>
      </c>
      <c r="D147" s="176"/>
      <c r="E147" s="176">
        <v>158</v>
      </c>
      <c r="F147" s="176" t="s">
        <v>331</v>
      </c>
      <c r="G147" s="175" t="s">
        <v>332</v>
      </c>
      <c r="H147" s="146">
        <v>100</v>
      </c>
      <c r="I147" s="145">
        <f t="shared" si="6"/>
        <v>1.58</v>
      </c>
    </row>
    <row r="148" spans="1:9" ht="14.25" customHeight="1" x14ac:dyDescent="0.15">
      <c r="A148" s="151" t="s">
        <v>537</v>
      </c>
      <c r="B148" s="166" t="s">
        <v>538</v>
      </c>
      <c r="C148" s="175" t="s">
        <v>539</v>
      </c>
      <c r="D148" s="176"/>
      <c r="E148" s="176">
        <v>240</v>
      </c>
      <c r="F148" s="176" t="s">
        <v>67</v>
      </c>
      <c r="G148" s="175"/>
      <c r="H148" s="146">
        <v>1000</v>
      </c>
      <c r="I148" s="145">
        <f t="shared" si="6"/>
        <v>0.24</v>
      </c>
    </row>
    <row r="149" spans="1:9" ht="14.25" customHeight="1" x14ac:dyDescent="0.15">
      <c r="A149" s="151" t="s">
        <v>540</v>
      </c>
      <c r="B149" s="166" t="s">
        <v>541</v>
      </c>
      <c r="C149" s="175" t="s">
        <v>542</v>
      </c>
      <c r="D149" s="176"/>
      <c r="E149" s="176">
        <v>1180</v>
      </c>
      <c r="F149" s="176" t="s">
        <v>67</v>
      </c>
      <c r="G149" s="175"/>
      <c r="H149" s="146">
        <v>1000</v>
      </c>
      <c r="I149" s="145">
        <f t="shared" si="6"/>
        <v>1.18</v>
      </c>
    </row>
    <row r="150" spans="1:9" ht="14.25" customHeight="1" x14ac:dyDescent="0.15">
      <c r="A150" s="151" t="s">
        <v>543</v>
      </c>
      <c r="B150" s="166" t="s">
        <v>544</v>
      </c>
      <c r="C150" s="175" t="s">
        <v>545</v>
      </c>
      <c r="D150" s="176" t="s">
        <v>546</v>
      </c>
      <c r="E150" s="176">
        <v>275</v>
      </c>
      <c r="F150" s="176" t="s">
        <v>17</v>
      </c>
      <c r="G150" s="175" t="s">
        <v>91</v>
      </c>
      <c r="H150" s="146">
        <v>500</v>
      </c>
      <c r="I150" s="145">
        <f t="shared" si="6"/>
        <v>0.55000000000000004</v>
      </c>
    </row>
    <row r="151" spans="1:9" ht="14.25" customHeight="1" x14ac:dyDescent="0.15">
      <c r="A151" s="151" t="s">
        <v>547</v>
      </c>
      <c r="B151" s="166" t="s">
        <v>548</v>
      </c>
      <c r="C151" s="175" t="s">
        <v>549</v>
      </c>
      <c r="D151" s="176"/>
      <c r="E151" s="176">
        <v>420</v>
      </c>
      <c r="F151" s="176" t="s">
        <v>67</v>
      </c>
      <c r="G151" s="175"/>
      <c r="H151" s="146">
        <v>1000</v>
      </c>
      <c r="I151" s="145">
        <f t="shared" si="6"/>
        <v>0.42</v>
      </c>
    </row>
    <row r="152" spans="1:9" ht="14.25" customHeight="1" x14ac:dyDescent="0.15">
      <c r="A152" s="151" t="s">
        <v>550</v>
      </c>
      <c r="B152" s="166" t="s">
        <v>551</v>
      </c>
      <c r="C152" s="175" t="s">
        <v>552</v>
      </c>
      <c r="D152" s="176"/>
      <c r="E152" s="176">
        <v>158</v>
      </c>
      <c r="F152" s="176" t="s">
        <v>331</v>
      </c>
      <c r="G152" s="175" t="s">
        <v>332</v>
      </c>
      <c r="H152" s="146">
        <v>100</v>
      </c>
      <c r="I152" s="145">
        <f t="shared" si="6"/>
        <v>1.58</v>
      </c>
    </row>
    <row r="153" spans="1:9" ht="14.25" customHeight="1" x14ac:dyDescent="0.15">
      <c r="A153" s="151" t="s">
        <v>553</v>
      </c>
      <c r="B153" s="166" t="s">
        <v>554</v>
      </c>
      <c r="C153" s="175" t="s">
        <v>555</v>
      </c>
      <c r="D153" s="176"/>
      <c r="E153" s="176">
        <v>280</v>
      </c>
      <c r="F153" s="176" t="s">
        <v>67</v>
      </c>
      <c r="G153" s="175" t="s">
        <v>67</v>
      </c>
      <c r="H153" s="146">
        <v>1000</v>
      </c>
      <c r="I153" s="145">
        <f t="shared" si="6"/>
        <v>0.28000000000000003</v>
      </c>
    </row>
    <row r="154" spans="1:9" ht="14.25" customHeight="1" x14ac:dyDescent="0.15">
      <c r="A154" s="151" t="s">
        <v>556</v>
      </c>
      <c r="B154" s="166" t="s">
        <v>557</v>
      </c>
      <c r="C154" s="175" t="s">
        <v>558</v>
      </c>
      <c r="D154" s="176" t="s">
        <v>471</v>
      </c>
      <c r="E154" s="176">
        <v>660</v>
      </c>
      <c r="F154" s="176" t="s">
        <v>17</v>
      </c>
      <c r="G154" s="175" t="s">
        <v>91</v>
      </c>
      <c r="H154" s="146">
        <v>500</v>
      </c>
      <c r="I154" s="145">
        <f t="shared" si="6"/>
        <v>1.32</v>
      </c>
    </row>
    <row r="155" spans="1:9" ht="14.25" customHeight="1" x14ac:dyDescent="0.15">
      <c r="A155" s="151" t="s">
        <v>559</v>
      </c>
      <c r="B155" s="150" t="s">
        <v>560</v>
      </c>
      <c r="C155" s="175" t="s">
        <v>561</v>
      </c>
      <c r="D155" s="176"/>
      <c r="E155" s="176">
        <v>350</v>
      </c>
      <c r="F155" s="176" t="s">
        <v>17</v>
      </c>
      <c r="G155" s="175" t="s">
        <v>404</v>
      </c>
      <c r="H155" s="146">
        <v>20</v>
      </c>
      <c r="I155" s="145">
        <f t="shared" ref="I155:I177" si="7">E155/H155</f>
        <v>17.5</v>
      </c>
    </row>
    <row r="156" spans="1:9" ht="14.25" customHeight="1" x14ac:dyDescent="0.15">
      <c r="A156" s="151" t="s">
        <v>562</v>
      </c>
      <c r="B156" s="166" t="s">
        <v>563</v>
      </c>
      <c r="C156" s="175" t="s">
        <v>564</v>
      </c>
      <c r="D156" s="176"/>
      <c r="E156" s="176">
        <v>2800</v>
      </c>
      <c r="F156" s="176" t="s">
        <v>67</v>
      </c>
      <c r="G156" s="175" t="s">
        <v>67</v>
      </c>
      <c r="H156" s="146">
        <v>1000</v>
      </c>
      <c r="I156" s="145">
        <f t="shared" si="7"/>
        <v>2.8</v>
      </c>
    </row>
    <row r="157" spans="1:9" ht="14.25" customHeight="1" x14ac:dyDescent="0.15">
      <c r="A157" s="151" t="s">
        <v>565</v>
      </c>
      <c r="B157" s="166" t="s">
        <v>566</v>
      </c>
      <c r="C157" s="175" t="s">
        <v>567</v>
      </c>
      <c r="D157" s="176"/>
      <c r="E157" s="176">
        <v>88</v>
      </c>
      <c r="F157" s="176" t="s">
        <v>501</v>
      </c>
      <c r="G157" s="175" t="s">
        <v>568</v>
      </c>
      <c r="H157" s="146">
        <v>12</v>
      </c>
      <c r="I157" s="145">
        <f t="shared" si="7"/>
        <v>7.333333333333333</v>
      </c>
    </row>
    <row r="158" spans="1:9" ht="14.25" customHeight="1" x14ac:dyDescent="0.15">
      <c r="A158" s="151" t="s">
        <v>569</v>
      </c>
      <c r="B158" s="150" t="s">
        <v>570</v>
      </c>
      <c r="C158" s="175" t="s">
        <v>571</v>
      </c>
      <c r="D158" s="176"/>
      <c r="E158" s="176">
        <v>800</v>
      </c>
      <c r="F158" s="176" t="s">
        <v>67</v>
      </c>
      <c r="G158" s="175" t="s">
        <v>67</v>
      </c>
      <c r="H158" s="146">
        <v>1000</v>
      </c>
      <c r="I158" s="145">
        <f t="shared" si="7"/>
        <v>0.8</v>
      </c>
    </row>
    <row r="159" spans="1:9" ht="14.25" customHeight="1" x14ac:dyDescent="0.15">
      <c r="A159" s="151" t="s">
        <v>572</v>
      </c>
      <c r="B159" s="166" t="s">
        <v>573</v>
      </c>
      <c r="C159" s="175" t="s">
        <v>574</v>
      </c>
      <c r="D159" s="176"/>
      <c r="E159" s="176">
        <v>190</v>
      </c>
      <c r="F159" s="176" t="s">
        <v>501</v>
      </c>
      <c r="G159" s="175" t="s">
        <v>575</v>
      </c>
      <c r="H159" s="146">
        <v>100</v>
      </c>
      <c r="I159" s="145">
        <f t="shared" si="7"/>
        <v>1.9</v>
      </c>
    </row>
    <row r="160" spans="1:9" ht="14.25" customHeight="1" x14ac:dyDescent="0.15">
      <c r="A160" s="151" t="s">
        <v>576</v>
      </c>
      <c r="B160" s="166" t="s">
        <v>577</v>
      </c>
      <c r="C160" s="175" t="s">
        <v>578</v>
      </c>
      <c r="D160" s="176"/>
      <c r="E160" s="176">
        <v>190</v>
      </c>
      <c r="F160" s="176" t="s">
        <v>501</v>
      </c>
      <c r="G160" s="175" t="s">
        <v>575</v>
      </c>
      <c r="H160" s="146">
        <v>100</v>
      </c>
      <c r="I160" s="145">
        <f t="shared" si="7"/>
        <v>1.9</v>
      </c>
    </row>
    <row r="161" spans="1:9" ht="14.25" customHeight="1" x14ac:dyDescent="0.15">
      <c r="A161" s="151" t="s">
        <v>579</v>
      </c>
      <c r="B161" s="166" t="s">
        <v>580</v>
      </c>
      <c r="C161" s="175" t="s">
        <v>581</v>
      </c>
      <c r="D161" s="176" t="s">
        <v>483</v>
      </c>
      <c r="E161" s="176">
        <v>598</v>
      </c>
      <c r="F161" s="176" t="s">
        <v>17</v>
      </c>
      <c r="G161" s="175" t="s">
        <v>582</v>
      </c>
      <c r="H161" s="146">
        <v>500</v>
      </c>
      <c r="I161" s="145">
        <f t="shared" si="7"/>
        <v>1.196</v>
      </c>
    </row>
    <row r="162" spans="1:9" ht="14.25" customHeight="1" x14ac:dyDescent="0.15">
      <c r="A162" s="151" t="s">
        <v>583</v>
      </c>
      <c r="B162" s="166" t="s">
        <v>584</v>
      </c>
      <c r="C162" s="175" t="s">
        <v>585</v>
      </c>
      <c r="D162" s="176"/>
      <c r="E162" s="176">
        <v>1120</v>
      </c>
      <c r="F162" s="176" t="s">
        <v>67</v>
      </c>
      <c r="G162" s="175" t="s">
        <v>67</v>
      </c>
      <c r="H162" s="146">
        <v>1000</v>
      </c>
      <c r="I162" s="145">
        <f t="shared" si="7"/>
        <v>1.1200000000000001</v>
      </c>
    </row>
    <row r="163" spans="1:9" ht="14.25" customHeight="1" x14ac:dyDescent="0.15">
      <c r="A163" s="151" t="s">
        <v>586</v>
      </c>
      <c r="B163" s="166" t="s">
        <v>587</v>
      </c>
      <c r="C163" s="175" t="s">
        <v>588</v>
      </c>
      <c r="D163" s="176"/>
      <c r="E163" s="176">
        <v>980</v>
      </c>
      <c r="F163" s="176" t="s">
        <v>67</v>
      </c>
      <c r="G163" s="175" t="s">
        <v>67</v>
      </c>
      <c r="H163" s="146">
        <v>1000</v>
      </c>
      <c r="I163" s="145">
        <f t="shared" si="7"/>
        <v>0.98</v>
      </c>
    </row>
    <row r="164" spans="1:9" ht="14.25" customHeight="1" x14ac:dyDescent="0.15">
      <c r="A164" s="151" t="s">
        <v>589</v>
      </c>
      <c r="B164" s="166" t="s">
        <v>590</v>
      </c>
      <c r="C164" s="175" t="s">
        <v>591</v>
      </c>
      <c r="D164" s="176"/>
      <c r="E164" s="176">
        <v>158</v>
      </c>
      <c r="F164" s="176" t="s">
        <v>331</v>
      </c>
      <c r="G164" s="175" t="s">
        <v>460</v>
      </c>
      <c r="H164" s="146">
        <v>50</v>
      </c>
      <c r="I164" s="145">
        <f t="shared" si="7"/>
        <v>3.16</v>
      </c>
    </row>
    <row r="165" spans="1:9" ht="14.25" customHeight="1" x14ac:dyDescent="0.15">
      <c r="A165" s="151" t="s">
        <v>592</v>
      </c>
      <c r="B165" s="166" t="s">
        <v>593</v>
      </c>
      <c r="C165" s="175" t="s">
        <v>594</v>
      </c>
      <c r="D165" s="176"/>
      <c r="E165" s="176">
        <v>278</v>
      </c>
      <c r="F165" s="176" t="s">
        <v>414</v>
      </c>
      <c r="G165" s="175" t="s">
        <v>595</v>
      </c>
      <c r="H165" s="146">
        <v>10</v>
      </c>
      <c r="I165" s="145">
        <f t="shared" si="7"/>
        <v>27.8</v>
      </c>
    </row>
    <row r="166" spans="1:9" ht="14.25" customHeight="1" x14ac:dyDescent="0.15">
      <c r="A166" s="151" t="s">
        <v>596</v>
      </c>
      <c r="B166" s="166" t="s">
        <v>597</v>
      </c>
      <c r="C166" s="175" t="s">
        <v>598</v>
      </c>
      <c r="D166" s="176"/>
      <c r="E166" s="176">
        <v>292</v>
      </c>
      <c r="F166" s="176" t="s">
        <v>67</v>
      </c>
      <c r="G166" s="175"/>
      <c r="H166" s="146">
        <v>1000</v>
      </c>
      <c r="I166" s="145">
        <f t="shared" si="7"/>
        <v>0.29199999999999998</v>
      </c>
    </row>
    <row r="167" spans="1:9" ht="14.25" customHeight="1" x14ac:dyDescent="0.15">
      <c r="A167" s="151" t="s">
        <v>599</v>
      </c>
      <c r="B167" s="166" t="s">
        <v>600</v>
      </c>
      <c r="C167" s="175" t="s">
        <v>601</v>
      </c>
      <c r="D167" s="176"/>
      <c r="E167" s="176">
        <v>248</v>
      </c>
      <c r="F167" s="176" t="s">
        <v>17</v>
      </c>
      <c r="G167" s="175" t="s">
        <v>332</v>
      </c>
      <c r="H167" s="146">
        <v>100</v>
      </c>
      <c r="I167" s="145">
        <f t="shared" si="7"/>
        <v>2.48</v>
      </c>
    </row>
    <row r="168" spans="1:9" ht="14.25" customHeight="1" x14ac:dyDescent="0.15">
      <c r="A168" s="151" t="s">
        <v>602</v>
      </c>
      <c r="B168" s="166" t="s">
        <v>603</v>
      </c>
      <c r="C168" s="175" t="s">
        <v>604</v>
      </c>
      <c r="D168" s="176"/>
      <c r="E168" s="176">
        <v>350</v>
      </c>
      <c r="F168" s="176" t="s">
        <v>17</v>
      </c>
      <c r="G168" s="175" t="s">
        <v>460</v>
      </c>
      <c r="H168" s="146">
        <v>50</v>
      </c>
      <c r="I168" s="145">
        <f t="shared" si="7"/>
        <v>7</v>
      </c>
    </row>
    <row r="169" spans="1:9" ht="14.25" customHeight="1" x14ac:dyDescent="0.15">
      <c r="A169" s="151" t="s">
        <v>605</v>
      </c>
      <c r="B169" s="166" t="s">
        <v>606</v>
      </c>
      <c r="C169" s="175" t="s">
        <v>607</v>
      </c>
      <c r="D169" s="176"/>
      <c r="E169" s="176">
        <v>168</v>
      </c>
      <c r="F169" s="176" t="s">
        <v>501</v>
      </c>
      <c r="G169" s="175" t="s">
        <v>502</v>
      </c>
      <c r="H169" s="146">
        <v>300</v>
      </c>
      <c r="I169" s="145">
        <f t="shared" si="7"/>
        <v>0.56000000000000005</v>
      </c>
    </row>
    <row r="170" spans="1:9" ht="14.25" customHeight="1" x14ac:dyDescent="0.15">
      <c r="A170" s="151" t="s">
        <v>608</v>
      </c>
      <c r="B170" s="166" t="s">
        <v>609</v>
      </c>
      <c r="C170" s="175" t="s">
        <v>610</v>
      </c>
      <c r="D170" s="176"/>
      <c r="E170" s="176">
        <v>198</v>
      </c>
      <c r="F170" s="176" t="s">
        <v>501</v>
      </c>
      <c r="G170" s="175" t="s">
        <v>611</v>
      </c>
      <c r="H170" s="146">
        <v>70</v>
      </c>
      <c r="I170" s="145">
        <f t="shared" si="7"/>
        <v>2.8285714285714287</v>
      </c>
    </row>
    <row r="171" spans="1:9" ht="14.25" customHeight="1" x14ac:dyDescent="0.15">
      <c r="A171" s="151" t="s">
        <v>612</v>
      </c>
      <c r="B171" s="166" t="s">
        <v>613</v>
      </c>
      <c r="C171" s="175" t="s">
        <v>614</v>
      </c>
      <c r="D171" s="176"/>
      <c r="E171" s="176">
        <v>158</v>
      </c>
      <c r="F171" s="176" t="s">
        <v>501</v>
      </c>
      <c r="G171" s="175" t="s">
        <v>400</v>
      </c>
      <c r="H171" s="146">
        <v>200</v>
      </c>
      <c r="I171" s="145">
        <f t="shared" si="7"/>
        <v>0.79</v>
      </c>
    </row>
    <row r="172" spans="1:9" ht="14.25" customHeight="1" x14ac:dyDescent="0.15">
      <c r="A172" s="151" t="s">
        <v>615</v>
      </c>
      <c r="B172" s="166" t="s">
        <v>616</v>
      </c>
      <c r="C172" s="175" t="s">
        <v>617</v>
      </c>
      <c r="D172" s="176"/>
      <c r="E172" s="176">
        <v>790</v>
      </c>
      <c r="F172" s="176" t="s">
        <v>67</v>
      </c>
      <c r="G172" s="175" t="s">
        <v>67</v>
      </c>
      <c r="H172" s="146">
        <v>1000</v>
      </c>
      <c r="I172" s="145">
        <f t="shared" si="7"/>
        <v>0.79</v>
      </c>
    </row>
    <row r="173" spans="1:9" ht="14.25" customHeight="1" x14ac:dyDescent="0.15">
      <c r="A173" s="151" t="s">
        <v>618</v>
      </c>
      <c r="B173" s="166" t="s">
        <v>619</v>
      </c>
      <c r="C173" s="175" t="s">
        <v>620</v>
      </c>
      <c r="D173" s="176"/>
      <c r="E173" s="176">
        <v>3280</v>
      </c>
      <c r="F173" s="176" t="s">
        <v>67</v>
      </c>
      <c r="G173" s="175"/>
      <c r="H173" s="146">
        <v>1000</v>
      </c>
      <c r="I173" s="145">
        <f t="shared" si="7"/>
        <v>3.28</v>
      </c>
    </row>
    <row r="174" spans="1:9" ht="14.25" customHeight="1" x14ac:dyDescent="0.15">
      <c r="A174" s="151" t="s">
        <v>621</v>
      </c>
      <c r="B174" s="166" t="s">
        <v>622</v>
      </c>
      <c r="C174" s="175" t="s">
        <v>623</v>
      </c>
      <c r="D174" s="176" t="s">
        <v>483</v>
      </c>
      <c r="E174" s="176">
        <v>698</v>
      </c>
      <c r="F174" s="176" t="s">
        <v>67</v>
      </c>
      <c r="G174" s="175" t="s">
        <v>23</v>
      </c>
      <c r="H174" s="146">
        <v>1000</v>
      </c>
      <c r="I174" s="145">
        <f t="shared" si="7"/>
        <v>0.69799999999999995</v>
      </c>
    </row>
    <row r="175" spans="1:9" ht="14.25" customHeight="1" x14ac:dyDescent="0.15">
      <c r="A175" s="151" t="s">
        <v>624</v>
      </c>
      <c r="B175" s="166" t="s">
        <v>625</v>
      </c>
      <c r="C175" s="175" t="s">
        <v>626</v>
      </c>
      <c r="D175" s="176" t="s">
        <v>359</v>
      </c>
      <c r="E175" s="176">
        <v>200</v>
      </c>
      <c r="F175" s="176" t="s">
        <v>17</v>
      </c>
      <c r="G175" s="175" t="s">
        <v>91</v>
      </c>
      <c r="H175" s="146">
        <v>500</v>
      </c>
      <c r="I175" s="145">
        <f t="shared" si="7"/>
        <v>0.4</v>
      </c>
    </row>
    <row r="176" spans="1:9" ht="14.25" customHeight="1" x14ac:dyDescent="0.15">
      <c r="A176" s="151" t="s">
        <v>627</v>
      </c>
      <c r="B176" s="150" t="s">
        <v>628</v>
      </c>
      <c r="C176" s="175" t="s">
        <v>629</v>
      </c>
      <c r="D176" s="176"/>
      <c r="E176" s="176">
        <v>1500</v>
      </c>
      <c r="F176" s="176" t="s">
        <v>381</v>
      </c>
      <c r="G176" s="175" t="s">
        <v>630</v>
      </c>
      <c r="H176" s="146">
        <v>40</v>
      </c>
      <c r="I176" s="145">
        <f t="shared" si="7"/>
        <v>37.5</v>
      </c>
    </row>
    <row r="177" spans="1:9" ht="14.25" customHeight="1" x14ac:dyDescent="0.15">
      <c r="A177" s="151" t="s">
        <v>631</v>
      </c>
      <c r="B177" s="166" t="s">
        <v>632</v>
      </c>
      <c r="C177" s="175" t="s">
        <v>633</v>
      </c>
      <c r="D177" s="176"/>
      <c r="E177" s="176">
        <v>350</v>
      </c>
      <c r="F177" s="176" t="s">
        <v>381</v>
      </c>
      <c r="G177" s="175" t="s">
        <v>404</v>
      </c>
      <c r="H177" s="146">
        <v>20</v>
      </c>
      <c r="I177" s="145">
        <f t="shared" si="7"/>
        <v>17.5</v>
      </c>
    </row>
    <row r="178" spans="1:9" s="153" customFormat="1" ht="14.25" customHeight="1" x14ac:dyDescent="0.15">
      <c r="A178" s="163" t="s">
        <v>634</v>
      </c>
      <c r="B178" s="183"/>
      <c r="C178" s="161"/>
      <c r="D178" s="161"/>
      <c r="E178" s="161"/>
      <c r="F178" s="161"/>
      <c r="G178" s="161"/>
      <c r="H178" s="161"/>
    </row>
    <row r="179" spans="1:9" s="153" customFormat="1" ht="14.25" customHeight="1" thickBot="1" x14ac:dyDescent="0.2">
      <c r="A179" s="160" t="s">
        <v>5</v>
      </c>
      <c r="B179" s="159" t="s">
        <v>6</v>
      </c>
      <c r="C179" s="179" t="s">
        <v>7</v>
      </c>
      <c r="D179" s="181" t="s">
        <v>8</v>
      </c>
      <c r="E179" s="180" t="s">
        <v>9</v>
      </c>
      <c r="F179" s="179" t="s">
        <v>10</v>
      </c>
      <c r="G179" s="179" t="s">
        <v>11</v>
      </c>
      <c r="H179" s="155" t="s">
        <v>12</v>
      </c>
      <c r="I179" s="154" t="s">
        <v>13</v>
      </c>
    </row>
    <row r="180" spans="1:9" ht="14.25" customHeight="1" thickTop="1" x14ac:dyDescent="0.15">
      <c r="A180" s="151" t="s">
        <v>635</v>
      </c>
      <c r="B180" s="166" t="s">
        <v>636</v>
      </c>
      <c r="C180" s="175" t="s">
        <v>637</v>
      </c>
      <c r="D180" s="176"/>
      <c r="E180" s="176">
        <v>398</v>
      </c>
      <c r="F180" s="176" t="s">
        <v>501</v>
      </c>
      <c r="G180" s="175" t="s">
        <v>400</v>
      </c>
      <c r="H180" s="146">
        <v>200</v>
      </c>
      <c r="I180" s="145">
        <f t="shared" ref="I180:I214" si="8">E180/H180</f>
        <v>1.99</v>
      </c>
    </row>
    <row r="181" spans="1:9" ht="14.25" customHeight="1" x14ac:dyDescent="0.15">
      <c r="A181" s="151" t="s">
        <v>638</v>
      </c>
      <c r="B181" s="166" t="s">
        <v>639</v>
      </c>
      <c r="C181" s="175" t="s">
        <v>640</v>
      </c>
      <c r="D181" s="176"/>
      <c r="E181" s="176">
        <v>780</v>
      </c>
      <c r="F181" s="176" t="s">
        <v>641</v>
      </c>
      <c r="G181" s="175" t="s">
        <v>642</v>
      </c>
      <c r="H181" s="146">
        <v>250</v>
      </c>
      <c r="I181" s="145">
        <f t="shared" si="8"/>
        <v>3.12</v>
      </c>
    </row>
    <row r="182" spans="1:9" ht="14.25" customHeight="1" x14ac:dyDescent="0.15">
      <c r="A182" s="151" t="s">
        <v>643</v>
      </c>
      <c r="B182" s="150" t="s">
        <v>639</v>
      </c>
      <c r="C182" s="175" t="s">
        <v>644</v>
      </c>
      <c r="D182" s="176" t="s">
        <v>355</v>
      </c>
      <c r="E182" s="176">
        <v>259</v>
      </c>
      <c r="F182" s="176" t="s">
        <v>17</v>
      </c>
      <c r="G182" s="175" t="s">
        <v>55</v>
      </c>
      <c r="H182" s="146">
        <v>200</v>
      </c>
      <c r="I182" s="145">
        <f t="shared" si="8"/>
        <v>1.2949999999999999</v>
      </c>
    </row>
    <row r="183" spans="1:9" ht="14.25" customHeight="1" x14ac:dyDescent="0.15">
      <c r="A183" s="151" t="s">
        <v>645</v>
      </c>
      <c r="B183" s="150" t="s">
        <v>646</v>
      </c>
      <c r="C183" s="175" t="s">
        <v>647</v>
      </c>
      <c r="D183" s="176" t="s">
        <v>648</v>
      </c>
      <c r="E183" s="176">
        <v>185</v>
      </c>
      <c r="F183" s="176" t="s">
        <v>501</v>
      </c>
      <c r="G183" s="175" t="s">
        <v>649</v>
      </c>
      <c r="H183" s="146">
        <v>120</v>
      </c>
      <c r="I183" s="145">
        <f t="shared" si="8"/>
        <v>1.5416666666666667</v>
      </c>
    </row>
    <row r="184" spans="1:9" ht="14.25" customHeight="1" x14ac:dyDescent="0.15">
      <c r="A184" s="151" t="s">
        <v>650</v>
      </c>
      <c r="B184" s="166" t="s">
        <v>651</v>
      </c>
      <c r="C184" s="175" t="s">
        <v>652</v>
      </c>
      <c r="D184" s="176" t="s">
        <v>355</v>
      </c>
      <c r="E184" s="176">
        <v>474</v>
      </c>
      <c r="F184" s="176" t="s">
        <v>17</v>
      </c>
      <c r="G184" s="175" t="s">
        <v>55</v>
      </c>
      <c r="H184" s="146">
        <v>200</v>
      </c>
      <c r="I184" s="145">
        <f t="shared" si="8"/>
        <v>2.37</v>
      </c>
    </row>
    <row r="185" spans="1:9" ht="14.25" customHeight="1" x14ac:dyDescent="0.15">
      <c r="A185" s="151" t="s">
        <v>653</v>
      </c>
      <c r="B185" s="166" t="s">
        <v>654</v>
      </c>
      <c r="C185" s="175" t="s">
        <v>655</v>
      </c>
      <c r="D185" s="176" t="s">
        <v>656</v>
      </c>
      <c r="E185" s="176">
        <v>380</v>
      </c>
      <c r="F185" s="176" t="s">
        <v>414</v>
      </c>
      <c r="G185" s="175" t="s">
        <v>657</v>
      </c>
      <c r="H185" s="146">
        <v>130</v>
      </c>
      <c r="I185" s="145">
        <f t="shared" si="8"/>
        <v>2.9230769230769229</v>
      </c>
    </row>
    <row r="186" spans="1:9" ht="14.25" customHeight="1" x14ac:dyDescent="0.15">
      <c r="A186" s="151" t="s">
        <v>658</v>
      </c>
      <c r="B186" s="166" t="s">
        <v>659</v>
      </c>
      <c r="C186" s="175" t="s">
        <v>660</v>
      </c>
      <c r="D186" s="176" t="s">
        <v>661</v>
      </c>
      <c r="E186" s="176">
        <v>1055</v>
      </c>
      <c r="F186" s="176" t="s">
        <v>209</v>
      </c>
      <c r="G186" s="175" t="s">
        <v>662</v>
      </c>
      <c r="H186" s="146">
        <v>460</v>
      </c>
      <c r="I186" s="145">
        <f t="shared" si="8"/>
        <v>2.2934782608695654</v>
      </c>
    </row>
    <row r="187" spans="1:9" ht="14.25" customHeight="1" x14ac:dyDescent="0.15">
      <c r="A187" s="151" t="s">
        <v>663</v>
      </c>
      <c r="B187" s="150" t="s">
        <v>664</v>
      </c>
      <c r="C187" s="175" t="s">
        <v>665</v>
      </c>
      <c r="D187" s="176" t="s">
        <v>296</v>
      </c>
      <c r="E187" s="176">
        <v>198</v>
      </c>
      <c r="F187" s="176" t="s">
        <v>297</v>
      </c>
      <c r="G187" s="175" t="s">
        <v>666</v>
      </c>
      <c r="H187" s="146">
        <v>234</v>
      </c>
      <c r="I187" s="145">
        <f t="shared" si="8"/>
        <v>0.84615384615384615</v>
      </c>
    </row>
    <row r="188" spans="1:9" ht="14.25" customHeight="1" x14ac:dyDescent="0.15">
      <c r="A188" s="151" t="s">
        <v>667</v>
      </c>
      <c r="B188" s="166" t="s">
        <v>668</v>
      </c>
      <c r="C188" s="175" t="s">
        <v>669</v>
      </c>
      <c r="D188" s="176"/>
      <c r="E188" s="176">
        <v>198</v>
      </c>
      <c r="F188" s="176" t="s">
        <v>501</v>
      </c>
      <c r="G188" s="175" t="s">
        <v>670</v>
      </c>
      <c r="H188" s="146">
        <v>200</v>
      </c>
      <c r="I188" s="145">
        <f t="shared" si="8"/>
        <v>0.99</v>
      </c>
    </row>
    <row r="189" spans="1:9" ht="14.25" customHeight="1" x14ac:dyDescent="0.15">
      <c r="A189" s="151" t="s">
        <v>671</v>
      </c>
      <c r="B189" s="166" t="s">
        <v>672</v>
      </c>
      <c r="C189" s="175" t="s">
        <v>673</v>
      </c>
      <c r="D189" s="176" t="s">
        <v>674</v>
      </c>
      <c r="E189" s="176">
        <v>493</v>
      </c>
      <c r="F189" s="176" t="s">
        <v>209</v>
      </c>
      <c r="G189" s="175" t="s">
        <v>675</v>
      </c>
      <c r="H189" s="146">
        <v>1000</v>
      </c>
      <c r="I189" s="145">
        <f t="shared" si="8"/>
        <v>0.49299999999999999</v>
      </c>
    </row>
    <row r="190" spans="1:9" ht="14.25" customHeight="1" x14ac:dyDescent="0.15">
      <c r="A190" s="151" t="s">
        <v>676</v>
      </c>
      <c r="B190" s="166" t="s">
        <v>677</v>
      </c>
      <c r="C190" s="175" t="s">
        <v>678</v>
      </c>
      <c r="D190" s="176" t="s">
        <v>679</v>
      </c>
      <c r="E190" s="176">
        <v>570</v>
      </c>
      <c r="F190" s="176" t="s">
        <v>17</v>
      </c>
      <c r="G190" s="175" t="s">
        <v>680</v>
      </c>
      <c r="H190" s="146">
        <v>600</v>
      </c>
      <c r="I190" s="145">
        <f t="shared" si="8"/>
        <v>0.95</v>
      </c>
    </row>
    <row r="191" spans="1:9" ht="14.25" customHeight="1" x14ac:dyDescent="0.15">
      <c r="A191" s="151" t="s">
        <v>681</v>
      </c>
      <c r="B191" s="166" t="s">
        <v>682</v>
      </c>
      <c r="C191" s="175" t="s">
        <v>683</v>
      </c>
      <c r="D191" s="176"/>
      <c r="E191" s="176">
        <v>168</v>
      </c>
      <c r="F191" s="176" t="s">
        <v>501</v>
      </c>
      <c r="G191" s="175" t="s">
        <v>684</v>
      </c>
      <c r="H191" s="146">
        <v>100</v>
      </c>
      <c r="I191" s="145">
        <f t="shared" si="8"/>
        <v>1.68</v>
      </c>
    </row>
    <row r="192" spans="1:9" ht="14.25" customHeight="1" x14ac:dyDescent="0.15">
      <c r="A192" s="151" t="s">
        <v>685</v>
      </c>
      <c r="B192" s="166" t="s">
        <v>686</v>
      </c>
      <c r="C192" s="175" t="s">
        <v>687</v>
      </c>
      <c r="D192" s="176"/>
      <c r="E192" s="176">
        <v>248</v>
      </c>
      <c r="F192" s="176" t="s">
        <v>501</v>
      </c>
      <c r="G192" s="175" t="s">
        <v>688</v>
      </c>
      <c r="H192" s="146">
        <v>250</v>
      </c>
      <c r="I192" s="145">
        <f t="shared" si="8"/>
        <v>0.99199999999999999</v>
      </c>
    </row>
    <row r="193" spans="1:9" ht="14.25" customHeight="1" x14ac:dyDescent="0.15">
      <c r="A193" s="177" t="s">
        <v>689</v>
      </c>
      <c r="B193" s="166" t="s">
        <v>690</v>
      </c>
      <c r="C193" s="175" t="s">
        <v>691</v>
      </c>
      <c r="D193" s="176"/>
      <c r="E193" s="176">
        <v>258</v>
      </c>
      <c r="F193" s="176" t="s">
        <v>501</v>
      </c>
      <c r="G193" s="175" t="s">
        <v>692</v>
      </c>
      <c r="H193" s="146">
        <v>250</v>
      </c>
      <c r="I193" s="145">
        <f t="shared" si="8"/>
        <v>1.032</v>
      </c>
    </row>
    <row r="194" spans="1:9" ht="14.25" customHeight="1" x14ac:dyDescent="0.15">
      <c r="A194" s="151" t="s">
        <v>693</v>
      </c>
      <c r="B194" s="166" t="s">
        <v>694</v>
      </c>
      <c r="C194" s="175" t="s">
        <v>695</v>
      </c>
      <c r="D194" s="176" t="s">
        <v>510</v>
      </c>
      <c r="E194" s="176">
        <v>345</v>
      </c>
      <c r="F194" s="176" t="s">
        <v>297</v>
      </c>
      <c r="G194" s="175" t="s">
        <v>696</v>
      </c>
      <c r="H194" s="146">
        <v>230</v>
      </c>
      <c r="I194" s="145">
        <f t="shared" si="8"/>
        <v>1.5</v>
      </c>
    </row>
    <row r="195" spans="1:9" ht="14.25" customHeight="1" x14ac:dyDescent="0.15">
      <c r="A195" s="151" t="s">
        <v>697</v>
      </c>
      <c r="B195" s="166" t="s">
        <v>698</v>
      </c>
      <c r="C195" s="175" t="s">
        <v>699</v>
      </c>
      <c r="D195" s="176"/>
      <c r="E195" s="176">
        <v>1800</v>
      </c>
      <c r="F195" s="176" t="s">
        <v>501</v>
      </c>
      <c r="G195" s="175" t="s">
        <v>700</v>
      </c>
      <c r="H195" s="146">
        <v>2000</v>
      </c>
      <c r="I195" s="145">
        <f t="shared" si="8"/>
        <v>0.9</v>
      </c>
    </row>
    <row r="196" spans="1:9" ht="14.25" customHeight="1" x14ac:dyDescent="0.15">
      <c r="A196" s="151" t="s">
        <v>701</v>
      </c>
      <c r="B196" s="166" t="s">
        <v>702</v>
      </c>
      <c r="C196" s="175" t="s">
        <v>703</v>
      </c>
      <c r="D196" s="176" t="s">
        <v>704</v>
      </c>
      <c r="E196" s="176">
        <v>430</v>
      </c>
      <c r="F196" s="176" t="s">
        <v>297</v>
      </c>
      <c r="G196" s="175" t="s">
        <v>705</v>
      </c>
      <c r="H196" s="146">
        <v>460</v>
      </c>
      <c r="I196" s="145">
        <f t="shared" si="8"/>
        <v>0.93478260869565222</v>
      </c>
    </row>
    <row r="197" spans="1:9" ht="14.25" customHeight="1" x14ac:dyDescent="0.15">
      <c r="A197" s="177" t="s">
        <v>706</v>
      </c>
      <c r="B197" s="166" t="s">
        <v>707</v>
      </c>
      <c r="C197" s="175" t="s">
        <v>708</v>
      </c>
      <c r="D197" s="176"/>
      <c r="E197" s="176">
        <v>850</v>
      </c>
      <c r="F197" s="176" t="s">
        <v>501</v>
      </c>
      <c r="G197" s="175" t="s">
        <v>709</v>
      </c>
      <c r="H197" s="146">
        <v>2000</v>
      </c>
      <c r="I197" s="145">
        <f t="shared" si="8"/>
        <v>0.42499999999999999</v>
      </c>
    </row>
    <row r="198" spans="1:9" ht="14.25" customHeight="1" x14ac:dyDescent="0.15">
      <c r="A198" s="151" t="s">
        <v>710</v>
      </c>
      <c r="B198" s="166" t="s">
        <v>711</v>
      </c>
      <c r="C198" s="175" t="s">
        <v>712</v>
      </c>
      <c r="D198" s="176" t="s">
        <v>296</v>
      </c>
      <c r="E198" s="176">
        <v>315</v>
      </c>
      <c r="F198" s="176" t="s">
        <v>297</v>
      </c>
      <c r="G198" s="175" t="s">
        <v>713</v>
      </c>
      <c r="H198" s="146">
        <v>340</v>
      </c>
      <c r="I198" s="145">
        <f t="shared" si="8"/>
        <v>0.92647058823529416</v>
      </c>
    </row>
    <row r="199" spans="1:9" ht="14.25" customHeight="1" x14ac:dyDescent="0.15">
      <c r="A199" s="151" t="s">
        <v>714</v>
      </c>
      <c r="B199" s="166" t="s">
        <v>715</v>
      </c>
      <c r="C199" s="175" t="s">
        <v>716</v>
      </c>
      <c r="D199" s="176"/>
      <c r="E199" s="176">
        <v>88</v>
      </c>
      <c r="F199" s="176" t="s">
        <v>209</v>
      </c>
      <c r="G199" s="175" t="s">
        <v>717</v>
      </c>
      <c r="H199" s="146">
        <v>160</v>
      </c>
      <c r="I199" s="145">
        <f t="shared" si="8"/>
        <v>0.55000000000000004</v>
      </c>
    </row>
    <row r="200" spans="1:9" ht="14.25" customHeight="1" x14ac:dyDescent="0.15">
      <c r="A200" s="151" t="s">
        <v>718</v>
      </c>
      <c r="B200" s="166" t="s">
        <v>719</v>
      </c>
      <c r="C200" s="175" t="s">
        <v>720</v>
      </c>
      <c r="D200" s="176"/>
      <c r="E200" s="176">
        <v>798</v>
      </c>
      <c r="F200" s="176" t="s">
        <v>17</v>
      </c>
      <c r="G200" s="175" t="s">
        <v>721</v>
      </c>
      <c r="H200" s="146">
        <v>280</v>
      </c>
      <c r="I200" s="145">
        <f t="shared" si="8"/>
        <v>2.85</v>
      </c>
    </row>
    <row r="201" spans="1:9" ht="14.25" customHeight="1" x14ac:dyDescent="0.15">
      <c r="A201" s="151" t="s">
        <v>722</v>
      </c>
      <c r="B201" s="166" t="s">
        <v>723</v>
      </c>
      <c r="C201" s="175" t="s">
        <v>724</v>
      </c>
      <c r="D201" s="176" t="s">
        <v>725</v>
      </c>
      <c r="E201" s="176">
        <v>189</v>
      </c>
      <c r="F201" s="176" t="s">
        <v>17</v>
      </c>
      <c r="G201" s="175" t="s">
        <v>726</v>
      </c>
      <c r="H201" s="146">
        <v>90</v>
      </c>
      <c r="I201" s="145">
        <f t="shared" si="8"/>
        <v>2.1</v>
      </c>
    </row>
    <row r="202" spans="1:9" ht="14.25" customHeight="1" x14ac:dyDescent="0.15">
      <c r="A202" s="151" t="s">
        <v>727</v>
      </c>
      <c r="B202" s="166" t="s">
        <v>728</v>
      </c>
      <c r="C202" s="175" t="s">
        <v>729</v>
      </c>
      <c r="D202" s="176" t="s">
        <v>730</v>
      </c>
      <c r="E202" s="176">
        <v>717</v>
      </c>
      <c r="F202" s="176" t="s">
        <v>297</v>
      </c>
      <c r="G202" s="175" t="s">
        <v>731</v>
      </c>
      <c r="H202" s="146">
        <v>490</v>
      </c>
      <c r="I202" s="145">
        <f t="shared" si="8"/>
        <v>1.463265306122449</v>
      </c>
    </row>
    <row r="203" spans="1:9" ht="14.25" customHeight="1" x14ac:dyDescent="0.15">
      <c r="A203" s="151" t="s">
        <v>732</v>
      </c>
      <c r="B203" s="150" t="s">
        <v>733</v>
      </c>
      <c r="C203" s="175" t="s">
        <v>734</v>
      </c>
      <c r="D203" s="176"/>
      <c r="E203" s="176">
        <v>1380</v>
      </c>
      <c r="F203" s="176" t="s">
        <v>501</v>
      </c>
      <c r="G203" s="175" t="s">
        <v>735</v>
      </c>
      <c r="H203" s="146">
        <v>1000</v>
      </c>
      <c r="I203" s="145">
        <f t="shared" si="8"/>
        <v>1.38</v>
      </c>
    </row>
    <row r="204" spans="1:9" ht="14.25" customHeight="1" x14ac:dyDescent="0.15">
      <c r="A204" s="151" t="s">
        <v>736</v>
      </c>
      <c r="B204" s="150" t="s">
        <v>737</v>
      </c>
      <c r="C204" s="175" t="s">
        <v>738</v>
      </c>
      <c r="D204" s="176"/>
      <c r="E204" s="176">
        <v>1500</v>
      </c>
      <c r="F204" s="176" t="s">
        <v>501</v>
      </c>
      <c r="G204" s="175" t="s">
        <v>739</v>
      </c>
      <c r="H204" s="146">
        <v>1000</v>
      </c>
      <c r="I204" s="145">
        <f t="shared" si="8"/>
        <v>1.5</v>
      </c>
    </row>
    <row r="205" spans="1:9" ht="14.25" customHeight="1" x14ac:dyDescent="0.15">
      <c r="A205" s="151" t="s">
        <v>740</v>
      </c>
      <c r="B205" s="150" t="s">
        <v>741</v>
      </c>
      <c r="C205" s="175" t="s">
        <v>742</v>
      </c>
      <c r="D205" s="176" t="s">
        <v>296</v>
      </c>
      <c r="E205" s="176">
        <v>225</v>
      </c>
      <c r="F205" s="176" t="s">
        <v>297</v>
      </c>
      <c r="G205" s="175" t="s">
        <v>743</v>
      </c>
      <c r="H205" s="146">
        <v>250</v>
      </c>
      <c r="I205" s="145">
        <f t="shared" si="8"/>
        <v>0.9</v>
      </c>
    </row>
    <row r="206" spans="1:9" ht="14.25" customHeight="1" x14ac:dyDescent="0.15">
      <c r="A206" s="177" t="s">
        <v>744</v>
      </c>
      <c r="B206" s="166" t="s">
        <v>745</v>
      </c>
      <c r="C206" s="175" t="s">
        <v>746</v>
      </c>
      <c r="D206" s="176" t="s">
        <v>296</v>
      </c>
      <c r="E206" s="176">
        <v>480</v>
      </c>
      <c r="F206" s="176" t="s">
        <v>297</v>
      </c>
      <c r="G206" s="175" t="s">
        <v>747</v>
      </c>
      <c r="H206" s="146">
        <v>480</v>
      </c>
      <c r="I206" s="145">
        <f t="shared" si="8"/>
        <v>1</v>
      </c>
    </row>
    <row r="207" spans="1:9" ht="14.25" customHeight="1" x14ac:dyDescent="0.15">
      <c r="A207" s="177" t="s">
        <v>748</v>
      </c>
      <c r="B207" s="166" t="s">
        <v>749</v>
      </c>
      <c r="C207" s="175" t="s">
        <v>750</v>
      </c>
      <c r="D207" s="176"/>
      <c r="E207" s="176">
        <v>598</v>
      </c>
      <c r="F207" s="176" t="s">
        <v>501</v>
      </c>
      <c r="G207" s="175" t="s">
        <v>460</v>
      </c>
      <c r="H207" s="146">
        <v>50</v>
      </c>
      <c r="I207" s="145">
        <f t="shared" si="8"/>
        <v>11.96</v>
      </c>
    </row>
    <row r="208" spans="1:9" ht="14.25" customHeight="1" x14ac:dyDescent="0.15">
      <c r="A208" s="177" t="s">
        <v>751</v>
      </c>
      <c r="B208" s="166" t="s">
        <v>749</v>
      </c>
      <c r="C208" s="175" t="s">
        <v>752</v>
      </c>
      <c r="D208" s="176" t="s">
        <v>753</v>
      </c>
      <c r="E208" s="176">
        <v>743</v>
      </c>
      <c r="F208" s="176" t="s">
        <v>17</v>
      </c>
      <c r="G208" s="175" t="s">
        <v>181</v>
      </c>
      <c r="H208" s="146">
        <v>100</v>
      </c>
      <c r="I208" s="145">
        <f t="shared" si="8"/>
        <v>7.43</v>
      </c>
    </row>
    <row r="209" spans="1:9" ht="14.25" customHeight="1" x14ac:dyDescent="0.15">
      <c r="A209" s="177" t="s">
        <v>754</v>
      </c>
      <c r="B209" s="166" t="s">
        <v>755</v>
      </c>
      <c r="C209" s="175" t="s">
        <v>756</v>
      </c>
      <c r="D209" s="176"/>
      <c r="E209" s="176">
        <v>298</v>
      </c>
      <c r="F209" s="176" t="s">
        <v>501</v>
      </c>
      <c r="G209" s="175" t="s">
        <v>757</v>
      </c>
      <c r="H209" s="146">
        <v>200</v>
      </c>
      <c r="I209" s="145">
        <f t="shared" si="8"/>
        <v>1.49</v>
      </c>
    </row>
    <row r="210" spans="1:9" ht="14.25" customHeight="1" x14ac:dyDescent="0.15">
      <c r="A210" s="151" t="s">
        <v>758</v>
      </c>
      <c r="B210" s="166" t="s">
        <v>759</v>
      </c>
      <c r="C210" s="175" t="s">
        <v>760</v>
      </c>
      <c r="D210" s="176" t="s">
        <v>674</v>
      </c>
      <c r="E210" s="176">
        <v>317</v>
      </c>
      <c r="F210" s="176" t="s">
        <v>209</v>
      </c>
      <c r="G210" s="175" t="s">
        <v>675</v>
      </c>
      <c r="H210" s="146">
        <v>1000</v>
      </c>
      <c r="I210" s="145">
        <f t="shared" si="8"/>
        <v>0.317</v>
      </c>
    </row>
    <row r="211" spans="1:9" ht="14.25" customHeight="1" x14ac:dyDescent="0.15">
      <c r="A211" s="151" t="s">
        <v>761</v>
      </c>
      <c r="B211" s="166" t="s">
        <v>762</v>
      </c>
      <c r="C211" s="175" t="s">
        <v>763</v>
      </c>
      <c r="D211" s="176" t="s">
        <v>764</v>
      </c>
      <c r="E211" s="176">
        <v>350</v>
      </c>
      <c r="F211" s="176" t="s">
        <v>297</v>
      </c>
      <c r="G211" s="175" t="s">
        <v>765</v>
      </c>
      <c r="H211" s="146">
        <v>250</v>
      </c>
      <c r="I211" s="145">
        <f t="shared" si="8"/>
        <v>1.4</v>
      </c>
    </row>
    <row r="212" spans="1:9" ht="14.25" customHeight="1" x14ac:dyDescent="0.15">
      <c r="A212" s="151" t="s">
        <v>766</v>
      </c>
      <c r="B212" s="150" t="s">
        <v>767</v>
      </c>
      <c r="C212" s="175" t="s">
        <v>768</v>
      </c>
      <c r="D212" s="176"/>
      <c r="E212" s="176">
        <v>98</v>
      </c>
      <c r="F212" s="176" t="s">
        <v>501</v>
      </c>
      <c r="G212" s="175" t="s">
        <v>575</v>
      </c>
      <c r="H212" s="146">
        <v>100</v>
      </c>
      <c r="I212" s="145">
        <f t="shared" si="8"/>
        <v>0.98</v>
      </c>
    </row>
    <row r="213" spans="1:9" ht="14.25" customHeight="1" x14ac:dyDescent="0.15">
      <c r="A213" s="151" t="s">
        <v>769</v>
      </c>
      <c r="B213" s="166" t="s">
        <v>770</v>
      </c>
      <c r="C213" s="175" t="s">
        <v>771</v>
      </c>
      <c r="D213" s="176" t="s">
        <v>772</v>
      </c>
      <c r="E213" s="176">
        <v>283</v>
      </c>
      <c r="F213" s="176" t="s">
        <v>209</v>
      </c>
      <c r="G213" s="175" t="s">
        <v>773</v>
      </c>
      <c r="H213" s="146">
        <v>120</v>
      </c>
      <c r="I213" s="145">
        <f t="shared" si="8"/>
        <v>2.3583333333333334</v>
      </c>
    </row>
    <row r="214" spans="1:9" ht="14.25" customHeight="1" x14ac:dyDescent="0.15">
      <c r="A214" s="151" t="s">
        <v>774</v>
      </c>
      <c r="B214" s="150" t="s">
        <v>775</v>
      </c>
      <c r="C214" s="175" t="s">
        <v>776</v>
      </c>
      <c r="D214" s="176" t="s">
        <v>510</v>
      </c>
      <c r="E214" s="176">
        <v>365</v>
      </c>
      <c r="F214" s="176" t="s">
        <v>297</v>
      </c>
      <c r="G214" s="175" t="s">
        <v>777</v>
      </c>
      <c r="H214" s="146">
        <v>500</v>
      </c>
      <c r="I214" s="145">
        <f t="shared" si="8"/>
        <v>0.73</v>
      </c>
    </row>
    <row r="215" spans="1:9" s="153" customFormat="1" ht="14.25" customHeight="1" x14ac:dyDescent="0.15">
      <c r="A215" s="163" t="s">
        <v>778</v>
      </c>
      <c r="B215" s="162"/>
      <c r="C215" s="161"/>
      <c r="D215" s="161"/>
      <c r="E215" s="161"/>
      <c r="F215" s="161"/>
      <c r="G215" s="161"/>
      <c r="H215" s="161"/>
    </row>
    <row r="216" spans="1:9" s="153" customFormat="1" ht="14.25" customHeight="1" thickBot="1" x14ac:dyDescent="0.2">
      <c r="A216" s="160" t="s">
        <v>5</v>
      </c>
      <c r="B216" s="159" t="s">
        <v>6</v>
      </c>
      <c r="C216" s="179" t="s">
        <v>7</v>
      </c>
      <c r="D216" s="181" t="s">
        <v>8</v>
      </c>
      <c r="E216" s="180" t="s">
        <v>9</v>
      </c>
      <c r="F216" s="179" t="s">
        <v>10</v>
      </c>
      <c r="G216" s="179" t="s">
        <v>11</v>
      </c>
      <c r="H216" s="155" t="s">
        <v>12</v>
      </c>
      <c r="I216" s="154" t="s">
        <v>13</v>
      </c>
    </row>
    <row r="217" spans="1:9" ht="14.25" customHeight="1" thickTop="1" x14ac:dyDescent="0.15">
      <c r="A217" s="151" t="s">
        <v>779</v>
      </c>
      <c r="B217" s="150" t="s">
        <v>780</v>
      </c>
      <c r="C217" s="175" t="s">
        <v>781</v>
      </c>
      <c r="D217" s="176"/>
      <c r="E217" s="176">
        <v>100</v>
      </c>
      <c r="F217" s="176" t="s">
        <v>17</v>
      </c>
      <c r="G217" s="175" t="s">
        <v>332</v>
      </c>
      <c r="H217" s="146">
        <v>100</v>
      </c>
      <c r="I217" s="145">
        <f t="shared" ref="I217:I226" si="9">E217/H217</f>
        <v>1</v>
      </c>
    </row>
    <row r="218" spans="1:9" ht="14.25" customHeight="1" x14ac:dyDescent="0.15">
      <c r="A218" s="151" t="s">
        <v>782</v>
      </c>
      <c r="B218" s="166" t="s">
        <v>783</v>
      </c>
      <c r="C218" s="175" t="s">
        <v>784</v>
      </c>
      <c r="D218" s="176" t="s">
        <v>785</v>
      </c>
      <c r="E218" s="176">
        <v>368</v>
      </c>
      <c r="F218" s="176" t="s">
        <v>209</v>
      </c>
      <c r="G218" s="175" t="s">
        <v>219</v>
      </c>
      <c r="H218" s="146">
        <v>400</v>
      </c>
      <c r="I218" s="145">
        <f t="shared" si="9"/>
        <v>0.92</v>
      </c>
    </row>
    <row r="219" spans="1:9" ht="14.25" customHeight="1" x14ac:dyDescent="0.15">
      <c r="A219" s="151" t="s">
        <v>786</v>
      </c>
      <c r="B219" s="166" t="s">
        <v>787</v>
      </c>
      <c r="C219" s="175" t="s">
        <v>788</v>
      </c>
      <c r="D219" s="176" t="s">
        <v>789</v>
      </c>
      <c r="E219" s="176">
        <v>303</v>
      </c>
      <c r="F219" s="176" t="s">
        <v>17</v>
      </c>
      <c r="G219" s="175" t="s">
        <v>181</v>
      </c>
      <c r="H219" s="146">
        <v>100</v>
      </c>
      <c r="I219" s="145">
        <f t="shared" si="9"/>
        <v>3.03</v>
      </c>
    </row>
    <row r="220" spans="1:9" ht="14.25" customHeight="1" x14ac:dyDescent="0.15">
      <c r="A220" s="151" t="s">
        <v>790</v>
      </c>
      <c r="B220" s="166" t="s">
        <v>791</v>
      </c>
      <c r="C220" s="175" t="s">
        <v>792</v>
      </c>
      <c r="D220" s="176"/>
      <c r="E220" s="176">
        <v>330</v>
      </c>
      <c r="F220" s="176" t="s">
        <v>17</v>
      </c>
      <c r="G220" s="175" t="s">
        <v>793</v>
      </c>
      <c r="H220" s="146">
        <v>100</v>
      </c>
      <c r="I220" s="145">
        <f t="shared" si="9"/>
        <v>3.3</v>
      </c>
    </row>
    <row r="221" spans="1:9" ht="14.25" customHeight="1" x14ac:dyDescent="0.15">
      <c r="A221" s="151" t="s">
        <v>794</v>
      </c>
      <c r="B221" s="166" t="s">
        <v>795</v>
      </c>
      <c r="C221" s="175" t="s">
        <v>796</v>
      </c>
      <c r="D221" s="176" t="s">
        <v>467</v>
      </c>
      <c r="E221" s="176">
        <v>425</v>
      </c>
      <c r="F221" s="176" t="s">
        <v>319</v>
      </c>
      <c r="G221" s="175" t="s">
        <v>452</v>
      </c>
      <c r="H221" s="146">
        <v>1000</v>
      </c>
      <c r="I221" s="145">
        <f t="shared" si="9"/>
        <v>0.42499999999999999</v>
      </c>
    </row>
    <row r="222" spans="1:9" ht="14.25" customHeight="1" x14ac:dyDescent="0.15">
      <c r="A222" s="151" t="s">
        <v>797</v>
      </c>
      <c r="B222" s="150" t="s">
        <v>798</v>
      </c>
      <c r="C222" s="175" t="s">
        <v>799</v>
      </c>
      <c r="D222" s="176"/>
      <c r="E222" s="176">
        <v>158</v>
      </c>
      <c r="F222" s="176" t="s">
        <v>17</v>
      </c>
      <c r="G222" s="175" t="s">
        <v>332</v>
      </c>
      <c r="H222" s="146">
        <v>100</v>
      </c>
      <c r="I222" s="145">
        <f t="shared" si="9"/>
        <v>1.58</v>
      </c>
    </row>
    <row r="223" spans="1:9" ht="14.25" customHeight="1" x14ac:dyDescent="0.15">
      <c r="A223" s="151" t="s">
        <v>800</v>
      </c>
      <c r="B223" s="166" t="s">
        <v>801</v>
      </c>
      <c r="C223" s="175" t="s">
        <v>802</v>
      </c>
      <c r="D223" s="176"/>
      <c r="E223" s="176">
        <v>1280</v>
      </c>
      <c r="F223" s="176" t="s">
        <v>67</v>
      </c>
      <c r="G223" s="175" t="s">
        <v>181</v>
      </c>
      <c r="H223" s="146">
        <v>1000</v>
      </c>
      <c r="I223" s="145">
        <f t="shared" si="9"/>
        <v>1.28</v>
      </c>
    </row>
    <row r="224" spans="1:9" ht="14.25" customHeight="1" x14ac:dyDescent="0.15">
      <c r="A224" s="151" t="s">
        <v>803</v>
      </c>
      <c r="B224" s="166" t="s">
        <v>804</v>
      </c>
      <c r="C224" s="175" t="s">
        <v>805</v>
      </c>
      <c r="D224" s="176"/>
      <c r="E224" s="176">
        <v>158</v>
      </c>
      <c r="F224" s="176" t="s">
        <v>17</v>
      </c>
      <c r="G224" s="175" t="s">
        <v>332</v>
      </c>
      <c r="H224" s="146">
        <v>100</v>
      </c>
      <c r="I224" s="145">
        <f t="shared" si="9"/>
        <v>1.58</v>
      </c>
    </row>
    <row r="225" spans="1:9" ht="14.25" customHeight="1" x14ac:dyDescent="0.15">
      <c r="A225" s="151" t="s">
        <v>806</v>
      </c>
      <c r="B225" s="166" t="s">
        <v>807</v>
      </c>
      <c r="C225" s="175" t="s">
        <v>808</v>
      </c>
      <c r="D225" s="176"/>
      <c r="E225" s="176">
        <v>1580</v>
      </c>
      <c r="F225" s="176" t="s">
        <v>67</v>
      </c>
      <c r="G225" s="175" t="s">
        <v>332</v>
      </c>
      <c r="H225" s="146">
        <v>1000</v>
      </c>
      <c r="I225" s="145">
        <f t="shared" si="9"/>
        <v>1.58</v>
      </c>
    </row>
    <row r="226" spans="1:9" ht="14.25" customHeight="1" x14ac:dyDescent="0.15">
      <c r="A226" s="151" t="s">
        <v>809</v>
      </c>
      <c r="B226" s="166" t="s">
        <v>810</v>
      </c>
      <c r="C226" s="175" t="s">
        <v>811</v>
      </c>
      <c r="D226" s="176" t="s">
        <v>812</v>
      </c>
      <c r="E226" s="176">
        <v>460</v>
      </c>
      <c r="F226" s="176" t="s">
        <v>297</v>
      </c>
      <c r="G226" s="175" t="s">
        <v>813</v>
      </c>
      <c r="H226" s="146">
        <v>454</v>
      </c>
      <c r="I226" s="145">
        <f t="shared" si="9"/>
        <v>1.0132158590308371</v>
      </c>
    </row>
    <row r="227" spans="1:9" s="153" customFormat="1" ht="14.25" customHeight="1" x14ac:dyDescent="0.15">
      <c r="A227" s="163" t="s">
        <v>814</v>
      </c>
      <c r="B227" s="162"/>
      <c r="C227" s="161"/>
      <c r="D227" s="161"/>
      <c r="E227" s="161"/>
      <c r="F227" s="161"/>
      <c r="G227" s="161"/>
      <c r="H227" s="161"/>
    </row>
    <row r="228" spans="1:9" s="153" customFormat="1" ht="14.25" customHeight="1" thickBot="1" x14ac:dyDescent="0.2">
      <c r="A228" s="160" t="s">
        <v>5</v>
      </c>
      <c r="B228" s="159" t="s">
        <v>6</v>
      </c>
      <c r="C228" s="179" t="s">
        <v>7</v>
      </c>
      <c r="D228" s="181" t="s">
        <v>8</v>
      </c>
      <c r="E228" s="180" t="s">
        <v>9</v>
      </c>
      <c r="F228" s="179" t="s">
        <v>10</v>
      </c>
      <c r="G228" s="179" t="s">
        <v>11</v>
      </c>
      <c r="H228" s="155" t="s">
        <v>12</v>
      </c>
      <c r="I228" s="154" t="s">
        <v>13</v>
      </c>
    </row>
    <row r="229" spans="1:9" ht="14.25" customHeight="1" thickTop="1" x14ac:dyDescent="0.15">
      <c r="A229" s="151" t="s">
        <v>815</v>
      </c>
      <c r="B229" s="166" t="s">
        <v>816</v>
      </c>
      <c r="C229" s="175" t="s">
        <v>817</v>
      </c>
      <c r="D229" s="176" t="s">
        <v>818</v>
      </c>
      <c r="E229" s="176">
        <v>152</v>
      </c>
      <c r="F229" s="176" t="s">
        <v>17</v>
      </c>
      <c r="G229" s="175" t="s">
        <v>819</v>
      </c>
      <c r="H229" s="146">
        <v>15</v>
      </c>
      <c r="I229" s="145">
        <f t="shared" ref="I229:I245" si="10">E229/H229</f>
        <v>10.133333333333333</v>
      </c>
    </row>
    <row r="230" spans="1:9" ht="14.25" customHeight="1" x14ac:dyDescent="0.15">
      <c r="A230" s="151" t="s">
        <v>820</v>
      </c>
      <c r="B230" s="166" t="s">
        <v>821</v>
      </c>
      <c r="C230" s="175" t="s">
        <v>822</v>
      </c>
      <c r="D230" s="176" t="s">
        <v>823</v>
      </c>
      <c r="E230" s="176">
        <v>1180</v>
      </c>
      <c r="F230" s="176" t="s">
        <v>17</v>
      </c>
      <c r="G230" s="175" t="s">
        <v>181</v>
      </c>
      <c r="H230" s="146">
        <v>100</v>
      </c>
      <c r="I230" s="145">
        <f t="shared" si="10"/>
        <v>11.8</v>
      </c>
    </row>
    <row r="231" spans="1:9" ht="14.25" customHeight="1" x14ac:dyDescent="0.15">
      <c r="A231" s="151" t="s">
        <v>824</v>
      </c>
      <c r="B231" s="150" t="s">
        <v>821</v>
      </c>
      <c r="C231" s="175" t="s">
        <v>825</v>
      </c>
      <c r="D231" s="176"/>
      <c r="E231" s="176">
        <v>568</v>
      </c>
      <c r="F231" s="176" t="s">
        <v>17</v>
      </c>
      <c r="G231" s="175" t="s">
        <v>826</v>
      </c>
      <c r="H231" s="146">
        <v>10</v>
      </c>
      <c r="I231" s="145">
        <f t="shared" si="10"/>
        <v>56.8</v>
      </c>
    </row>
    <row r="232" spans="1:9" ht="14.25" customHeight="1" x14ac:dyDescent="0.15">
      <c r="A232" s="151" t="s">
        <v>827</v>
      </c>
      <c r="B232" s="166" t="s">
        <v>828</v>
      </c>
      <c r="C232" s="175" t="s">
        <v>829</v>
      </c>
      <c r="D232" s="176"/>
      <c r="E232" s="176">
        <v>400</v>
      </c>
      <c r="F232" s="176" t="s">
        <v>17</v>
      </c>
      <c r="G232" s="175" t="s">
        <v>830</v>
      </c>
      <c r="H232" s="146">
        <v>15</v>
      </c>
      <c r="I232" s="145">
        <f t="shared" si="10"/>
        <v>26.666666666666668</v>
      </c>
    </row>
    <row r="233" spans="1:9" ht="14.25" customHeight="1" x14ac:dyDescent="0.15">
      <c r="A233" s="151" t="s">
        <v>831</v>
      </c>
      <c r="B233" s="150" t="s">
        <v>832</v>
      </c>
      <c r="C233" s="175" t="s">
        <v>833</v>
      </c>
      <c r="D233" s="176" t="s">
        <v>834</v>
      </c>
      <c r="E233" s="176">
        <v>493</v>
      </c>
      <c r="F233" s="176" t="s">
        <v>17</v>
      </c>
      <c r="G233" s="175" t="s">
        <v>181</v>
      </c>
      <c r="H233" s="146">
        <v>100</v>
      </c>
      <c r="I233" s="145">
        <f t="shared" si="10"/>
        <v>4.93</v>
      </c>
    </row>
    <row r="234" spans="1:9" ht="14.25" customHeight="1" x14ac:dyDescent="0.15">
      <c r="A234" s="151" t="s">
        <v>835</v>
      </c>
      <c r="B234" s="166" t="s">
        <v>836</v>
      </c>
      <c r="C234" s="175" t="s">
        <v>837</v>
      </c>
      <c r="D234" s="176" t="s">
        <v>834</v>
      </c>
      <c r="E234" s="176">
        <v>615</v>
      </c>
      <c r="F234" s="176" t="s">
        <v>17</v>
      </c>
      <c r="G234" s="175" t="s">
        <v>181</v>
      </c>
      <c r="H234" s="146">
        <v>100</v>
      </c>
      <c r="I234" s="145">
        <f t="shared" si="10"/>
        <v>6.15</v>
      </c>
    </row>
    <row r="235" spans="1:9" ht="14.25" customHeight="1" x14ac:dyDescent="0.15">
      <c r="A235" s="151" t="s">
        <v>838</v>
      </c>
      <c r="B235" s="166" t="s">
        <v>839</v>
      </c>
      <c r="C235" s="175" t="s">
        <v>840</v>
      </c>
      <c r="D235" s="176" t="s">
        <v>841</v>
      </c>
      <c r="E235" s="176">
        <v>280</v>
      </c>
      <c r="F235" s="176" t="s">
        <v>17</v>
      </c>
      <c r="G235" s="175" t="s">
        <v>842</v>
      </c>
      <c r="H235" s="146">
        <v>50</v>
      </c>
      <c r="I235" s="145">
        <f t="shared" si="10"/>
        <v>5.6</v>
      </c>
    </row>
    <row r="236" spans="1:9" ht="14.25" customHeight="1" x14ac:dyDescent="0.15">
      <c r="A236" s="151" t="s">
        <v>843</v>
      </c>
      <c r="B236" s="150" t="s">
        <v>844</v>
      </c>
      <c r="C236" s="175" t="s">
        <v>845</v>
      </c>
      <c r="D236" s="176" t="s">
        <v>846</v>
      </c>
      <c r="E236" s="176">
        <v>248</v>
      </c>
      <c r="F236" s="176" t="s">
        <v>17</v>
      </c>
      <c r="G236" s="175" t="s">
        <v>847</v>
      </c>
      <c r="H236" s="146">
        <v>46</v>
      </c>
      <c r="I236" s="145">
        <f t="shared" si="10"/>
        <v>5.3913043478260869</v>
      </c>
    </row>
    <row r="237" spans="1:9" ht="14.25" customHeight="1" x14ac:dyDescent="0.15">
      <c r="A237" s="151" t="s">
        <v>848</v>
      </c>
      <c r="B237" s="166" t="s">
        <v>849</v>
      </c>
      <c r="C237" s="175" t="s">
        <v>850</v>
      </c>
      <c r="D237" s="176"/>
      <c r="E237" s="176">
        <v>101</v>
      </c>
      <c r="F237" s="176" t="s">
        <v>209</v>
      </c>
      <c r="G237" s="175" t="s">
        <v>118</v>
      </c>
      <c r="H237" s="146">
        <v>180</v>
      </c>
      <c r="I237" s="145">
        <f t="shared" si="10"/>
        <v>0.56111111111111112</v>
      </c>
    </row>
    <row r="238" spans="1:9" ht="14.25" customHeight="1" x14ac:dyDescent="0.15">
      <c r="A238" s="151" t="s">
        <v>851</v>
      </c>
      <c r="B238" s="166" t="s">
        <v>852</v>
      </c>
      <c r="C238" s="175" t="s">
        <v>853</v>
      </c>
      <c r="D238" s="176" t="s">
        <v>854</v>
      </c>
      <c r="E238" s="176">
        <v>213</v>
      </c>
      <c r="F238" s="176" t="s">
        <v>381</v>
      </c>
      <c r="G238" s="175" t="s">
        <v>855</v>
      </c>
      <c r="H238" s="146">
        <v>16</v>
      </c>
      <c r="I238" s="145">
        <f t="shared" si="10"/>
        <v>13.3125</v>
      </c>
    </row>
    <row r="239" spans="1:9" ht="14.25" customHeight="1" x14ac:dyDescent="0.15">
      <c r="A239" s="151" t="s">
        <v>856</v>
      </c>
      <c r="B239" s="150" t="s">
        <v>857</v>
      </c>
      <c r="C239" s="175" t="s">
        <v>858</v>
      </c>
      <c r="D239" s="176" t="s">
        <v>859</v>
      </c>
      <c r="E239" s="176">
        <v>560</v>
      </c>
      <c r="F239" s="176" t="s">
        <v>17</v>
      </c>
      <c r="G239" s="175" t="s">
        <v>55</v>
      </c>
      <c r="H239" s="146">
        <v>200</v>
      </c>
      <c r="I239" s="145">
        <f t="shared" si="10"/>
        <v>2.8</v>
      </c>
    </row>
    <row r="240" spans="1:9" ht="14.25" customHeight="1" x14ac:dyDescent="0.15">
      <c r="A240" s="151" t="s">
        <v>860</v>
      </c>
      <c r="B240" s="150" t="s">
        <v>861</v>
      </c>
      <c r="C240" s="175" t="s">
        <v>862</v>
      </c>
      <c r="D240" s="176" t="s">
        <v>661</v>
      </c>
      <c r="E240" s="176">
        <v>845</v>
      </c>
      <c r="F240" s="176" t="s">
        <v>209</v>
      </c>
      <c r="G240" s="175" t="s">
        <v>863</v>
      </c>
      <c r="H240" s="146">
        <v>520</v>
      </c>
      <c r="I240" s="145">
        <f t="shared" si="10"/>
        <v>1.625</v>
      </c>
    </row>
    <row r="241" spans="1:9" ht="14.25" customHeight="1" x14ac:dyDescent="0.15">
      <c r="A241" s="151" t="s">
        <v>864</v>
      </c>
      <c r="B241" s="166" t="s">
        <v>865</v>
      </c>
      <c r="C241" s="175" t="s">
        <v>866</v>
      </c>
      <c r="D241" s="176" t="s">
        <v>867</v>
      </c>
      <c r="E241" s="176">
        <v>598</v>
      </c>
      <c r="F241" s="176" t="s">
        <v>17</v>
      </c>
      <c r="G241" s="175" t="s">
        <v>91</v>
      </c>
      <c r="H241" s="146">
        <v>500</v>
      </c>
      <c r="I241" s="145">
        <f t="shared" si="10"/>
        <v>1.196</v>
      </c>
    </row>
    <row r="242" spans="1:9" ht="14.25" customHeight="1" x14ac:dyDescent="0.15">
      <c r="A242" s="151" t="s">
        <v>868</v>
      </c>
      <c r="B242" s="166" t="s">
        <v>869</v>
      </c>
      <c r="C242" s="175" t="s">
        <v>870</v>
      </c>
      <c r="D242" s="176"/>
      <c r="E242" s="176">
        <v>225</v>
      </c>
      <c r="F242" s="176" t="s">
        <v>17</v>
      </c>
      <c r="G242" s="175" t="s">
        <v>91</v>
      </c>
      <c r="H242" s="146">
        <v>500</v>
      </c>
      <c r="I242" s="145">
        <f t="shared" si="10"/>
        <v>0.45</v>
      </c>
    </row>
    <row r="243" spans="1:9" ht="14.25" customHeight="1" x14ac:dyDescent="0.15">
      <c r="A243" s="177" t="s">
        <v>871</v>
      </c>
      <c r="B243" s="166" t="s">
        <v>872</v>
      </c>
      <c r="C243" s="175" t="s">
        <v>873</v>
      </c>
      <c r="D243" s="176" t="s">
        <v>874</v>
      </c>
      <c r="E243" s="176">
        <v>580</v>
      </c>
      <c r="F243" s="176" t="s">
        <v>17</v>
      </c>
      <c r="G243" s="175" t="s">
        <v>55</v>
      </c>
      <c r="H243" s="146">
        <v>200</v>
      </c>
      <c r="I243" s="145">
        <f t="shared" si="10"/>
        <v>2.9</v>
      </c>
    </row>
    <row r="244" spans="1:9" ht="14.25" customHeight="1" x14ac:dyDescent="0.15">
      <c r="A244" s="151" t="s">
        <v>875</v>
      </c>
      <c r="B244" s="166" t="s">
        <v>876</v>
      </c>
      <c r="C244" s="175" t="s">
        <v>877</v>
      </c>
      <c r="D244" s="176" t="s">
        <v>878</v>
      </c>
      <c r="E244" s="176">
        <v>680</v>
      </c>
      <c r="F244" s="176" t="s">
        <v>17</v>
      </c>
      <c r="G244" s="175" t="s">
        <v>181</v>
      </c>
      <c r="H244" s="146">
        <v>100</v>
      </c>
      <c r="I244" s="145">
        <f t="shared" si="10"/>
        <v>6.8</v>
      </c>
    </row>
    <row r="245" spans="1:9" ht="14.25" customHeight="1" x14ac:dyDescent="0.15">
      <c r="A245" s="151" t="s">
        <v>879</v>
      </c>
      <c r="B245" s="150" t="s">
        <v>880</v>
      </c>
      <c r="C245" s="175" t="s">
        <v>881</v>
      </c>
      <c r="D245" s="176" t="s">
        <v>867</v>
      </c>
      <c r="E245" s="176">
        <v>348</v>
      </c>
      <c r="F245" s="176" t="s">
        <v>17</v>
      </c>
      <c r="G245" s="175" t="s">
        <v>55</v>
      </c>
      <c r="H245" s="146">
        <v>200</v>
      </c>
      <c r="I245" s="145">
        <f t="shared" si="10"/>
        <v>1.74</v>
      </c>
    </row>
    <row r="246" spans="1:9" s="153" customFormat="1" ht="14.25" customHeight="1" x14ac:dyDescent="0.15">
      <c r="A246" s="163" t="s">
        <v>882</v>
      </c>
      <c r="B246" s="182"/>
      <c r="C246" s="161"/>
      <c r="D246" s="161"/>
      <c r="E246" s="161"/>
      <c r="F246" s="161"/>
      <c r="G246" s="161"/>
      <c r="H246" s="161"/>
    </row>
    <row r="247" spans="1:9" s="153" customFormat="1" ht="14.25" customHeight="1" thickBot="1" x14ac:dyDescent="0.2">
      <c r="A247" s="160" t="s">
        <v>5</v>
      </c>
      <c r="B247" s="159" t="s">
        <v>6</v>
      </c>
      <c r="C247" s="179" t="s">
        <v>7</v>
      </c>
      <c r="D247" s="181" t="s">
        <v>8</v>
      </c>
      <c r="E247" s="180" t="s">
        <v>9</v>
      </c>
      <c r="F247" s="179" t="s">
        <v>10</v>
      </c>
      <c r="G247" s="179" t="s">
        <v>11</v>
      </c>
      <c r="H247" s="155" t="s">
        <v>12</v>
      </c>
      <c r="I247" s="154" t="s">
        <v>13</v>
      </c>
    </row>
    <row r="248" spans="1:9" ht="14.25" customHeight="1" thickTop="1" x14ac:dyDescent="0.15">
      <c r="A248" s="151" t="s">
        <v>883</v>
      </c>
      <c r="B248" s="166" t="s">
        <v>884</v>
      </c>
      <c r="C248" s="175" t="s">
        <v>885</v>
      </c>
      <c r="D248" s="176" t="s">
        <v>886</v>
      </c>
      <c r="E248" s="176">
        <v>655</v>
      </c>
      <c r="F248" s="176" t="s">
        <v>17</v>
      </c>
      <c r="G248" s="175" t="s">
        <v>887</v>
      </c>
      <c r="H248" s="146">
        <v>400</v>
      </c>
      <c r="I248" s="145">
        <f t="shared" ref="I248:I285" si="11">E248/H248</f>
        <v>1.6375</v>
      </c>
    </row>
    <row r="249" spans="1:9" ht="14.25" customHeight="1" x14ac:dyDescent="0.15">
      <c r="A249" s="151" t="s">
        <v>888</v>
      </c>
      <c r="B249" s="166" t="s">
        <v>884</v>
      </c>
      <c r="C249" s="175" t="s">
        <v>889</v>
      </c>
      <c r="D249" s="176" t="s">
        <v>890</v>
      </c>
      <c r="E249" s="176">
        <v>575</v>
      </c>
      <c r="F249" s="176" t="s">
        <v>891</v>
      </c>
      <c r="G249" s="175" t="s">
        <v>892</v>
      </c>
      <c r="H249" s="146">
        <v>350</v>
      </c>
      <c r="I249" s="145">
        <v>1.6428571428571428</v>
      </c>
    </row>
    <row r="250" spans="1:9" ht="14.25" customHeight="1" x14ac:dyDescent="0.15">
      <c r="A250" s="151" t="s">
        <v>893</v>
      </c>
      <c r="B250" s="166" t="s">
        <v>884</v>
      </c>
      <c r="C250" s="175" t="s">
        <v>894</v>
      </c>
      <c r="D250" s="176" t="s">
        <v>890</v>
      </c>
      <c r="E250" s="176">
        <v>490</v>
      </c>
      <c r="F250" s="176" t="s">
        <v>891</v>
      </c>
      <c r="G250" s="175" t="s">
        <v>895</v>
      </c>
      <c r="H250" s="146">
        <v>300</v>
      </c>
      <c r="I250" s="145">
        <v>1.6333333333333333</v>
      </c>
    </row>
    <row r="251" spans="1:9" ht="14.25" customHeight="1" x14ac:dyDescent="0.15">
      <c r="A251" s="151" t="s">
        <v>896</v>
      </c>
      <c r="B251" s="166" t="s">
        <v>897</v>
      </c>
      <c r="C251" s="175" t="s">
        <v>898</v>
      </c>
      <c r="D251" s="176" t="s">
        <v>886</v>
      </c>
      <c r="E251" s="176">
        <v>1155</v>
      </c>
      <c r="F251" s="176" t="s">
        <v>17</v>
      </c>
      <c r="G251" s="175" t="s">
        <v>899</v>
      </c>
      <c r="H251" s="146">
        <v>120</v>
      </c>
      <c r="I251" s="145">
        <f t="shared" si="11"/>
        <v>9.625</v>
      </c>
    </row>
    <row r="252" spans="1:9" ht="14.25" customHeight="1" x14ac:dyDescent="0.15">
      <c r="A252" s="151" t="s">
        <v>900</v>
      </c>
      <c r="B252" s="166" t="s">
        <v>901</v>
      </c>
      <c r="C252" s="175" t="s">
        <v>902</v>
      </c>
      <c r="D252" s="176" t="s">
        <v>302</v>
      </c>
      <c r="E252" s="176">
        <v>945</v>
      </c>
      <c r="F252" s="176" t="s">
        <v>17</v>
      </c>
      <c r="G252" s="175" t="s">
        <v>887</v>
      </c>
      <c r="H252" s="146">
        <v>400</v>
      </c>
      <c r="I252" s="145">
        <f t="shared" si="11"/>
        <v>2.3624999999999998</v>
      </c>
    </row>
    <row r="253" spans="1:9" ht="14.25" customHeight="1" x14ac:dyDescent="0.15">
      <c r="A253" s="151" t="s">
        <v>903</v>
      </c>
      <c r="B253" s="166" t="s">
        <v>904</v>
      </c>
      <c r="C253" s="175" t="s">
        <v>905</v>
      </c>
      <c r="D253" s="176" t="s">
        <v>906</v>
      </c>
      <c r="E253" s="176">
        <v>2240</v>
      </c>
      <c r="F253" s="176" t="s">
        <v>67</v>
      </c>
      <c r="G253" s="175" t="s">
        <v>23</v>
      </c>
      <c r="H253" s="146">
        <v>1000</v>
      </c>
      <c r="I253" s="145">
        <f t="shared" si="11"/>
        <v>2.2400000000000002</v>
      </c>
    </row>
    <row r="254" spans="1:9" ht="14.25" customHeight="1" x14ac:dyDescent="0.15">
      <c r="A254" s="151" t="s">
        <v>907</v>
      </c>
      <c r="B254" s="166" t="s">
        <v>908</v>
      </c>
      <c r="C254" s="175" t="s">
        <v>909</v>
      </c>
      <c r="D254" s="176"/>
      <c r="E254" s="176">
        <v>1200</v>
      </c>
      <c r="F254" s="176" t="s">
        <v>17</v>
      </c>
      <c r="G254" s="175" t="s">
        <v>910</v>
      </c>
      <c r="H254" s="146">
        <v>900</v>
      </c>
      <c r="I254" s="145">
        <f t="shared" si="11"/>
        <v>1.3333333333333333</v>
      </c>
    </row>
    <row r="255" spans="1:9" ht="14.25" customHeight="1" x14ac:dyDescent="0.15">
      <c r="A255" s="151" t="s">
        <v>911</v>
      </c>
      <c r="B255" s="166" t="s">
        <v>912</v>
      </c>
      <c r="C255" s="175" t="s">
        <v>913</v>
      </c>
      <c r="D255" s="176" t="s">
        <v>914</v>
      </c>
      <c r="E255" s="176">
        <v>1215</v>
      </c>
      <c r="F255" s="176" t="s">
        <v>17</v>
      </c>
      <c r="G255" s="175" t="s">
        <v>91</v>
      </c>
      <c r="H255" s="146">
        <v>500</v>
      </c>
      <c r="I255" s="145">
        <f t="shared" si="11"/>
        <v>2.4300000000000002</v>
      </c>
    </row>
    <row r="256" spans="1:9" ht="14.25" customHeight="1" x14ac:dyDescent="0.15">
      <c r="A256" s="151" t="s">
        <v>915</v>
      </c>
      <c r="B256" s="166" t="s">
        <v>916</v>
      </c>
      <c r="C256" s="175" t="s">
        <v>917</v>
      </c>
      <c r="D256" s="176" t="s">
        <v>918</v>
      </c>
      <c r="E256" s="176">
        <v>6500</v>
      </c>
      <c r="F256" s="176" t="s">
        <v>17</v>
      </c>
      <c r="G256" s="175" t="s">
        <v>919</v>
      </c>
      <c r="H256" s="146">
        <v>1000</v>
      </c>
      <c r="I256" s="145">
        <f t="shared" si="11"/>
        <v>6.5</v>
      </c>
    </row>
    <row r="257" spans="1:9" ht="14.25" customHeight="1" x14ac:dyDescent="0.15">
      <c r="A257" s="151" t="s">
        <v>920</v>
      </c>
      <c r="B257" s="150" t="s">
        <v>921</v>
      </c>
      <c r="C257" s="175" t="s">
        <v>922</v>
      </c>
      <c r="D257" s="176" t="s">
        <v>923</v>
      </c>
      <c r="E257" s="176">
        <v>403</v>
      </c>
      <c r="F257" s="176" t="s">
        <v>17</v>
      </c>
      <c r="G257" s="175" t="s">
        <v>181</v>
      </c>
      <c r="H257" s="146">
        <v>100</v>
      </c>
      <c r="I257" s="145">
        <f t="shared" si="11"/>
        <v>4.03</v>
      </c>
    </row>
    <row r="258" spans="1:9" ht="14.25" customHeight="1" x14ac:dyDescent="0.15">
      <c r="A258" s="151" t="s">
        <v>924</v>
      </c>
      <c r="B258" s="166" t="s">
        <v>925</v>
      </c>
      <c r="C258" s="175" t="s">
        <v>926</v>
      </c>
      <c r="D258" s="176" t="s">
        <v>302</v>
      </c>
      <c r="E258" s="176">
        <v>670</v>
      </c>
      <c r="F258" s="176" t="s">
        <v>17</v>
      </c>
      <c r="G258" s="175" t="s">
        <v>927</v>
      </c>
      <c r="H258" s="146">
        <v>300</v>
      </c>
      <c r="I258" s="145">
        <f t="shared" si="11"/>
        <v>2.2333333333333334</v>
      </c>
    </row>
    <row r="259" spans="1:9" ht="14.25" customHeight="1" x14ac:dyDescent="0.15">
      <c r="A259" s="151" t="s">
        <v>928</v>
      </c>
      <c r="B259" s="166" t="s">
        <v>929</v>
      </c>
      <c r="C259" s="175" t="s">
        <v>930</v>
      </c>
      <c r="D259" s="176"/>
      <c r="E259" s="176">
        <v>1524</v>
      </c>
      <c r="F259" s="176" t="s">
        <v>17</v>
      </c>
      <c r="G259" s="175" t="s">
        <v>931</v>
      </c>
      <c r="H259" s="146">
        <v>540</v>
      </c>
      <c r="I259" s="145">
        <f t="shared" si="11"/>
        <v>2.8222222222222224</v>
      </c>
    </row>
    <row r="260" spans="1:9" ht="14.25" customHeight="1" x14ac:dyDescent="0.15">
      <c r="A260" s="151" t="s">
        <v>932</v>
      </c>
      <c r="B260" s="166" t="s">
        <v>933</v>
      </c>
      <c r="C260" s="175" t="s">
        <v>934</v>
      </c>
      <c r="D260" s="176" t="s">
        <v>886</v>
      </c>
      <c r="E260" s="176">
        <v>1075</v>
      </c>
      <c r="F260" s="176" t="s">
        <v>17</v>
      </c>
      <c r="G260" s="175" t="s">
        <v>887</v>
      </c>
      <c r="H260" s="146">
        <v>400</v>
      </c>
      <c r="I260" s="145">
        <f t="shared" si="11"/>
        <v>2.6875</v>
      </c>
    </row>
    <row r="261" spans="1:9" ht="14.25" customHeight="1" x14ac:dyDescent="0.15">
      <c r="A261" s="151" t="s">
        <v>935</v>
      </c>
      <c r="B261" s="166" t="s">
        <v>936</v>
      </c>
      <c r="C261" s="175" t="s">
        <v>937</v>
      </c>
      <c r="D261" s="176" t="s">
        <v>938</v>
      </c>
      <c r="E261" s="176">
        <v>840</v>
      </c>
      <c r="F261" s="176" t="s">
        <v>17</v>
      </c>
      <c r="G261" s="175" t="s">
        <v>181</v>
      </c>
      <c r="H261" s="146">
        <v>100</v>
      </c>
      <c r="I261" s="145">
        <f t="shared" si="11"/>
        <v>8.4</v>
      </c>
    </row>
    <row r="262" spans="1:9" ht="14.25" customHeight="1" x14ac:dyDescent="0.15">
      <c r="A262" s="151" t="s">
        <v>939</v>
      </c>
      <c r="B262" s="150" t="s">
        <v>940</v>
      </c>
      <c r="C262" s="175" t="s">
        <v>941</v>
      </c>
      <c r="D262" s="176" t="s">
        <v>942</v>
      </c>
      <c r="E262" s="176">
        <v>790</v>
      </c>
      <c r="F262" s="176" t="s">
        <v>891</v>
      </c>
      <c r="G262" s="175" t="s">
        <v>943</v>
      </c>
      <c r="H262" s="146">
        <v>400</v>
      </c>
      <c r="I262" s="145">
        <v>1.9750000000000001</v>
      </c>
    </row>
    <row r="263" spans="1:9" ht="14.25" customHeight="1" x14ac:dyDescent="0.15">
      <c r="A263" s="151" t="s">
        <v>944</v>
      </c>
      <c r="B263" s="150" t="s">
        <v>940</v>
      </c>
      <c r="C263" s="175" t="s">
        <v>945</v>
      </c>
      <c r="D263" s="176" t="s">
        <v>942</v>
      </c>
      <c r="E263" s="176">
        <v>690</v>
      </c>
      <c r="F263" s="176" t="s">
        <v>891</v>
      </c>
      <c r="G263" s="175" t="s">
        <v>892</v>
      </c>
      <c r="H263" s="146">
        <v>350</v>
      </c>
      <c r="I263" s="145">
        <v>1.9714285714285715</v>
      </c>
    </row>
    <row r="264" spans="1:9" ht="14.25" customHeight="1" x14ac:dyDescent="0.15">
      <c r="A264" s="151" t="s">
        <v>946</v>
      </c>
      <c r="B264" s="150" t="s">
        <v>940</v>
      </c>
      <c r="C264" s="175" t="s">
        <v>947</v>
      </c>
      <c r="D264" s="176" t="s">
        <v>942</v>
      </c>
      <c r="E264" s="176">
        <v>595</v>
      </c>
      <c r="F264" s="176" t="s">
        <v>891</v>
      </c>
      <c r="G264" s="175" t="s">
        <v>895</v>
      </c>
      <c r="H264" s="146">
        <v>300</v>
      </c>
      <c r="I264" s="145">
        <v>1.9833333333333334</v>
      </c>
    </row>
    <row r="265" spans="1:9" ht="14.25" customHeight="1" x14ac:dyDescent="0.15">
      <c r="A265" s="151" t="s">
        <v>948</v>
      </c>
      <c r="B265" s="166" t="s">
        <v>949</v>
      </c>
      <c r="C265" s="175" t="s">
        <v>950</v>
      </c>
      <c r="D265" s="176" t="s">
        <v>951</v>
      </c>
      <c r="E265" s="176">
        <v>535</v>
      </c>
      <c r="F265" s="176" t="s">
        <v>319</v>
      </c>
      <c r="G265" s="175" t="s">
        <v>952</v>
      </c>
      <c r="H265" s="146">
        <v>300</v>
      </c>
      <c r="I265" s="145">
        <v>1.7833333333333334</v>
      </c>
    </row>
    <row r="266" spans="1:9" ht="14.25" customHeight="1" x14ac:dyDescent="0.15">
      <c r="A266" s="151" t="s">
        <v>953</v>
      </c>
      <c r="B266" s="166" t="s">
        <v>949</v>
      </c>
      <c r="C266" s="175" t="s">
        <v>954</v>
      </c>
      <c r="D266" s="176" t="s">
        <v>951</v>
      </c>
      <c r="E266" s="176">
        <v>630</v>
      </c>
      <c r="F266" s="176" t="s">
        <v>319</v>
      </c>
      <c r="G266" s="175" t="s">
        <v>955</v>
      </c>
      <c r="H266" s="146">
        <v>350</v>
      </c>
      <c r="I266" s="145">
        <v>1.8</v>
      </c>
    </row>
    <row r="267" spans="1:9" ht="14.25" customHeight="1" x14ac:dyDescent="0.15">
      <c r="A267" s="151" t="s">
        <v>956</v>
      </c>
      <c r="B267" s="166" t="s">
        <v>949</v>
      </c>
      <c r="C267" s="175" t="s">
        <v>957</v>
      </c>
      <c r="D267" s="176" t="s">
        <v>951</v>
      </c>
      <c r="E267" s="176">
        <v>715</v>
      </c>
      <c r="F267" s="176" t="s">
        <v>319</v>
      </c>
      <c r="G267" s="175" t="s">
        <v>958</v>
      </c>
      <c r="H267" s="146">
        <v>400</v>
      </c>
      <c r="I267" s="145">
        <v>1.7875000000000001</v>
      </c>
    </row>
    <row r="268" spans="1:9" ht="14.25" customHeight="1" x14ac:dyDescent="0.15">
      <c r="A268" s="151" t="s">
        <v>959</v>
      </c>
      <c r="B268" s="166" t="s">
        <v>960</v>
      </c>
      <c r="C268" s="175" t="s">
        <v>961</v>
      </c>
      <c r="D268" s="176" t="s">
        <v>962</v>
      </c>
      <c r="E268" s="176">
        <v>29</v>
      </c>
      <c r="F268" s="176" t="s">
        <v>963</v>
      </c>
      <c r="G268" s="175" t="s">
        <v>964</v>
      </c>
      <c r="H268" s="146">
        <v>80</v>
      </c>
      <c r="I268" s="145">
        <f t="shared" si="11"/>
        <v>0.36249999999999999</v>
      </c>
    </row>
    <row r="269" spans="1:9" ht="14.25" customHeight="1" x14ac:dyDescent="0.15">
      <c r="A269" s="151" t="s">
        <v>965</v>
      </c>
      <c r="B269" s="166" t="s">
        <v>966</v>
      </c>
      <c r="C269" s="175" t="s">
        <v>967</v>
      </c>
      <c r="D269" s="176" t="s">
        <v>968</v>
      </c>
      <c r="E269" s="176">
        <v>605</v>
      </c>
      <c r="F269" s="176" t="s">
        <v>17</v>
      </c>
      <c r="G269" s="175" t="s">
        <v>969</v>
      </c>
      <c r="H269" s="146">
        <v>400</v>
      </c>
      <c r="I269" s="145">
        <v>1.5125</v>
      </c>
    </row>
    <row r="270" spans="1:9" ht="14.25" customHeight="1" x14ac:dyDescent="0.15">
      <c r="A270" s="151" t="s">
        <v>970</v>
      </c>
      <c r="B270" s="166" t="s">
        <v>966</v>
      </c>
      <c r="C270" s="175" t="s">
        <v>971</v>
      </c>
      <c r="D270" s="176" t="s">
        <v>951</v>
      </c>
      <c r="E270" s="176">
        <v>525</v>
      </c>
      <c r="F270" s="176" t="s">
        <v>891</v>
      </c>
      <c r="G270" s="175" t="s">
        <v>892</v>
      </c>
      <c r="H270" s="146">
        <v>350</v>
      </c>
      <c r="I270" s="145">
        <v>1.5</v>
      </c>
    </row>
    <row r="271" spans="1:9" ht="14.25" customHeight="1" x14ac:dyDescent="0.15">
      <c r="A271" s="151" t="s">
        <v>972</v>
      </c>
      <c r="B271" s="166" t="s">
        <v>966</v>
      </c>
      <c r="C271" s="175" t="s">
        <v>973</v>
      </c>
      <c r="D271" s="176" t="s">
        <v>951</v>
      </c>
      <c r="E271" s="176">
        <v>460</v>
      </c>
      <c r="F271" s="176" t="s">
        <v>891</v>
      </c>
      <c r="G271" s="175" t="s">
        <v>895</v>
      </c>
      <c r="H271" s="146">
        <v>300</v>
      </c>
      <c r="I271" s="145">
        <v>1.5333333333333334</v>
      </c>
    </row>
    <row r="272" spans="1:9" ht="14.25" customHeight="1" x14ac:dyDescent="0.15">
      <c r="A272" s="151" t="s">
        <v>974</v>
      </c>
      <c r="B272" s="166" t="s">
        <v>975</v>
      </c>
      <c r="C272" s="175" t="s">
        <v>976</v>
      </c>
      <c r="D272" s="176"/>
      <c r="E272" s="176">
        <v>3920</v>
      </c>
      <c r="F272" s="176" t="s">
        <v>67</v>
      </c>
      <c r="G272" s="175" t="s">
        <v>977</v>
      </c>
      <c r="H272" s="146">
        <v>1000</v>
      </c>
      <c r="I272" s="145">
        <f t="shared" si="11"/>
        <v>3.92</v>
      </c>
    </row>
    <row r="273" spans="1:9" ht="14.25" customHeight="1" x14ac:dyDescent="0.15">
      <c r="A273" s="151" t="s">
        <v>978</v>
      </c>
      <c r="B273" s="166" t="s">
        <v>979</v>
      </c>
      <c r="C273" s="175" t="s">
        <v>980</v>
      </c>
      <c r="D273" s="176" t="s">
        <v>981</v>
      </c>
      <c r="E273" s="176">
        <v>2050</v>
      </c>
      <c r="F273" s="176" t="s">
        <v>209</v>
      </c>
      <c r="G273" s="175" t="s">
        <v>91</v>
      </c>
      <c r="H273" s="146">
        <v>500</v>
      </c>
      <c r="I273" s="145">
        <f t="shared" si="11"/>
        <v>4.0999999999999996</v>
      </c>
    </row>
    <row r="274" spans="1:9" ht="14.25" customHeight="1" x14ac:dyDescent="0.15">
      <c r="A274" s="151" t="s">
        <v>982</v>
      </c>
      <c r="B274" s="166" t="s">
        <v>983</v>
      </c>
      <c r="C274" s="175" t="s">
        <v>984</v>
      </c>
      <c r="D274" s="176" t="s">
        <v>234</v>
      </c>
      <c r="E274" s="176">
        <v>99</v>
      </c>
      <c r="F274" s="176" t="s">
        <v>17</v>
      </c>
      <c r="G274" s="175" t="s">
        <v>985</v>
      </c>
      <c r="H274" s="146">
        <v>25</v>
      </c>
      <c r="I274" s="145">
        <f t="shared" si="11"/>
        <v>3.96</v>
      </c>
    </row>
    <row r="275" spans="1:9" ht="14.25" customHeight="1" x14ac:dyDescent="0.15">
      <c r="A275" s="151" t="s">
        <v>986</v>
      </c>
      <c r="B275" s="166" t="s">
        <v>987</v>
      </c>
      <c r="C275" s="175" t="s">
        <v>988</v>
      </c>
      <c r="D275" s="176"/>
      <c r="E275" s="176">
        <v>750</v>
      </c>
      <c r="F275" s="176" t="s">
        <v>17</v>
      </c>
      <c r="G275" s="175" t="s">
        <v>969</v>
      </c>
      <c r="H275" s="146">
        <v>400</v>
      </c>
      <c r="I275" s="145">
        <f t="shared" si="11"/>
        <v>1.875</v>
      </c>
    </row>
    <row r="276" spans="1:9" ht="14.25" customHeight="1" x14ac:dyDescent="0.15">
      <c r="A276" s="151" t="s">
        <v>989</v>
      </c>
      <c r="B276" s="166" t="s">
        <v>990</v>
      </c>
      <c r="C276" s="175" t="s">
        <v>991</v>
      </c>
      <c r="D276" s="176" t="s">
        <v>942</v>
      </c>
      <c r="E276" s="176">
        <v>642</v>
      </c>
      <c r="F276" s="176" t="s">
        <v>17</v>
      </c>
      <c r="G276" s="175" t="s">
        <v>887</v>
      </c>
      <c r="H276" s="146">
        <v>400</v>
      </c>
      <c r="I276" s="145">
        <v>1.605</v>
      </c>
    </row>
    <row r="277" spans="1:9" ht="14.25" customHeight="1" x14ac:dyDescent="0.15">
      <c r="A277" s="151" t="s">
        <v>992</v>
      </c>
      <c r="B277" s="166" t="s">
        <v>990</v>
      </c>
      <c r="C277" s="175" t="s">
        <v>993</v>
      </c>
      <c r="D277" s="176" t="s">
        <v>942</v>
      </c>
      <c r="E277" s="176">
        <v>561</v>
      </c>
      <c r="F277" s="176" t="s">
        <v>891</v>
      </c>
      <c r="G277" s="175" t="s">
        <v>892</v>
      </c>
      <c r="H277" s="146">
        <v>350</v>
      </c>
      <c r="I277" s="145">
        <v>1.6028571428571428</v>
      </c>
    </row>
    <row r="278" spans="1:9" ht="14.25" customHeight="1" x14ac:dyDescent="0.15">
      <c r="A278" s="151" t="s">
        <v>994</v>
      </c>
      <c r="B278" s="166" t="s">
        <v>990</v>
      </c>
      <c r="C278" s="175" t="s">
        <v>995</v>
      </c>
      <c r="D278" s="176" t="s">
        <v>942</v>
      </c>
      <c r="E278" s="176">
        <v>480</v>
      </c>
      <c r="F278" s="176" t="s">
        <v>891</v>
      </c>
      <c r="G278" s="175" t="s">
        <v>895</v>
      </c>
      <c r="H278" s="146">
        <v>300</v>
      </c>
      <c r="I278" s="145">
        <v>1.6</v>
      </c>
    </row>
    <row r="279" spans="1:9" ht="14.25" customHeight="1" x14ac:dyDescent="0.15">
      <c r="A279" s="151" t="s">
        <v>996</v>
      </c>
      <c r="B279" s="166" t="s">
        <v>997</v>
      </c>
      <c r="C279" s="175" t="s">
        <v>998</v>
      </c>
      <c r="D279" s="176" t="s">
        <v>999</v>
      </c>
      <c r="E279" s="176">
        <v>1678</v>
      </c>
      <c r="F279" s="176" t="s">
        <v>17</v>
      </c>
      <c r="G279" s="175" t="s">
        <v>23</v>
      </c>
      <c r="H279" s="146">
        <v>1000</v>
      </c>
      <c r="I279" s="145">
        <f t="shared" si="11"/>
        <v>1.6779999999999999</v>
      </c>
    </row>
    <row r="280" spans="1:9" ht="14.25" customHeight="1" x14ac:dyDescent="0.15">
      <c r="A280" s="151" t="s">
        <v>1000</v>
      </c>
      <c r="B280" s="150" t="s">
        <v>1001</v>
      </c>
      <c r="C280" s="175" t="s">
        <v>1002</v>
      </c>
      <c r="D280" s="176" t="s">
        <v>999</v>
      </c>
      <c r="E280" s="176">
        <v>1735</v>
      </c>
      <c r="F280" s="176" t="s">
        <v>17</v>
      </c>
      <c r="G280" s="175" t="s">
        <v>23</v>
      </c>
      <c r="H280" s="146">
        <v>1000</v>
      </c>
      <c r="I280" s="145">
        <f t="shared" si="11"/>
        <v>1.7350000000000001</v>
      </c>
    </row>
    <row r="281" spans="1:9" ht="14.25" customHeight="1" x14ac:dyDescent="0.15">
      <c r="A281" s="151" t="s">
        <v>1003</v>
      </c>
      <c r="B281" s="166" t="s">
        <v>1004</v>
      </c>
      <c r="C281" s="175" t="s">
        <v>1005</v>
      </c>
      <c r="D281" s="176" t="s">
        <v>968</v>
      </c>
      <c r="E281" s="176">
        <v>710</v>
      </c>
      <c r="F281" s="176" t="s">
        <v>17</v>
      </c>
      <c r="G281" s="175" t="s">
        <v>1006</v>
      </c>
      <c r="H281" s="146">
        <v>350</v>
      </c>
      <c r="I281" s="145">
        <f t="shared" si="11"/>
        <v>2.0285714285714285</v>
      </c>
    </row>
    <row r="282" spans="1:9" ht="13.9" customHeight="1" x14ac:dyDescent="0.15">
      <c r="A282" s="151" t="s">
        <v>1007</v>
      </c>
      <c r="B282" s="166" t="s">
        <v>1008</v>
      </c>
      <c r="C282" s="175" t="s">
        <v>1009</v>
      </c>
      <c r="D282" s="176" t="s">
        <v>302</v>
      </c>
      <c r="E282" s="176">
        <v>622</v>
      </c>
      <c r="F282" s="176" t="s">
        <v>17</v>
      </c>
      <c r="G282" s="175" t="s">
        <v>91</v>
      </c>
      <c r="H282" s="146">
        <v>500</v>
      </c>
      <c r="I282" s="145">
        <f t="shared" si="11"/>
        <v>1.244</v>
      </c>
    </row>
    <row r="283" spans="1:9" ht="14.25" customHeight="1" x14ac:dyDescent="0.15">
      <c r="A283" s="151" t="s">
        <v>1010</v>
      </c>
      <c r="B283" s="166" t="s">
        <v>1011</v>
      </c>
      <c r="C283" s="175" t="s">
        <v>1012</v>
      </c>
      <c r="D283" s="176"/>
      <c r="E283" s="176">
        <v>2930</v>
      </c>
      <c r="F283" s="176" t="s">
        <v>67</v>
      </c>
      <c r="G283" s="175" t="s">
        <v>23</v>
      </c>
      <c r="H283" s="146">
        <v>1000</v>
      </c>
      <c r="I283" s="145">
        <f t="shared" si="11"/>
        <v>2.93</v>
      </c>
    </row>
    <row r="284" spans="1:9" ht="14.25" customHeight="1" x14ac:dyDescent="0.15">
      <c r="A284" s="151" t="s">
        <v>1013</v>
      </c>
      <c r="B284" s="166" t="s">
        <v>1011</v>
      </c>
      <c r="C284" s="175" t="s">
        <v>1014</v>
      </c>
      <c r="D284" s="176" t="s">
        <v>886</v>
      </c>
      <c r="E284" s="176">
        <v>1867</v>
      </c>
      <c r="F284" s="176" t="s">
        <v>67</v>
      </c>
      <c r="G284" s="175" t="s">
        <v>1015</v>
      </c>
      <c r="H284" s="146">
        <v>1000</v>
      </c>
      <c r="I284" s="145">
        <f t="shared" si="11"/>
        <v>1.867</v>
      </c>
    </row>
    <row r="285" spans="1:9" ht="14.25" customHeight="1" x14ac:dyDescent="0.15">
      <c r="A285" s="151" t="s">
        <v>1016</v>
      </c>
      <c r="B285" s="166" t="s">
        <v>1017</v>
      </c>
      <c r="C285" s="175" t="s">
        <v>1018</v>
      </c>
      <c r="D285" s="176" t="s">
        <v>886</v>
      </c>
      <c r="E285" s="176">
        <v>3060</v>
      </c>
      <c r="F285" s="176" t="s">
        <v>381</v>
      </c>
      <c r="G285" s="175" t="s">
        <v>1019</v>
      </c>
      <c r="H285" s="146">
        <v>1300</v>
      </c>
      <c r="I285" s="145">
        <f t="shared" si="11"/>
        <v>2.3538461538461539</v>
      </c>
    </row>
    <row r="286" spans="1:9" ht="14.25" customHeight="1" x14ac:dyDescent="0.15">
      <c r="A286" s="151" t="s">
        <v>1020</v>
      </c>
      <c r="B286" s="166" t="s">
        <v>1017</v>
      </c>
      <c r="C286" s="175" t="s">
        <v>1021</v>
      </c>
      <c r="D286" s="176"/>
      <c r="E286" s="176">
        <v>1290</v>
      </c>
      <c r="F286" s="176" t="s">
        <v>17</v>
      </c>
      <c r="G286" s="175" t="s">
        <v>1022</v>
      </c>
      <c r="H286" s="146">
        <v>280</v>
      </c>
      <c r="I286" s="145">
        <v>4.6071428571428568</v>
      </c>
    </row>
    <row r="287" spans="1:9" ht="14.25" customHeight="1" x14ac:dyDescent="0.15">
      <c r="A287" s="151" t="s">
        <v>1023</v>
      </c>
      <c r="B287" s="166" t="s">
        <v>1017</v>
      </c>
      <c r="C287" s="175" t="s">
        <v>1024</v>
      </c>
      <c r="D287" s="176"/>
      <c r="E287" s="176">
        <v>1320</v>
      </c>
      <c r="F287" s="176" t="s">
        <v>17</v>
      </c>
      <c r="G287" s="175" t="s">
        <v>1025</v>
      </c>
      <c r="H287" s="146">
        <v>220</v>
      </c>
      <c r="I287" s="145">
        <v>6</v>
      </c>
    </row>
    <row r="288" spans="1:9" ht="14.25" customHeight="1" x14ac:dyDescent="0.15">
      <c r="A288" s="151" t="s">
        <v>1026</v>
      </c>
      <c r="B288" s="166" t="s">
        <v>1027</v>
      </c>
      <c r="C288" s="175" t="s">
        <v>1028</v>
      </c>
      <c r="D288" s="176" t="s">
        <v>789</v>
      </c>
      <c r="E288" s="176">
        <v>455</v>
      </c>
      <c r="F288" s="176" t="s">
        <v>17</v>
      </c>
      <c r="G288" s="175" t="s">
        <v>181</v>
      </c>
      <c r="H288" s="146">
        <v>100</v>
      </c>
      <c r="I288" s="145">
        <f>E288/H288</f>
        <v>4.55</v>
      </c>
    </row>
    <row r="289" spans="1:9" ht="14.25" customHeight="1" x14ac:dyDescent="0.15">
      <c r="A289" s="151" t="s">
        <v>1029</v>
      </c>
      <c r="B289" s="166" t="s">
        <v>1030</v>
      </c>
      <c r="C289" s="175" t="s">
        <v>1031</v>
      </c>
      <c r="D289" s="176" t="s">
        <v>886</v>
      </c>
      <c r="E289" s="176">
        <v>1608</v>
      </c>
      <c r="F289" s="176" t="s">
        <v>17</v>
      </c>
      <c r="G289" s="175" t="s">
        <v>1032</v>
      </c>
      <c r="H289" s="146">
        <v>800</v>
      </c>
      <c r="I289" s="145">
        <f>E289/H289</f>
        <v>2.0099999999999998</v>
      </c>
    </row>
    <row r="290" spans="1:9" ht="14.25" customHeight="1" x14ac:dyDescent="0.15">
      <c r="A290" s="151" t="s">
        <v>1033</v>
      </c>
      <c r="B290" s="166" t="s">
        <v>1030</v>
      </c>
      <c r="C290" s="175" t="s">
        <v>1034</v>
      </c>
      <c r="D290" s="176" t="s">
        <v>886</v>
      </c>
      <c r="E290" s="176">
        <v>1548</v>
      </c>
      <c r="F290" s="176" t="s">
        <v>17</v>
      </c>
      <c r="G290" s="175" t="s">
        <v>1032</v>
      </c>
      <c r="H290" s="146">
        <v>800</v>
      </c>
      <c r="I290" s="145">
        <f>E290/H290</f>
        <v>1.9350000000000001</v>
      </c>
    </row>
    <row r="291" spans="1:9" ht="14.25" customHeight="1" x14ac:dyDescent="0.15">
      <c r="A291" s="151" t="s">
        <v>1035</v>
      </c>
      <c r="B291" s="166" t="s">
        <v>1030</v>
      </c>
      <c r="C291" s="175" t="s">
        <v>1036</v>
      </c>
      <c r="D291" s="176" t="s">
        <v>886</v>
      </c>
      <c r="E291" s="176">
        <v>1438</v>
      </c>
      <c r="F291" s="176" t="s">
        <v>17</v>
      </c>
      <c r="G291" s="175" t="s">
        <v>1032</v>
      </c>
      <c r="H291" s="146">
        <v>800</v>
      </c>
      <c r="I291" s="145">
        <f>E291/H291</f>
        <v>1.7975000000000001</v>
      </c>
    </row>
    <row r="292" spans="1:9" ht="14.25" customHeight="1" x14ac:dyDescent="0.15">
      <c r="A292" s="151" t="s">
        <v>1037</v>
      </c>
      <c r="B292" s="166" t="s">
        <v>1038</v>
      </c>
      <c r="C292" s="175" t="s">
        <v>1039</v>
      </c>
      <c r="D292" s="176" t="s">
        <v>886</v>
      </c>
      <c r="E292" s="176">
        <v>705</v>
      </c>
      <c r="F292" s="176" t="s">
        <v>17</v>
      </c>
      <c r="G292" s="175" t="s">
        <v>1040</v>
      </c>
      <c r="H292" s="146">
        <v>400</v>
      </c>
      <c r="I292" s="145">
        <f t="shared" ref="I292:I304" si="12">E292/H292</f>
        <v>1.7625</v>
      </c>
    </row>
    <row r="293" spans="1:9" ht="14.25" customHeight="1" x14ac:dyDescent="0.15">
      <c r="A293" s="151" t="s">
        <v>1041</v>
      </c>
      <c r="B293" s="150" t="s">
        <v>1042</v>
      </c>
      <c r="C293" s="175" t="s">
        <v>1043</v>
      </c>
      <c r="D293" s="176" t="s">
        <v>1044</v>
      </c>
      <c r="E293" s="176">
        <v>4500</v>
      </c>
      <c r="F293" s="176" t="s">
        <v>17</v>
      </c>
      <c r="G293" s="175" t="s">
        <v>23</v>
      </c>
      <c r="H293" s="146">
        <v>1000</v>
      </c>
      <c r="I293" s="145">
        <f t="shared" si="12"/>
        <v>4.5</v>
      </c>
    </row>
    <row r="294" spans="1:9" ht="14.25" customHeight="1" x14ac:dyDescent="0.15">
      <c r="A294" s="151" t="s">
        <v>1045</v>
      </c>
      <c r="B294" s="166" t="s">
        <v>1046</v>
      </c>
      <c r="C294" s="175" t="s">
        <v>1047</v>
      </c>
      <c r="D294" s="176"/>
      <c r="E294" s="176">
        <v>2207</v>
      </c>
      <c r="F294" s="176" t="s">
        <v>17</v>
      </c>
      <c r="G294" s="175" t="s">
        <v>1048</v>
      </c>
      <c r="H294" s="146">
        <v>1250</v>
      </c>
      <c r="I294" s="145">
        <f t="shared" si="12"/>
        <v>1.7656000000000001</v>
      </c>
    </row>
    <row r="295" spans="1:9" ht="14.25" customHeight="1" x14ac:dyDescent="0.15">
      <c r="A295" s="151" t="s">
        <v>1049</v>
      </c>
      <c r="B295" s="166" t="s">
        <v>1050</v>
      </c>
      <c r="C295" s="175" t="s">
        <v>1051</v>
      </c>
      <c r="D295" s="176" t="s">
        <v>886</v>
      </c>
      <c r="E295" s="176">
        <v>1650</v>
      </c>
      <c r="F295" s="176" t="s">
        <v>17</v>
      </c>
      <c r="G295" s="175" t="s">
        <v>1052</v>
      </c>
      <c r="H295" s="146">
        <v>750</v>
      </c>
      <c r="I295" s="145">
        <f t="shared" si="12"/>
        <v>2.2000000000000002</v>
      </c>
    </row>
    <row r="296" spans="1:9" ht="14.25" customHeight="1" x14ac:dyDescent="0.15">
      <c r="A296" s="151" t="s">
        <v>1053</v>
      </c>
      <c r="B296" s="166" t="s">
        <v>1054</v>
      </c>
      <c r="C296" s="175" t="s">
        <v>1055</v>
      </c>
      <c r="D296" s="176" t="s">
        <v>1056</v>
      </c>
      <c r="E296" s="176">
        <v>905</v>
      </c>
      <c r="F296" s="176" t="s">
        <v>17</v>
      </c>
      <c r="G296" s="175" t="s">
        <v>91</v>
      </c>
      <c r="H296" s="146">
        <v>500</v>
      </c>
      <c r="I296" s="145">
        <v>1.81</v>
      </c>
    </row>
    <row r="297" spans="1:9" ht="14.25" customHeight="1" x14ac:dyDescent="0.15">
      <c r="A297" s="151" t="s">
        <v>1057</v>
      </c>
      <c r="B297" s="166" t="s">
        <v>1054</v>
      </c>
      <c r="C297" s="175" t="s">
        <v>1058</v>
      </c>
      <c r="D297" s="176"/>
      <c r="E297" s="176">
        <v>121</v>
      </c>
      <c r="F297" s="176" t="s">
        <v>17</v>
      </c>
      <c r="G297" s="175" t="s">
        <v>1059</v>
      </c>
      <c r="H297" s="146">
        <v>750</v>
      </c>
      <c r="I297" s="145">
        <v>0.16133333333333333</v>
      </c>
    </row>
    <row r="298" spans="1:9" ht="14.25" customHeight="1" x14ac:dyDescent="0.15">
      <c r="A298" s="151" t="s">
        <v>1060</v>
      </c>
      <c r="B298" s="166" t="s">
        <v>1061</v>
      </c>
      <c r="C298" s="175" t="s">
        <v>1062</v>
      </c>
      <c r="D298" s="176" t="s">
        <v>1063</v>
      </c>
      <c r="E298" s="176">
        <v>638</v>
      </c>
      <c r="F298" s="176" t="s">
        <v>17</v>
      </c>
      <c r="G298" s="175" t="s">
        <v>1064</v>
      </c>
      <c r="H298" s="146">
        <v>270</v>
      </c>
      <c r="I298" s="145">
        <f t="shared" si="12"/>
        <v>2.3629629629629632</v>
      </c>
    </row>
    <row r="299" spans="1:9" ht="14.25" customHeight="1" x14ac:dyDescent="0.15">
      <c r="A299" s="151" t="s">
        <v>1065</v>
      </c>
      <c r="B299" s="166" t="s">
        <v>1066</v>
      </c>
      <c r="C299" s="175" t="s">
        <v>1067</v>
      </c>
      <c r="D299" s="176" t="s">
        <v>1068</v>
      </c>
      <c r="E299" s="176">
        <v>372</v>
      </c>
      <c r="F299" s="176" t="s">
        <v>17</v>
      </c>
      <c r="G299" s="175" t="s">
        <v>842</v>
      </c>
      <c r="H299" s="146">
        <v>500</v>
      </c>
      <c r="I299" s="145">
        <f t="shared" si="12"/>
        <v>0.74399999999999999</v>
      </c>
    </row>
    <row r="300" spans="1:9" ht="14.25" customHeight="1" x14ac:dyDescent="0.15">
      <c r="A300" s="151" t="s">
        <v>1069</v>
      </c>
      <c r="B300" s="166" t="s">
        <v>1070</v>
      </c>
      <c r="C300" s="175" t="s">
        <v>1071</v>
      </c>
      <c r="D300" s="176" t="s">
        <v>302</v>
      </c>
      <c r="E300" s="176">
        <v>1120</v>
      </c>
      <c r="F300" s="176" t="s">
        <v>17</v>
      </c>
      <c r="G300" s="175" t="s">
        <v>23</v>
      </c>
      <c r="H300" s="146">
        <v>1000</v>
      </c>
      <c r="I300" s="145">
        <f t="shared" si="12"/>
        <v>1.1200000000000001</v>
      </c>
    </row>
    <row r="301" spans="1:9" ht="14.25" customHeight="1" x14ac:dyDescent="0.15">
      <c r="A301" s="151" t="s">
        <v>1072</v>
      </c>
      <c r="B301" s="166" t="s">
        <v>1073</v>
      </c>
      <c r="C301" s="175" t="s">
        <v>1074</v>
      </c>
      <c r="D301" s="176" t="s">
        <v>1075</v>
      </c>
      <c r="E301" s="176">
        <v>170</v>
      </c>
      <c r="F301" s="176" t="s">
        <v>209</v>
      </c>
      <c r="G301" s="175" t="s">
        <v>139</v>
      </c>
      <c r="H301" s="146">
        <v>15</v>
      </c>
      <c r="I301" s="145">
        <f t="shared" si="12"/>
        <v>11.333333333333334</v>
      </c>
    </row>
    <row r="302" spans="1:9" ht="14.25" customHeight="1" x14ac:dyDescent="0.15">
      <c r="A302" s="151" t="s">
        <v>1076</v>
      </c>
      <c r="B302" s="166" t="s">
        <v>1077</v>
      </c>
      <c r="C302" s="175" t="s">
        <v>1078</v>
      </c>
      <c r="D302" s="176" t="s">
        <v>1056</v>
      </c>
      <c r="E302" s="176">
        <v>940</v>
      </c>
      <c r="F302" s="176" t="s">
        <v>17</v>
      </c>
      <c r="G302" s="175" t="s">
        <v>1079</v>
      </c>
      <c r="H302" s="146">
        <v>600</v>
      </c>
      <c r="I302" s="145">
        <f t="shared" si="12"/>
        <v>1.5666666666666667</v>
      </c>
    </row>
    <row r="303" spans="1:9" ht="14.25" customHeight="1" x14ac:dyDescent="0.15">
      <c r="A303" s="151" t="s">
        <v>1080</v>
      </c>
      <c r="B303" s="166" t="s">
        <v>1081</v>
      </c>
      <c r="C303" s="175" t="s">
        <v>1082</v>
      </c>
      <c r="D303" s="176" t="s">
        <v>1063</v>
      </c>
      <c r="E303" s="176">
        <v>178</v>
      </c>
      <c r="F303" s="176" t="s">
        <v>17</v>
      </c>
      <c r="G303" s="175" t="s">
        <v>1083</v>
      </c>
      <c r="H303" s="146">
        <v>135</v>
      </c>
      <c r="I303" s="145">
        <f t="shared" si="12"/>
        <v>1.3185185185185184</v>
      </c>
    </row>
    <row r="304" spans="1:9" ht="14.25" customHeight="1" x14ac:dyDescent="0.15">
      <c r="A304" s="151" t="s">
        <v>1084</v>
      </c>
      <c r="B304" s="166" t="s">
        <v>1085</v>
      </c>
      <c r="C304" s="175" t="s">
        <v>1086</v>
      </c>
      <c r="D304" s="176" t="s">
        <v>1087</v>
      </c>
      <c r="E304" s="176">
        <v>154</v>
      </c>
      <c r="F304" s="176" t="s">
        <v>209</v>
      </c>
      <c r="G304" s="175" t="s">
        <v>1088</v>
      </c>
      <c r="H304" s="146">
        <v>140</v>
      </c>
      <c r="I304" s="145">
        <f t="shared" si="12"/>
        <v>1.1000000000000001</v>
      </c>
    </row>
    <row r="305" spans="1:9" s="153" customFormat="1" ht="14.25" customHeight="1" x14ac:dyDescent="0.15">
      <c r="A305" s="163" t="s">
        <v>1089</v>
      </c>
      <c r="B305" s="162"/>
      <c r="C305" s="161"/>
      <c r="D305" s="161"/>
      <c r="E305" s="161"/>
      <c r="F305" s="161"/>
      <c r="G305" s="161"/>
      <c r="H305" s="161"/>
    </row>
    <row r="306" spans="1:9" s="153" customFormat="1" ht="14.25" customHeight="1" thickBot="1" x14ac:dyDescent="0.2">
      <c r="A306" s="160" t="s">
        <v>5</v>
      </c>
      <c r="B306" s="159" t="s">
        <v>6</v>
      </c>
      <c r="C306" s="179" t="s">
        <v>7</v>
      </c>
      <c r="D306" s="181" t="s">
        <v>8</v>
      </c>
      <c r="E306" s="180" t="s">
        <v>9</v>
      </c>
      <c r="F306" s="179" t="s">
        <v>10</v>
      </c>
      <c r="G306" s="179" t="s">
        <v>11</v>
      </c>
      <c r="H306" s="155" t="s">
        <v>12</v>
      </c>
      <c r="I306" s="154" t="s">
        <v>13</v>
      </c>
    </row>
    <row r="307" spans="1:9" ht="14.25" customHeight="1" thickTop="1" x14ac:dyDescent="0.15">
      <c r="A307" s="151" t="s">
        <v>1090</v>
      </c>
      <c r="B307" s="166" t="s">
        <v>1091</v>
      </c>
      <c r="C307" s="175" t="s">
        <v>1092</v>
      </c>
      <c r="D307" s="176"/>
      <c r="E307" s="176">
        <v>3105</v>
      </c>
      <c r="F307" s="176" t="s">
        <v>67</v>
      </c>
      <c r="G307" s="175"/>
      <c r="H307" s="146">
        <v>1000</v>
      </c>
      <c r="I307" s="145">
        <v>3.105</v>
      </c>
    </row>
    <row r="308" spans="1:9" ht="14.25" customHeight="1" x14ac:dyDescent="0.15">
      <c r="A308" s="151" t="s">
        <v>1093</v>
      </c>
      <c r="B308" s="166" t="s">
        <v>1091</v>
      </c>
      <c r="C308" s="175" t="s">
        <v>1094</v>
      </c>
      <c r="D308" s="176"/>
      <c r="E308" s="176">
        <v>4100</v>
      </c>
      <c r="F308" s="176" t="s">
        <v>67</v>
      </c>
      <c r="G308" s="175"/>
      <c r="H308" s="146">
        <v>1000</v>
      </c>
      <c r="I308" s="145">
        <v>4.0999999999999996</v>
      </c>
    </row>
    <row r="309" spans="1:9" ht="14.25" customHeight="1" x14ac:dyDescent="0.15">
      <c r="A309" s="151" t="s">
        <v>1095</v>
      </c>
      <c r="B309" s="166" t="s">
        <v>1096</v>
      </c>
      <c r="C309" s="175" t="s">
        <v>1097</v>
      </c>
      <c r="D309" s="176"/>
      <c r="E309" s="176">
        <v>2568</v>
      </c>
      <c r="F309" s="176" t="s">
        <v>67</v>
      </c>
      <c r="G309" s="175"/>
      <c r="H309" s="146">
        <v>1000</v>
      </c>
      <c r="I309" s="145">
        <v>2.5680000000000001</v>
      </c>
    </row>
    <row r="310" spans="1:9" ht="14.25" customHeight="1" x14ac:dyDescent="0.15">
      <c r="A310" s="151" t="s">
        <v>1098</v>
      </c>
      <c r="B310" s="166" t="s">
        <v>1096</v>
      </c>
      <c r="C310" s="175" t="s">
        <v>1099</v>
      </c>
      <c r="D310" s="176"/>
      <c r="E310" s="176">
        <v>2600</v>
      </c>
      <c r="F310" s="176" t="s">
        <v>67</v>
      </c>
      <c r="G310" s="175"/>
      <c r="H310" s="146">
        <v>1000</v>
      </c>
      <c r="I310" s="145">
        <v>2.6</v>
      </c>
    </row>
    <row r="311" spans="1:9" ht="14.25" customHeight="1" x14ac:dyDescent="0.15">
      <c r="A311" s="151" t="s">
        <v>1100</v>
      </c>
      <c r="B311" s="166" t="s">
        <v>1101</v>
      </c>
      <c r="C311" s="175" t="s">
        <v>1102</v>
      </c>
      <c r="D311" s="176"/>
      <c r="E311" s="176">
        <v>2700</v>
      </c>
      <c r="F311" s="176" t="s">
        <v>67</v>
      </c>
      <c r="G311" s="175"/>
      <c r="H311" s="146">
        <v>1000</v>
      </c>
      <c r="I311" s="145">
        <v>2.7</v>
      </c>
    </row>
    <row r="312" spans="1:9" ht="14.25" customHeight="1" x14ac:dyDescent="0.15">
      <c r="A312" s="151" t="s">
        <v>1103</v>
      </c>
      <c r="B312" s="166" t="s">
        <v>1101</v>
      </c>
      <c r="C312" s="175" t="s">
        <v>1104</v>
      </c>
      <c r="D312" s="176"/>
      <c r="E312" s="176">
        <v>2700</v>
      </c>
      <c r="F312" s="176" t="s">
        <v>67</v>
      </c>
      <c r="G312" s="175"/>
      <c r="H312" s="146">
        <v>1000</v>
      </c>
      <c r="I312" s="145">
        <v>2.7</v>
      </c>
    </row>
    <row r="313" spans="1:9" ht="14.25" customHeight="1" x14ac:dyDescent="0.15">
      <c r="A313" s="151" t="s">
        <v>1105</v>
      </c>
      <c r="B313" s="166" t="s">
        <v>1106</v>
      </c>
      <c r="C313" s="175" t="s">
        <v>1107</v>
      </c>
      <c r="D313" s="176"/>
      <c r="E313" s="176">
        <v>6700</v>
      </c>
      <c r="F313" s="176" t="s">
        <v>67</v>
      </c>
      <c r="G313" s="175"/>
      <c r="H313" s="146">
        <v>1000</v>
      </c>
      <c r="I313" s="145">
        <v>6.7</v>
      </c>
    </row>
    <row r="314" spans="1:9" ht="14.25" customHeight="1" x14ac:dyDescent="0.15">
      <c r="A314" s="151" t="s">
        <v>1108</v>
      </c>
      <c r="B314" s="166" t="s">
        <v>1109</v>
      </c>
      <c r="C314" s="175" t="s">
        <v>1110</v>
      </c>
      <c r="D314" s="176"/>
      <c r="E314" s="176">
        <v>2435</v>
      </c>
      <c r="F314" s="176" t="s">
        <v>67</v>
      </c>
      <c r="G314" s="175"/>
      <c r="H314" s="146">
        <v>1000</v>
      </c>
      <c r="I314" s="145">
        <v>2.4350000000000001</v>
      </c>
    </row>
    <row r="315" spans="1:9" ht="14.25" customHeight="1" x14ac:dyDescent="0.15">
      <c r="A315" s="151" t="s">
        <v>1111</v>
      </c>
      <c r="B315" s="166" t="s">
        <v>1112</v>
      </c>
      <c r="C315" s="175" t="s">
        <v>1113</v>
      </c>
      <c r="D315" s="176"/>
      <c r="E315" s="176">
        <v>2005</v>
      </c>
      <c r="F315" s="176" t="s">
        <v>67</v>
      </c>
      <c r="G315" s="175"/>
      <c r="H315" s="146">
        <v>1000</v>
      </c>
      <c r="I315" s="145">
        <v>2.0049999999999999</v>
      </c>
    </row>
    <row r="316" spans="1:9" ht="14.25" customHeight="1" x14ac:dyDescent="0.15">
      <c r="A316" s="151" t="s">
        <v>1114</v>
      </c>
      <c r="B316" s="166" t="s">
        <v>1112</v>
      </c>
      <c r="C316" s="175" t="s">
        <v>1115</v>
      </c>
      <c r="D316" s="176"/>
      <c r="E316" s="176">
        <v>2085</v>
      </c>
      <c r="F316" s="176" t="s">
        <v>67</v>
      </c>
      <c r="G316" s="175"/>
      <c r="H316" s="146">
        <v>1000</v>
      </c>
      <c r="I316" s="145">
        <v>2.1549999999999998</v>
      </c>
    </row>
    <row r="317" spans="1:9" ht="14.25" customHeight="1" x14ac:dyDescent="0.15">
      <c r="A317" s="151" t="s">
        <v>1116</v>
      </c>
      <c r="B317" s="166" t="s">
        <v>1117</v>
      </c>
      <c r="C317" s="175" t="s">
        <v>1118</v>
      </c>
      <c r="D317" s="176"/>
      <c r="E317" s="176">
        <v>1893</v>
      </c>
      <c r="F317" s="176" t="s">
        <v>67</v>
      </c>
      <c r="G317" s="175"/>
      <c r="H317" s="146">
        <v>1000</v>
      </c>
      <c r="I317" s="145">
        <v>1.893</v>
      </c>
    </row>
    <row r="318" spans="1:9" ht="14.25" customHeight="1" x14ac:dyDescent="0.15">
      <c r="A318" s="151" t="s">
        <v>1119</v>
      </c>
      <c r="B318" s="166" t="s">
        <v>1117</v>
      </c>
      <c r="C318" s="175" t="s">
        <v>1120</v>
      </c>
      <c r="D318" s="176"/>
      <c r="E318" s="176">
        <v>1803</v>
      </c>
      <c r="F318" s="176" t="s">
        <v>67</v>
      </c>
      <c r="G318" s="175"/>
      <c r="H318" s="146">
        <v>1000</v>
      </c>
      <c r="I318" s="145">
        <v>1.893</v>
      </c>
    </row>
    <row r="319" spans="1:9" ht="14.25" customHeight="1" x14ac:dyDescent="0.15">
      <c r="A319" s="151" t="s">
        <v>1121</v>
      </c>
      <c r="B319" s="166" t="s">
        <v>1122</v>
      </c>
      <c r="C319" s="175" t="s">
        <v>1123</v>
      </c>
      <c r="D319" s="176"/>
      <c r="E319" s="176">
        <v>1260</v>
      </c>
      <c r="F319" s="176" t="s">
        <v>67</v>
      </c>
      <c r="G319" s="175"/>
      <c r="H319" s="146">
        <v>1000</v>
      </c>
      <c r="I319" s="145">
        <v>1.26</v>
      </c>
    </row>
    <row r="320" spans="1:9" ht="14.25" customHeight="1" x14ac:dyDescent="0.15">
      <c r="A320" s="151" t="s">
        <v>1124</v>
      </c>
      <c r="B320" s="166" t="s">
        <v>1122</v>
      </c>
      <c r="C320" s="175" t="s">
        <v>1125</v>
      </c>
      <c r="D320" s="176"/>
      <c r="E320" s="176">
        <v>1205</v>
      </c>
      <c r="F320" s="176" t="s">
        <v>67</v>
      </c>
      <c r="G320" s="175"/>
      <c r="H320" s="146">
        <v>1000</v>
      </c>
      <c r="I320" s="145">
        <v>1.29</v>
      </c>
    </row>
    <row r="321" spans="1:9" ht="14.25" customHeight="1" x14ac:dyDescent="0.15">
      <c r="A321" s="151" t="s">
        <v>1126</v>
      </c>
      <c r="B321" s="166" t="s">
        <v>1127</v>
      </c>
      <c r="C321" s="175" t="s">
        <v>1128</v>
      </c>
      <c r="D321" s="176"/>
      <c r="E321" s="176">
        <v>2480</v>
      </c>
      <c r="F321" s="176" t="s">
        <v>67</v>
      </c>
      <c r="G321" s="175"/>
      <c r="H321" s="146">
        <v>1000</v>
      </c>
      <c r="I321" s="145">
        <f t="shared" ref="I321:I338" si="13">E321/H321</f>
        <v>2.48</v>
      </c>
    </row>
    <row r="322" spans="1:9" ht="14.25" customHeight="1" x14ac:dyDescent="0.15">
      <c r="A322" s="151" t="s">
        <v>1129</v>
      </c>
      <c r="B322" s="150" t="s">
        <v>1130</v>
      </c>
      <c r="C322" s="175" t="s">
        <v>1131</v>
      </c>
      <c r="D322" s="176"/>
      <c r="E322" s="176">
        <v>735</v>
      </c>
      <c r="F322" s="176" t="s">
        <v>67</v>
      </c>
      <c r="G322" s="175"/>
      <c r="H322" s="146">
        <v>1000</v>
      </c>
      <c r="I322" s="145">
        <f t="shared" si="13"/>
        <v>0.73499999999999999</v>
      </c>
    </row>
    <row r="323" spans="1:9" ht="14.25" customHeight="1" x14ac:dyDescent="0.15">
      <c r="A323" s="151" t="s">
        <v>1132</v>
      </c>
      <c r="B323" s="166" t="s">
        <v>1133</v>
      </c>
      <c r="C323" s="175" t="s">
        <v>1134</v>
      </c>
      <c r="D323" s="176"/>
      <c r="E323" s="176">
        <v>2376</v>
      </c>
      <c r="F323" s="176" t="s">
        <v>67</v>
      </c>
      <c r="G323" s="175"/>
      <c r="H323" s="146">
        <v>1000</v>
      </c>
      <c r="I323" s="145">
        <f t="shared" si="13"/>
        <v>2.3759999999999999</v>
      </c>
    </row>
    <row r="324" spans="1:9" ht="14.25" customHeight="1" x14ac:dyDescent="0.15">
      <c r="A324" s="151" t="s">
        <v>1135</v>
      </c>
      <c r="B324" s="166" t="s">
        <v>1136</v>
      </c>
      <c r="C324" s="175" t="s">
        <v>1137</v>
      </c>
      <c r="D324" s="176"/>
      <c r="E324" s="176">
        <v>2170</v>
      </c>
      <c r="F324" s="176" t="s">
        <v>67</v>
      </c>
      <c r="G324" s="175"/>
      <c r="H324" s="146">
        <v>1000</v>
      </c>
      <c r="I324" s="145">
        <f t="shared" si="13"/>
        <v>2.17</v>
      </c>
    </row>
    <row r="325" spans="1:9" ht="14.25" customHeight="1" x14ac:dyDescent="0.15">
      <c r="A325" s="151" t="s">
        <v>1138</v>
      </c>
      <c r="B325" s="166" t="s">
        <v>1139</v>
      </c>
      <c r="C325" s="175" t="s">
        <v>1140</v>
      </c>
      <c r="D325" s="176" t="s">
        <v>1141</v>
      </c>
      <c r="E325" s="176">
        <v>325</v>
      </c>
      <c r="F325" s="176" t="s">
        <v>1142</v>
      </c>
      <c r="G325" s="175" t="s">
        <v>1143</v>
      </c>
      <c r="H325" s="146">
        <v>180</v>
      </c>
      <c r="I325" s="145">
        <f t="shared" si="13"/>
        <v>1.8055555555555556</v>
      </c>
    </row>
    <row r="326" spans="1:9" ht="14.25" customHeight="1" x14ac:dyDescent="0.15">
      <c r="A326" s="151" t="s">
        <v>1144</v>
      </c>
      <c r="B326" s="166" t="s">
        <v>1145</v>
      </c>
      <c r="C326" s="175" t="s">
        <v>1146</v>
      </c>
      <c r="D326" s="176" t="s">
        <v>355</v>
      </c>
      <c r="E326" s="176">
        <v>1191</v>
      </c>
      <c r="F326" s="176" t="s">
        <v>17</v>
      </c>
      <c r="G326" s="175" t="s">
        <v>23</v>
      </c>
      <c r="H326" s="146">
        <v>1000</v>
      </c>
      <c r="I326" s="145">
        <f t="shared" si="13"/>
        <v>1.1910000000000001</v>
      </c>
    </row>
    <row r="327" spans="1:9" ht="14.25" customHeight="1" x14ac:dyDescent="0.15">
      <c r="A327" s="151" t="s">
        <v>1147</v>
      </c>
      <c r="B327" s="166" t="s">
        <v>1148</v>
      </c>
      <c r="C327" s="175" t="s">
        <v>1149</v>
      </c>
      <c r="D327" s="176" t="s">
        <v>348</v>
      </c>
      <c r="E327" s="176">
        <v>456</v>
      </c>
      <c r="F327" s="176" t="s">
        <v>17</v>
      </c>
      <c r="G327" s="175" t="s">
        <v>1150</v>
      </c>
      <c r="H327" s="146">
        <v>400</v>
      </c>
      <c r="I327" s="145">
        <f t="shared" si="13"/>
        <v>1.1399999999999999</v>
      </c>
    </row>
    <row r="328" spans="1:9" ht="14.25" customHeight="1" x14ac:dyDescent="0.15">
      <c r="A328" s="151" t="s">
        <v>1151</v>
      </c>
      <c r="B328" s="166" t="s">
        <v>1152</v>
      </c>
      <c r="C328" s="175" t="s">
        <v>1153</v>
      </c>
      <c r="D328" s="176"/>
      <c r="E328" s="176">
        <v>1755</v>
      </c>
      <c r="F328" s="176" t="s">
        <v>17</v>
      </c>
      <c r="G328" s="175" t="s">
        <v>1154</v>
      </c>
      <c r="H328" s="146">
        <v>500</v>
      </c>
      <c r="I328" s="145">
        <f t="shared" si="13"/>
        <v>3.51</v>
      </c>
    </row>
    <row r="329" spans="1:9" ht="14.25" customHeight="1" x14ac:dyDescent="0.15">
      <c r="A329" s="151" t="s">
        <v>1155</v>
      </c>
      <c r="B329" s="166" t="s">
        <v>1156</v>
      </c>
      <c r="C329" s="175" t="s">
        <v>1157</v>
      </c>
      <c r="D329" s="176" t="s">
        <v>1158</v>
      </c>
      <c r="E329" s="176">
        <v>483</v>
      </c>
      <c r="F329" s="176" t="s">
        <v>1159</v>
      </c>
      <c r="G329" s="175" t="s">
        <v>1160</v>
      </c>
      <c r="H329" s="146">
        <v>65</v>
      </c>
      <c r="I329" s="145">
        <f t="shared" si="13"/>
        <v>7.430769230769231</v>
      </c>
    </row>
    <row r="330" spans="1:9" ht="14.25" customHeight="1" x14ac:dyDescent="0.15">
      <c r="A330" s="151" t="s">
        <v>1161</v>
      </c>
      <c r="B330" s="166" t="s">
        <v>1162</v>
      </c>
      <c r="C330" s="175" t="s">
        <v>1163</v>
      </c>
      <c r="D330" s="176"/>
      <c r="E330" s="176">
        <v>1010</v>
      </c>
      <c r="F330" s="176" t="s">
        <v>67</v>
      </c>
      <c r="G330" s="175" t="s">
        <v>67</v>
      </c>
      <c r="H330" s="146">
        <v>1000</v>
      </c>
      <c r="I330" s="145">
        <f t="shared" si="13"/>
        <v>1.01</v>
      </c>
    </row>
    <row r="331" spans="1:9" ht="14.25" customHeight="1" x14ac:dyDescent="0.15">
      <c r="A331" s="151" t="s">
        <v>1164</v>
      </c>
      <c r="B331" s="166" t="s">
        <v>1165</v>
      </c>
      <c r="C331" s="175" t="s">
        <v>1166</v>
      </c>
      <c r="D331" s="176"/>
      <c r="E331" s="176">
        <v>1335</v>
      </c>
      <c r="F331" s="176" t="s">
        <v>67</v>
      </c>
      <c r="G331" s="175"/>
      <c r="H331" s="146">
        <v>1000</v>
      </c>
      <c r="I331" s="145">
        <f t="shared" si="13"/>
        <v>1.335</v>
      </c>
    </row>
    <row r="332" spans="1:9" ht="14.25" customHeight="1" x14ac:dyDescent="0.15">
      <c r="A332" s="151" t="s">
        <v>1167</v>
      </c>
      <c r="B332" s="166" t="s">
        <v>1168</v>
      </c>
      <c r="C332" s="175" t="s">
        <v>1169</v>
      </c>
      <c r="D332" s="176"/>
      <c r="E332" s="176">
        <v>1310</v>
      </c>
      <c r="F332" s="176" t="s">
        <v>67</v>
      </c>
      <c r="G332" s="175" t="s">
        <v>67</v>
      </c>
      <c r="H332" s="146">
        <v>1000</v>
      </c>
      <c r="I332" s="145">
        <f t="shared" si="13"/>
        <v>1.31</v>
      </c>
    </row>
    <row r="333" spans="1:9" ht="14.25" customHeight="1" x14ac:dyDescent="0.15">
      <c r="A333" s="151" t="s">
        <v>1170</v>
      </c>
      <c r="B333" s="166" t="s">
        <v>1171</v>
      </c>
      <c r="C333" s="175" t="s">
        <v>1172</v>
      </c>
      <c r="D333" s="176"/>
      <c r="E333" s="176">
        <v>1660</v>
      </c>
      <c r="F333" s="176" t="s">
        <v>67</v>
      </c>
      <c r="G333" s="175"/>
      <c r="H333" s="146">
        <v>1000</v>
      </c>
      <c r="I333" s="145">
        <f t="shared" si="13"/>
        <v>1.66</v>
      </c>
    </row>
    <row r="334" spans="1:9" ht="14.25" customHeight="1" x14ac:dyDescent="0.15">
      <c r="A334" s="151" t="s">
        <v>1173</v>
      </c>
      <c r="B334" s="166" t="s">
        <v>1174</v>
      </c>
      <c r="C334" s="175" t="s">
        <v>1175</v>
      </c>
      <c r="D334" s="176"/>
      <c r="E334" s="176">
        <v>1170</v>
      </c>
      <c r="F334" s="176" t="s">
        <v>67</v>
      </c>
      <c r="G334" s="175"/>
      <c r="H334" s="146">
        <v>1000</v>
      </c>
      <c r="I334" s="145">
        <f t="shared" si="13"/>
        <v>1.17</v>
      </c>
    </row>
    <row r="335" spans="1:9" ht="14.25" customHeight="1" x14ac:dyDescent="0.15">
      <c r="A335" s="151" t="s">
        <v>1176</v>
      </c>
      <c r="B335" s="166" t="s">
        <v>1165</v>
      </c>
      <c r="C335" s="175" t="s">
        <v>1177</v>
      </c>
      <c r="D335" s="176"/>
      <c r="E335" s="176">
        <v>1950</v>
      </c>
      <c r="F335" s="176" t="s">
        <v>67</v>
      </c>
      <c r="G335" s="175" t="s">
        <v>67</v>
      </c>
      <c r="H335" s="146">
        <v>1000</v>
      </c>
      <c r="I335" s="145">
        <f t="shared" si="13"/>
        <v>1.95</v>
      </c>
    </row>
    <row r="336" spans="1:9" ht="14.25" customHeight="1" x14ac:dyDescent="0.15">
      <c r="A336" s="151" t="s">
        <v>1178</v>
      </c>
      <c r="B336" s="166" t="s">
        <v>1162</v>
      </c>
      <c r="C336" s="175" t="s">
        <v>1179</v>
      </c>
      <c r="D336" s="176"/>
      <c r="E336" s="176">
        <v>1140</v>
      </c>
      <c r="F336" s="176" t="s">
        <v>67</v>
      </c>
      <c r="G336" s="175"/>
      <c r="H336" s="146">
        <v>1000</v>
      </c>
      <c r="I336" s="145">
        <f t="shared" si="13"/>
        <v>1.1399999999999999</v>
      </c>
    </row>
    <row r="337" spans="1:9" ht="14.25" customHeight="1" x14ac:dyDescent="0.15">
      <c r="A337" s="151" t="s">
        <v>1180</v>
      </c>
      <c r="B337" s="166" t="s">
        <v>1181</v>
      </c>
      <c r="C337" s="175" t="s">
        <v>1182</v>
      </c>
      <c r="D337" s="176"/>
      <c r="E337" s="176">
        <v>1310</v>
      </c>
      <c r="F337" s="176" t="s">
        <v>67</v>
      </c>
      <c r="G337" s="175"/>
      <c r="H337" s="146">
        <v>1000</v>
      </c>
      <c r="I337" s="145">
        <f t="shared" si="13"/>
        <v>1.31</v>
      </c>
    </row>
    <row r="338" spans="1:9" ht="14.25" customHeight="1" x14ac:dyDescent="0.15">
      <c r="A338" s="151" t="s">
        <v>1183</v>
      </c>
      <c r="B338" s="150" t="s">
        <v>1184</v>
      </c>
      <c r="C338" s="175" t="s">
        <v>1185</v>
      </c>
      <c r="D338" s="176"/>
      <c r="E338" s="176">
        <v>716</v>
      </c>
      <c r="F338" s="176" t="s">
        <v>67</v>
      </c>
      <c r="G338" s="175"/>
      <c r="H338" s="146">
        <v>1000</v>
      </c>
      <c r="I338" s="145">
        <f t="shared" si="13"/>
        <v>0.71599999999999997</v>
      </c>
    </row>
    <row r="339" spans="1:9" s="153" customFormat="1" ht="14.25" customHeight="1" x14ac:dyDescent="0.15">
      <c r="A339" s="163" t="s">
        <v>1186</v>
      </c>
      <c r="B339" s="162"/>
      <c r="C339" s="161"/>
      <c r="D339" s="161"/>
      <c r="E339" s="161"/>
      <c r="F339" s="161"/>
      <c r="G339" s="161"/>
      <c r="H339" s="161"/>
    </row>
    <row r="340" spans="1:9" s="153" customFormat="1" ht="14.25" customHeight="1" thickBot="1" x14ac:dyDescent="0.2">
      <c r="A340" s="160" t="s">
        <v>5</v>
      </c>
      <c r="B340" s="159" t="s">
        <v>6</v>
      </c>
      <c r="C340" s="179" t="s">
        <v>7</v>
      </c>
      <c r="D340" s="181" t="s">
        <v>8</v>
      </c>
      <c r="E340" s="180" t="s">
        <v>9</v>
      </c>
      <c r="F340" s="179" t="s">
        <v>10</v>
      </c>
      <c r="G340" s="179" t="s">
        <v>11</v>
      </c>
      <c r="H340" s="155" t="s">
        <v>12</v>
      </c>
      <c r="I340" s="154" t="s">
        <v>13</v>
      </c>
    </row>
    <row r="341" spans="1:9" ht="14.25" customHeight="1" thickTop="1" x14ac:dyDescent="0.15">
      <c r="A341" s="151" t="s">
        <v>1187</v>
      </c>
      <c r="B341" s="166" t="s">
        <v>1188</v>
      </c>
      <c r="C341" s="175" t="s">
        <v>1189</v>
      </c>
      <c r="D341" s="176" t="s">
        <v>223</v>
      </c>
      <c r="E341" s="176">
        <v>213</v>
      </c>
      <c r="F341" s="176" t="s">
        <v>1190</v>
      </c>
      <c r="G341" s="175" t="s">
        <v>1191</v>
      </c>
      <c r="H341" s="146">
        <v>45</v>
      </c>
      <c r="I341" s="145">
        <f>E341/H341</f>
        <v>4.7333333333333334</v>
      </c>
    </row>
    <row r="342" spans="1:9" ht="14.25" customHeight="1" x14ac:dyDescent="0.15">
      <c r="A342" s="151" t="s">
        <v>1192</v>
      </c>
      <c r="B342" s="166" t="s">
        <v>1193</v>
      </c>
      <c r="C342" s="175" t="s">
        <v>1194</v>
      </c>
      <c r="D342" s="176"/>
      <c r="E342" s="176">
        <v>331</v>
      </c>
      <c r="F342" s="176" t="s">
        <v>414</v>
      </c>
      <c r="G342" s="175" t="s">
        <v>1195</v>
      </c>
      <c r="H342" s="146">
        <v>600</v>
      </c>
      <c r="I342" s="145">
        <f>E342/H342</f>
        <v>0.55166666666666664</v>
      </c>
    </row>
    <row r="343" spans="1:9" ht="14.25" customHeight="1" x14ac:dyDescent="0.15">
      <c r="A343" s="151" t="s">
        <v>1196</v>
      </c>
      <c r="B343" s="166" t="s">
        <v>1197</v>
      </c>
      <c r="C343" s="175" t="s">
        <v>1198</v>
      </c>
      <c r="D343" s="176" t="s">
        <v>1199</v>
      </c>
      <c r="E343" s="176">
        <v>154</v>
      </c>
      <c r="F343" s="176" t="s">
        <v>17</v>
      </c>
      <c r="G343" s="175" t="s">
        <v>1200</v>
      </c>
      <c r="H343" s="146">
        <v>300</v>
      </c>
      <c r="I343" s="145">
        <f>E343/H343</f>
        <v>0.51333333333333331</v>
      </c>
    </row>
    <row r="344" spans="1:9" ht="14.25" customHeight="1" x14ac:dyDescent="0.15">
      <c r="A344" s="151" t="s">
        <v>1201</v>
      </c>
      <c r="B344" s="166" t="s">
        <v>1202</v>
      </c>
      <c r="C344" s="175" t="s">
        <v>1203</v>
      </c>
      <c r="D344" s="176"/>
      <c r="E344" s="176">
        <v>320</v>
      </c>
      <c r="F344" s="176" t="s">
        <v>414</v>
      </c>
      <c r="G344" s="175" t="s">
        <v>1204</v>
      </c>
      <c r="H344" s="146">
        <v>300</v>
      </c>
      <c r="I344" s="145">
        <f>E344/H344</f>
        <v>1.0666666666666667</v>
      </c>
    </row>
    <row r="345" spans="1:9" s="153" customFormat="1" ht="14.25" customHeight="1" x14ac:dyDescent="0.15">
      <c r="A345" s="163" t="s">
        <v>1205</v>
      </c>
      <c r="B345" s="182"/>
    </row>
    <row r="346" spans="1:9" s="153" customFormat="1" ht="14.25" customHeight="1" thickBot="1" x14ac:dyDescent="0.2">
      <c r="A346" s="160" t="s">
        <v>5</v>
      </c>
      <c r="B346" s="159" t="s">
        <v>6</v>
      </c>
      <c r="C346" s="179" t="s">
        <v>7</v>
      </c>
      <c r="D346" s="181" t="s">
        <v>8</v>
      </c>
      <c r="E346" s="180" t="s">
        <v>9</v>
      </c>
      <c r="F346" s="179" t="s">
        <v>10</v>
      </c>
      <c r="G346" s="179" t="s">
        <v>11</v>
      </c>
      <c r="H346" s="155" t="s">
        <v>12</v>
      </c>
      <c r="I346" s="154" t="s">
        <v>13</v>
      </c>
    </row>
    <row r="347" spans="1:9" ht="14.25" customHeight="1" thickTop="1" x14ac:dyDescent="0.15">
      <c r="A347" s="151" t="s">
        <v>1206</v>
      </c>
      <c r="B347" s="166" t="s">
        <v>1207</v>
      </c>
      <c r="C347" s="175" t="s">
        <v>1208</v>
      </c>
      <c r="D347" s="176" t="s">
        <v>1209</v>
      </c>
      <c r="E347" s="176">
        <v>305</v>
      </c>
      <c r="F347" s="176" t="s">
        <v>209</v>
      </c>
      <c r="G347" s="175" t="s">
        <v>675</v>
      </c>
      <c r="H347" s="146">
        <v>1000</v>
      </c>
      <c r="I347" s="145">
        <f t="shared" ref="I347:I359" si="14">E347/H347</f>
        <v>0.30499999999999999</v>
      </c>
    </row>
    <row r="348" spans="1:9" ht="14.25" customHeight="1" x14ac:dyDescent="0.15">
      <c r="A348" s="151" t="s">
        <v>1210</v>
      </c>
      <c r="B348" s="166" t="s">
        <v>1207</v>
      </c>
      <c r="C348" s="175" t="s">
        <v>1211</v>
      </c>
      <c r="D348" s="176" t="s">
        <v>1209</v>
      </c>
      <c r="E348" s="176">
        <v>87</v>
      </c>
      <c r="F348" s="176" t="s">
        <v>209</v>
      </c>
      <c r="G348" s="175" t="s">
        <v>1212</v>
      </c>
      <c r="H348" s="146">
        <v>200</v>
      </c>
      <c r="I348" s="145">
        <f t="shared" si="14"/>
        <v>0.435</v>
      </c>
    </row>
    <row r="349" spans="1:9" ht="14.25" customHeight="1" x14ac:dyDescent="0.15">
      <c r="A349" s="151" t="s">
        <v>1213</v>
      </c>
      <c r="B349" s="166" t="s">
        <v>1214</v>
      </c>
      <c r="C349" s="175" t="s">
        <v>1215</v>
      </c>
      <c r="D349" s="176" t="s">
        <v>1209</v>
      </c>
      <c r="E349" s="176">
        <v>248</v>
      </c>
      <c r="F349" s="176" t="s">
        <v>209</v>
      </c>
      <c r="G349" s="175" t="s">
        <v>675</v>
      </c>
      <c r="H349" s="146">
        <v>1000</v>
      </c>
      <c r="I349" s="145">
        <f t="shared" si="14"/>
        <v>0.248</v>
      </c>
    </row>
    <row r="350" spans="1:9" ht="14.25" customHeight="1" x14ac:dyDescent="0.15">
      <c r="A350" s="151" t="s">
        <v>1216</v>
      </c>
      <c r="B350" s="166" t="s">
        <v>1217</v>
      </c>
      <c r="C350" s="175" t="s">
        <v>1218</v>
      </c>
      <c r="D350" s="176" t="s">
        <v>1209</v>
      </c>
      <c r="E350" s="176">
        <v>529</v>
      </c>
      <c r="F350" s="176" t="s">
        <v>17</v>
      </c>
      <c r="G350" s="175" t="s">
        <v>1219</v>
      </c>
      <c r="H350" s="146">
        <v>175</v>
      </c>
      <c r="I350" s="145">
        <f t="shared" si="14"/>
        <v>3.0228571428571427</v>
      </c>
    </row>
    <row r="351" spans="1:9" ht="14.25" customHeight="1" x14ac:dyDescent="0.15">
      <c r="A351" s="151" t="s">
        <v>1220</v>
      </c>
      <c r="B351" s="166" t="s">
        <v>1221</v>
      </c>
      <c r="C351" s="175" t="s">
        <v>1222</v>
      </c>
      <c r="D351" s="176" t="s">
        <v>1209</v>
      </c>
      <c r="E351" s="176">
        <v>449</v>
      </c>
      <c r="F351" s="176" t="s">
        <v>501</v>
      </c>
      <c r="G351" s="175" t="s">
        <v>55</v>
      </c>
      <c r="H351" s="146">
        <v>200</v>
      </c>
      <c r="I351" s="145">
        <f t="shared" si="14"/>
        <v>2.2450000000000001</v>
      </c>
    </row>
    <row r="352" spans="1:9" ht="14.25" customHeight="1" x14ac:dyDescent="0.15">
      <c r="A352" s="151" t="s">
        <v>1223</v>
      </c>
      <c r="B352" s="166" t="s">
        <v>1224</v>
      </c>
      <c r="C352" s="175" t="s">
        <v>1225</v>
      </c>
      <c r="D352" s="176" t="s">
        <v>1209</v>
      </c>
      <c r="E352" s="176">
        <v>249</v>
      </c>
      <c r="F352" s="176" t="s">
        <v>209</v>
      </c>
      <c r="G352" s="175" t="s">
        <v>1226</v>
      </c>
      <c r="H352" s="146">
        <v>200</v>
      </c>
      <c r="I352" s="145">
        <f t="shared" si="14"/>
        <v>1.2450000000000001</v>
      </c>
    </row>
    <row r="353" spans="1:9" ht="14.25" customHeight="1" x14ac:dyDescent="0.15">
      <c r="A353" s="151" t="s">
        <v>1227</v>
      </c>
      <c r="B353" s="166" t="s">
        <v>1228</v>
      </c>
      <c r="C353" s="175" t="s">
        <v>1229</v>
      </c>
      <c r="D353" s="176" t="s">
        <v>1209</v>
      </c>
      <c r="E353" s="176">
        <v>215</v>
      </c>
      <c r="F353" s="176" t="s">
        <v>501</v>
      </c>
      <c r="G353" s="175" t="s">
        <v>219</v>
      </c>
      <c r="H353" s="146">
        <v>400</v>
      </c>
      <c r="I353" s="145">
        <f t="shared" si="14"/>
        <v>0.53749999999999998</v>
      </c>
    </row>
    <row r="354" spans="1:9" ht="14.25" customHeight="1" x14ac:dyDescent="0.15">
      <c r="A354" s="151" t="s">
        <v>1230</v>
      </c>
      <c r="B354" s="166" t="s">
        <v>1231</v>
      </c>
      <c r="C354" s="175" t="s">
        <v>1232</v>
      </c>
      <c r="D354" s="176" t="s">
        <v>1233</v>
      </c>
      <c r="E354" s="176">
        <v>250</v>
      </c>
      <c r="F354" s="176" t="s">
        <v>414</v>
      </c>
      <c r="G354" s="175" t="s">
        <v>1234</v>
      </c>
      <c r="H354" s="146">
        <v>650</v>
      </c>
      <c r="I354" s="145">
        <f t="shared" si="14"/>
        <v>0.38461538461538464</v>
      </c>
    </row>
    <row r="355" spans="1:9" ht="14.25" customHeight="1" x14ac:dyDescent="0.15">
      <c r="A355" s="151" t="s">
        <v>1235</v>
      </c>
      <c r="B355" s="166" t="s">
        <v>1236</v>
      </c>
      <c r="C355" s="175" t="s">
        <v>1237</v>
      </c>
      <c r="D355" s="176" t="s">
        <v>1238</v>
      </c>
      <c r="E355" s="176">
        <v>538</v>
      </c>
      <c r="F355" s="176" t="s">
        <v>381</v>
      </c>
      <c r="G355" s="175" t="s">
        <v>55</v>
      </c>
      <c r="H355" s="146">
        <v>200</v>
      </c>
      <c r="I355" s="145">
        <f t="shared" si="14"/>
        <v>2.69</v>
      </c>
    </row>
    <row r="356" spans="1:9" ht="14.25" customHeight="1" x14ac:dyDescent="0.15">
      <c r="A356" s="151" t="s">
        <v>1239</v>
      </c>
      <c r="B356" s="166" t="s">
        <v>1240</v>
      </c>
      <c r="C356" s="175" t="s">
        <v>1241</v>
      </c>
      <c r="D356" s="176" t="s">
        <v>1209</v>
      </c>
      <c r="E356" s="176">
        <v>533</v>
      </c>
      <c r="F356" s="176" t="s">
        <v>501</v>
      </c>
      <c r="G356" s="175" t="s">
        <v>55</v>
      </c>
      <c r="H356" s="146">
        <v>200</v>
      </c>
      <c r="I356" s="145">
        <f t="shared" si="14"/>
        <v>2.665</v>
      </c>
    </row>
    <row r="357" spans="1:9" ht="14.25" customHeight="1" x14ac:dyDescent="0.15">
      <c r="A357" s="151" t="s">
        <v>1242</v>
      </c>
      <c r="B357" s="166" t="s">
        <v>1243</v>
      </c>
      <c r="C357" s="175" t="s">
        <v>1244</v>
      </c>
      <c r="D357" s="176" t="s">
        <v>1245</v>
      </c>
      <c r="E357" s="176">
        <v>1798</v>
      </c>
      <c r="F357" s="176" t="s">
        <v>17</v>
      </c>
      <c r="G357" s="175" t="s">
        <v>91</v>
      </c>
      <c r="H357" s="146">
        <v>500</v>
      </c>
      <c r="I357" s="145">
        <f t="shared" si="14"/>
        <v>3.5960000000000001</v>
      </c>
    </row>
    <row r="358" spans="1:9" ht="14.25" customHeight="1" x14ac:dyDescent="0.15">
      <c r="A358" s="151" t="s">
        <v>1246</v>
      </c>
      <c r="B358" s="166" t="s">
        <v>1247</v>
      </c>
      <c r="C358" s="175" t="s">
        <v>1248</v>
      </c>
      <c r="D358" s="176" t="s">
        <v>1209</v>
      </c>
      <c r="E358" s="176">
        <v>2315</v>
      </c>
      <c r="F358" s="176" t="s">
        <v>17</v>
      </c>
      <c r="G358" s="175" t="s">
        <v>1249</v>
      </c>
      <c r="H358" s="146">
        <v>1000</v>
      </c>
      <c r="I358" s="145">
        <f t="shared" si="14"/>
        <v>2.3149999999999999</v>
      </c>
    </row>
    <row r="359" spans="1:9" ht="14.25" customHeight="1" x14ac:dyDescent="0.15">
      <c r="A359" s="151" t="s">
        <v>1250</v>
      </c>
      <c r="B359" s="150" t="s">
        <v>1251</v>
      </c>
      <c r="C359" s="175" t="s">
        <v>1252</v>
      </c>
      <c r="D359" s="176" t="s">
        <v>1238</v>
      </c>
      <c r="E359" s="176">
        <v>457</v>
      </c>
      <c r="F359" s="176" t="s">
        <v>381</v>
      </c>
      <c r="G359" s="175" t="s">
        <v>1253</v>
      </c>
      <c r="H359" s="146">
        <v>134</v>
      </c>
      <c r="I359" s="145">
        <f t="shared" si="14"/>
        <v>3.41044776119403</v>
      </c>
    </row>
    <row r="360" spans="1:9" s="153" customFormat="1" ht="14.25" customHeight="1" x14ac:dyDescent="0.15">
      <c r="A360" s="163" t="s">
        <v>1254</v>
      </c>
      <c r="B360" s="162"/>
      <c r="C360" s="161"/>
      <c r="D360" s="161"/>
      <c r="E360" s="161"/>
      <c r="F360" s="161"/>
      <c r="G360" s="161"/>
      <c r="H360" s="161"/>
    </row>
    <row r="361" spans="1:9" s="153" customFormat="1" ht="14.25" customHeight="1" thickBot="1" x14ac:dyDescent="0.2">
      <c r="A361" s="160" t="s">
        <v>5</v>
      </c>
      <c r="B361" s="159" t="s">
        <v>6</v>
      </c>
      <c r="C361" s="179" t="s">
        <v>7</v>
      </c>
      <c r="D361" s="181" t="s">
        <v>8</v>
      </c>
      <c r="E361" s="180" t="s">
        <v>9</v>
      </c>
      <c r="F361" s="179" t="s">
        <v>10</v>
      </c>
      <c r="G361" s="179" t="s">
        <v>11</v>
      </c>
      <c r="H361" s="155" t="s">
        <v>12</v>
      </c>
      <c r="I361" s="154" t="s">
        <v>13</v>
      </c>
    </row>
    <row r="362" spans="1:9" ht="14.25" customHeight="1" thickTop="1" x14ac:dyDescent="0.15">
      <c r="A362" s="151" t="s">
        <v>1255</v>
      </c>
      <c r="B362" s="150" t="s">
        <v>1256</v>
      </c>
      <c r="C362" s="175" t="s">
        <v>1257</v>
      </c>
      <c r="D362" s="176" t="s">
        <v>1258</v>
      </c>
      <c r="E362" s="176">
        <v>986</v>
      </c>
      <c r="F362" s="176" t="s">
        <v>1259</v>
      </c>
      <c r="G362" s="175" t="s">
        <v>1260</v>
      </c>
      <c r="H362" s="146">
        <v>228</v>
      </c>
      <c r="I362" s="145">
        <f t="shared" ref="I362:I368" si="15">E362/H362</f>
        <v>4.3245614035087723</v>
      </c>
    </row>
    <row r="363" spans="1:9" ht="14.25" customHeight="1" x14ac:dyDescent="0.15">
      <c r="A363" s="151" t="s">
        <v>1261</v>
      </c>
      <c r="B363" s="166" t="s">
        <v>1262</v>
      </c>
      <c r="C363" s="175" t="s">
        <v>1263</v>
      </c>
      <c r="D363" s="176" t="s">
        <v>1264</v>
      </c>
      <c r="E363" s="176">
        <v>580</v>
      </c>
      <c r="F363" s="176" t="s">
        <v>1259</v>
      </c>
      <c r="G363" s="175" t="s">
        <v>1265</v>
      </c>
      <c r="H363" s="146">
        <v>200</v>
      </c>
      <c r="I363" s="145">
        <f t="shared" si="15"/>
        <v>2.9</v>
      </c>
    </row>
    <row r="364" spans="1:9" ht="14.25" customHeight="1" x14ac:dyDescent="0.15">
      <c r="A364" s="151" t="s">
        <v>1266</v>
      </c>
      <c r="B364" s="166" t="s">
        <v>1267</v>
      </c>
      <c r="C364" s="175" t="s">
        <v>1268</v>
      </c>
      <c r="D364" s="176" t="s">
        <v>1258</v>
      </c>
      <c r="E364" s="176">
        <v>670</v>
      </c>
      <c r="F364" s="176" t="s">
        <v>1259</v>
      </c>
      <c r="G364" s="175" t="s">
        <v>1269</v>
      </c>
      <c r="H364" s="146">
        <v>1650</v>
      </c>
      <c r="I364" s="145">
        <f t="shared" si="15"/>
        <v>0.40606060606060607</v>
      </c>
    </row>
    <row r="365" spans="1:9" ht="14.25" customHeight="1" x14ac:dyDescent="0.15">
      <c r="A365" s="151" t="s">
        <v>1270</v>
      </c>
      <c r="B365" s="166" t="s">
        <v>1271</v>
      </c>
      <c r="C365" s="175" t="s">
        <v>1272</v>
      </c>
      <c r="D365" s="176" t="s">
        <v>1273</v>
      </c>
      <c r="E365" s="176">
        <v>987</v>
      </c>
      <c r="F365" s="176" t="s">
        <v>501</v>
      </c>
      <c r="G365" s="175" t="s">
        <v>242</v>
      </c>
      <c r="H365" s="146">
        <v>450</v>
      </c>
      <c r="I365" s="145">
        <f t="shared" si="15"/>
        <v>2.1933333333333334</v>
      </c>
    </row>
    <row r="366" spans="1:9" ht="14.25" customHeight="1" x14ac:dyDescent="0.15">
      <c r="A366" s="151" t="s">
        <v>1274</v>
      </c>
      <c r="B366" s="166" t="s">
        <v>1275</v>
      </c>
      <c r="C366" s="175" t="s">
        <v>1276</v>
      </c>
      <c r="D366" s="176" t="s">
        <v>1273</v>
      </c>
      <c r="E366" s="176">
        <v>994</v>
      </c>
      <c r="F366" s="176" t="s">
        <v>501</v>
      </c>
      <c r="G366" s="175" t="s">
        <v>242</v>
      </c>
      <c r="H366" s="146">
        <v>450</v>
      </c>
      <c r="I366" s="145">
        <f t="shared" si="15"/>
        <v>2.2088888888888887</v>
      </c>
    </row>
    <row r="367" spans="1:9" ht="14.25" customHeight="1" x14ac:dyDescent="0.15">
      <c r="A367" s="151" t="s">
        <v>1277</v>
      </c>
      <c r="B367" s="150" t="s">
        <v>1278</v>
      </c>
      <c r="C367" s="175" t="s">
        <v>1279</v>
      </c>
      <c r="D367" s="176" t="s">
        <v>1280</v>
      </c>
      <c r="E367" s="176">
        <v>428</v>
      </c>
      <c r="F367" s="176" t="s">
        <v>17</v>
      </c>
      <c r="G367" s="175" t="s">
        <v>242</v>
      </c>
      <c r="H367" s="146">
        <v>450</v>
      </c>
      <c r="I367" s="145">
        <f t="shared" si="15"/>
        <v>0.95111111111111113</v>
      </c>
    </row>
    <row r="368" spans="1:9" ht="14.25" customHeight="1" x14ac:dyDescent="0.15">
      <c r="A368" s="151" t="s">
        <v>1281</v>
      </c>
      <c r="B368" s="150" t="s">
        <v>1278</v>
      </c>
      <c r="C368" s="175" t="s">
        <v>1282</v>
      </c>
      <c r="D368" s="176" t="s">
        <v>1280</v>
      </c>
      <c r="E368" s="176">
        <v>360</v>
      </c>
      <c r="F368" s="176" t="s">
        <v>17</v>
      </c>
      <c r="G368" s="175" t="s">
        <v>1283</v>
      </c>
      <c r="H368" s="146">
        <v>320</v>
      </c>
      <c r="I368" s="145">
        <f t="shared" si="15"/>
        <v>1.125</v>
      </c>
    </row>
    <row r="369" spans="1:9" s="153" customFormat="1" ht="14.25" customHeight="1" x14ac:dyDescent="0.15">
      <c r="A369" s="163" t="s">
        <v>1284</v>
      </c>
      <c r="B369" s="162"/>
      <c r="C369" s="161"/>
      <c r="D369" s="161"/>
      <c r="E369" s="161"/>
      <c r="F369" s="161"/>
      <c r="G369" s="161"/>
      <c r="H369" s="161"/>
    </row>
    <row r="370" spans="1:9" s="153" customFormat="1" ht="14.25" customHeight="1" thickBot="1" x14ac:dyDescent="0.2">
      <c r="A370" s="160" t="s">
        <v>5</v>
      </c>
      <c r="B370" s="159" t="s">
        <v>6</v>
      </c>
      <c r="C370" s="179" t="s">
        <v>7</v>
      </c>
      <c r="D370" s="181" t="s">
        <v>8</v>
      </c>
      <c r="E370" s="180" t="s">
        <v>9</v>
      </c>
      <c r="F370" s="179" t="s">
        <v>10</v>
      </c>
      <c r="G370" s="179" t="s">
        <v>11</v>
      </c>
      <c r="H370" s="155" t="s">
        <v>12</v>
      </c>
      <c r="I370" s="154" t="s">
        <v>13</v>
      </c>
    </row>
    <row r="371" spans="1:9" ht="14.25" customHeight="1" thickTop="1" x14ac:dyDescent="0.15">
      <c r="A371" s="151" t="s">
        <v>1285</v>
      </c>
      <c r="B371" s="166" t="s">
        <v>1286</v>
      </c>
      <c r="C371" s="175" t="s">
        <v>1287</v>
      </c>
      <c r="D371" s="176" t="s">
        <v>1288</v>
      </c>
      <c r="E371" s="176">
        <v>1060</v>
      </c>
      <c r="F371" s="176" t="s">
        <v>501</v>
      </c>
      <c r="G371" s="175" t="s">
        <v>1289</v>
      </c>
      <c r="H371" s="146">
        <v>330</v>
      </c>
      <c r="I371" s="145">
        <f>E371/H371</f>
        <v>3.2121212121212119</v>
      </c>
    </row>
    <row r="372" spans="1:9" ht="14.25" customHeight="1" x14ac:dyDescent="0.15">
      <c r="A372" s="151" t="s">
        <v>1290</v>
      </c>
      <c r="B372" s="166" t="s">
        <v>1291</v>
      </c>
      <c r="C372" s="175" t="s">
        <v>1292</v>
      </c>
      <c r="D372" s="176" t="s">
        <v>1293</v>
      </c>
      <c r="E372" s="176">
        <v>167</v>
      </c>
      <c r="F372" s="176" t="s">
        <v>17</v>
      </c>
      <c r="G372" s="175" t="s">
        <v>312</v>
      </c>
      <c r="H372" s="146">
        <v>50</v>
      </c>
      <c r="I372" s="145">
        <f>E372/H372</f>
        <v>3.34</v>
      </c>
    </row>
    <row r="373" spans="1:9" ht="14.25" customHeight="1" x14ac:dyDescent="0.15">
      <c r="A373" s="151" t="s">
        <v>1294</v>
      </c>
      <c r="B373" s="166" t="s">
        <v>1295</v>
      </c>
      <c r="C373" s="175" t="s">
        <v>1296</v>
      </c>
      <c r="D373" s="176" t="s">
        <v>854</v>
      </c>
      <c r="E373" s="176">
        <v>1380</v>
      </c>
      <c r="F373" s="176" t="s">
        <v>17</v>
      </c>
      <c r="G373" s="175" t="s">
        <v>1059</v>
      </c>
      <c r="H373" s="146">
        <v>750</v>
      </c>
      <c r="I373" s="145">
        <f>E373/H373</f>
        <v>1.84</v>
      </c>
    </row>
    <row r="374" spans="1:9" s="153" customFormat="1" ht="14.25" customHeight="1" x14ac:dyDescent="0.15">
      <c r="A374" s="163" t="s">
        <v>1297</v>
      </c>
      <c r="B374" s="182"/>
      <c r="C374" s="161"/>
      <c r="D374" s="161"/>
      <c r="E374" s="161"/>
      <c r="F374" s="161"/>
      <c r="G374" s="161"/>
      <c r="H374" s="161"/>
    </row>
    <row r="375" spans="1:9" s="153" customFormat="1" ht="14.25" customHeight="1" thickBot="1" x14ac:dyDescent="0.2">
      <c r="A375" s="160" t="s">
        <v>5</v>
      </c>
      <c r="B375" s="159" t="s">
        <v>6</v>
      </c>
      <c r="C375" s="179" t="s">
        <v>7</v>
      </c>
      <c r="D375" s="181" t="s">
        <v>8</v>
      </c>
      <c r="E375" s="180" t="s">
        <v>9</v>
      </c>
      <c r="F375" s="179" t="s">
        <v>10</v>
      </c>
      <c r="G375" s="179" t="s">
        <v>11</v>
      </c>
      <c r="H375" s="155" t="s">
        <v>12</v>
      </c>
      <c r="I375" s="154" t="s">
        <v>13</v>
      </c>
    </row>
    <row r="376" spans="1:9" ht="14.25" customHeight="1" thickTop="1" x14ac:dyDescent="0.15">
      <c r="A376" s="151" t="s">
        <v>1298</v>
      </c>
      <c r="B376" s="166" t="s">
        <v>1299</v>
      </c>
      <c r="C376" s="175" t="s">
        <v>1300</v>
      </c>
      <c r="D376" s="176" t="s">
        <v>1301</v>
      </c>
      <c r="E376" s="176">
        <v>860</v>
      </c>
      <c r="F376" s="176" t="s">
        <v>209</v>
      </c>
      <c r="G376" s="175" t="s">
        <v>1302</v>
      </c>
      <c r="H376" s="146">
        <v>1800</v>
      </c>
      <c r="I376" s="145">
        <f t="shared" ref="I376:I383" si="16">E376/H376</f>
        <v>0.4777777777777778</v>
      </c>
    </row>
    <row r="377" spans="1:9" ht="14.25" customHeight="1" x14ac:dyDescent="0.15">
      <c r="A377" s="151" t="s">
        <v>1303</v>
      </c>
      <c r="B377" s="166" t="s">
        <v>1304</v>
      </c>
      <c r="C377" s="175" t="s">
        <v>1305</v>
      </c>
      <c r="D377" s="176" t="s">
        <v>1301</v>
      </c>
      <c r="E377" s="176">
        <v>860</v>
      </c>
      <c r="F377" s="176" t="s">
        <v>209</v>
      </c>
      <c r="G377" s="175" t="s">
        <v>1302</v>
      </c>
      <c r="H377" s="146">
        <v>1800</v>
      </c>
      <c r="I377" s="145">
        <f t="shared" si="16"/>
        <v>0.4777777777777778</v>
      </c>
    </row>
    <row r="378" spans="1:9" ht="14.25" customHeight="1" x14ac:dyDescent="0.15">
      <c r="A378" s="151" t="s">
        <v>1306</v>
      </c>
      <c r="B378" s="150" t="s">
        <v>1307</v>
      </c>
      <c r="C378" s="175" t="s">
        <v>1308</v>
      </c>
      <c r="D378" s="176" t="s">
        <v>1301</v>
      </c>
      <c r="E378" s="176">
        <v>551</v>
      </c>
      <c r="F378" s="176" t="s">
        <v>209</v>
      </c>
      <c r="G378" s="175" t="s">
        <v>1302</v>
      </c>
      <c r="H378" s="146">
        <v>1800</v>
      </c>
      <c r="I378" s="145">
        <f t="shared" si="16"/>
        <v>0.30611111111111111</v>
      </c>
    </row>
    <row r="379" spans="1:9" ht="14.25" customHeight="1" x14ac:dyDescent="0.15">
      <c r="A379" s="151" t="s">
        <v>1309</v>
      </c>
      <c r="B379" s="150" t="s">
        <v>1310</v>
      </c>
      <c r="C379" s="175" t="s">
        <v>1311</v>
      </c>
      <c r="D379" s="176" t="s">
        <v>1301</v>
      </c>
      <c r="E379" s="176">
        <v>564</v>
      </c>
      <c r="F379" s="176" t="s">
        <v>209</v>
      </c>
      <c r="G379" s="175" t="s">
        <v>1302</v>
      </c>
      <c r="H379" s="146">
        <v>1800</v>
      </c>
      <c r="I379" s="145">
        <f t="shared" si="16"/>
        <v>0.31333333333333335</v>
      </c>
    </row>
    <row r="380" spans="1:9" ht="14.25" customHeight="1" x14ac:dyDescent="0.15">
      <c r="A380" s="151" t="s">
        <v>1312</v>
      </c>
      <c r="B380" s="150" t="s">
        <v>1313</v>
      </c>
      <c r="C380" s="175" t="s">
        <v>1314</v>
      </c>
      <c r="D380" s="176" t="s">
        <v>1315</v>
      </c>
      <c r="E380" s="176">
        <v>1332</v>
      </c>
      <c r="F380" s="176" t="s">
        <v>17</v>
      </c>
      <c r="G380" s="175" t="s">
        <v>1316</v>
      </c>
      <c r="H380" s="146">
        <v>800</v>
      </c>
      <c r="I380" s="145">
        <f t="shared" si="16"/>
        <v>1.665</v>
      </c>
    </row>
    <row r="381" spans="1:9" ht="14.25" customHeight="1" x14ac:dyDescent="0.15">
      <c r="A381" s="151" t="s">
        <v>1317</v>
      </c>
      <c r="B381" s="150" t="s">
        <v>1318</v>
      </c>
      <c r="C381" s="175" t="s">
        <v>1319</v>
      </c>
      <c r="D381" s="176" t="s">
        <v>1320</v>
      </c>
      <c r="E381" s="176">
        <v>605</v>
      </c>
      <c r="F381" s="176" t="s">
        <v>17</v>
      </c>
      <c r="G381" s="175" t="s">
        <v>1321</v>
      </c>
      <c r="H381" s="146">
        <v>100</v>
      </c>
      <c r="I381" s="145">
        <f t="shared" si="16"/>
        <v>6.05</v>
      </c>
    </row>
    <row r="382" spans="1:9" ht="14.25" customHeight="1" x14ac:dyDescent="0.15">
      <c r="A382" s="151" t="s">
        <v>1322</v>
      </c>
      <c r="B382" s="150" t="s">
        <v>1323</v>
      </c>
      <c r="C382" s="175" t="s">
        <v>1324</v>
      </c>
      <c r="D382" s="176" t="s">
        <v>1325</v>
      </c>
      <c r="E382" s="176">
        <v>925</v>
      </c>
      <c r="F382" s="176" t="s">
        <v>17</v>
      </c>
      <c r="G382" s="175" t="s">
        <v>1088</v>
      </c>
      <c r="H382" s="146">
        <v>140</v>
      </c>
      <c r="I382" s="145">
        <f t="shared" si="16"/>
        <v>6.6071428571428568</v>
      </c>
    </row>
    <row r="383" spans="1:9" ht="14.25" customHeight="1" x14ac:dyDescent="0.15">
      <c r="A383" s="151" t="s">
        <v>1326</v>
      </c>
      <c r="B383" s="166" t="s">
        <v>1327</v>
      </c>
      <c r="C383" s="175" t="s">
        <v>1328</v>
      </c>
      <c r="D383" s="176" t="s">
        <v>1329</v>
      </c>
      <c r="E383" s="176">
        <v>808</v>
      </c>
      <c r="F383" s="176" t="s">
        <v>17</v>
      </c>
      <c r="G383" s="175" t="s">
        <v>1330</v>
      </c>
      <c r="H383" s="146">
        <v>110</v>
      </c>
      <c r="I383" s="145">
        <f t="shared" si="16"/>
        <v>7.3454545454545457</v>
      </c>
    </row>
    <row r="384" spans="1:9" s="153" customFormat="1" ht="14.25" customHeight="1" x14ac:dyDescent="0.15">
      <c r="A384" s="163" t="s">
        <v>1331</v>
      </c>
      <c r="B384" s="162"/>
      <c r="C384" s="161"/>
      <c r="D384" s="161"/>
      <c r="E384" s="161"/>
      <c r="F384" s="161"/>
      <c r="G384" s="161"/>
      <c r="H384" s="161"/>
    </row>
    <row r="385" spans="1:9" s="153" customFormat="1" ht="14.25" customHeight="1" thickBot="1" x14ac:dyDescent="0.2">
      <c r="A385" s="160" t="s">
        <v>5</v>
      </c>
      <c r="B385" s="159" t="s">
        <v>6</v>
      </c>
      <c r="C385" s="179" t="s">
        <v>7</v>
      </c>
      <c r="D385" s="181" t="s">
        <v>8</v>
      </c>
      <c r="E385" s="180" t="s">
        <v>9</v>
      </c>
      <c r="F385" s="179" t="s">
        <v>10</v>
      </c>
      <c r="G385" s="179" t="s">
        <v>11</v>
      </c>
      <c r="H385" s="155" t="s">
        <v>12</v>
      </c>
      <c r="I385" s="154" t="s">
        <v>13</v>
      </c>
    </row>
    <row r="386" spans="1:9" ht="14.25" customHeight="1" thickTop="1" x14ac:dyDescent="0.15">
      <c r="A386" s="151" t="s">
        <v>1332</v>
      </c>
      <c r="B386" s="166" t="s">
        <v>1333</v>
      </c>
      <c r="C386" s="175" t="s">
        <v>1334</v>
      </c>
      <c r="D386" s="176" t="s">
        <v>1335</v>
      </c>
      <c r="E386" s="176">
        <v>758</v>
      </c>
      <c r="F386" s="176" t="s">
        <v>209</v>
      </c>
      <c r="G386" s="175" t="s">
        <v>1302</v>
      </c>
      <c r="H386" s="146">
        <v>1800</v>
      </c>
      <c r="I386" s="145">
        <f t="shared" ref="I386:I426" si="17">E386/H386</f>
        <v>0.4211111111111111</v>
      </c>
    </row>
    <row r="387" spans="1:9" ht="14.25" customHeight="1" x14ac:dyDescent="0.15">
      <c r="A387" s="151" t="s">
        <v>1336</v>
      </c>
      <c r="B387" s="166" t="s">
        <v>1337</v>
      </c>
      <c r="C387" s="175" t="s">
        <v>1338</v>
      </c>
      <c r="D387" s="176" t="s">
        <v>1335</v>
      </c>
      <c r="E387" s="176">
        <v>758</v>
      </c>
      <c r="F387" s="176" t="s">
        <v>209</v>
      </c>
      <c r="G387" s="175" t="s">
        <v>1302</v>
      </c>
      <c r="H387" s="146">
        <v>1800</v>
      </c>
      <c r="I387" s="145">
        <f t="shared" si="17"/>
        <v>0.4211111111111111</v>
      </c>
    </row>
    <row r="388" spans="1:9" ht="14.25" customHeight="1" x14ac:dyDescent="0.15">
      <c r="A388" s="151" t="s">
        <v>1339</v>
      </c>
      <c r="B388" s="166" t="s">
        <v>1340</v>
      </c>
      <c r="C388" s="175" t="s">
        <v>1341</v>
      </c>
      <c r="D388" s="176" t="s">
        <v>1342</v>
      </c>
      <c r="E388" s="176">
        <v>304</v>
      </c>
      <c r="F388" s="176" t="s">
        <v>209</v>
      </c>
      <c r="G388" s="175" t="s">
        <v>1343</v>
      </c>
      <c r="H388" s="146">
        <v>130</v>
      </c>
      <c r="I388" s="145">
        <f t="shared" si="17"/>
        <v>2.3384615384615386</v>
      </c>
    </row>
    <row r="389" spans="1:9" ht="14.25" customHeight="1" x14ac:dyDescent="0.15">
      <c r="A389" s="151" t="s">
        <v>1344</v>
      </c>
      <c r="B389" s="166" t="s">
        <v>1345</v>
      </c>
      <c r="C389" s="175" t="s">
        <v>1346</v>
      </c>
      <c r="D389" s="176" t="s">
        <v>1347</v>
      </c>
      <c r="E389" s="176">
        <v>411</v>
      </c>
      <c r="F389" s="176" t="s">
        <v>209</v>
      </c>
      <c r="G389" s="175" t="s">
        <v>1302</v>
      </c>
      <c r="H389" s="146">
        <v>1800</v>
      </c>
      <c r="I389" s="145">
        <f t="shared" si="17"/>
        <v>0.22833333333333333</v>
      </c>
    </row>
    <row r="390" spans="1:9" ht="14.25" customHeight="1" x14ac:dyDescent="0.15">
      <c r="A390" s="151" t="s">
        <v>1348</v>
      </c>
      <c r="B390" s="166" t="s">
        <v>1349</v>
      </c>
      <c r="C390" s="175" t="s">
        <v>1350</v>
      </c>
      <c r="D390" s="176" t="s">
        <v>1347</v>
      </c>
      <c r="E390" s="176">
        <v>446</v>
      </c>
      <c r="F390" s="176" t="s">
        <v>209</v>
      </c>
      <c r="G390" s="175" t="s">
        <v>1302</v>
      </c>
      <c r="H390" s="146">
        <v>1800</v>
      </c>
      <c r="I390" s="145">
        <f t="shared" si="17"/>
        <v>0.24777777777777779</v>
      </c>
    </row>
    <row r="391" spans="1:9" ht="14.25" customHeight="1" x14ac:dyDescent="0.15">
      <c r="A391" s="151" t="s">
        <v>1351</v>
      </c>
      <c r="B391" s="166" t="s">
        <v>1352</v>
      </c>
      <c r="C391" s="175" t="s">
        <v>1353</v>
      </c>
      <c r="D391" s="176" t="s">
        <v>1301</v>
      </c>
      <c r="E391" s="176">
        <v>926</v>
      </c>
      <c r="F391" s="176" t="s">
        <v>209</v>
      </c>
      <c r="G391" s="175" t="s">
        <v>1302</v>
      </c>
      <c r="H391" s="146">
        <v>1800</v>
      </c>
      <c r="I391" s="145">
        <f t="shared" si="17"/>
        <v>0.51444444444444448</v>
      </c>
    </row>
    <row r="392" spans="1:9" ht="14.25" customHeight="1" x14ac:dyDescent="0.15">
      <c r="A392" s="151" t="s">
        <v>1354</v>
      </c>
      <c r="B392" s="166" t="s">
        <v>1355</v>
      </c>
      <c r="C392" s="175" t="s">
        <v>1356</v>
      </c>
      <c r="D392" s="176" t="s">
        <v>1357</v>
      </c>
      <c r="E392" s="176">
        <v>155</v>
      </c>
      <c r="F392" s="176" t="s">
        <v>17</v>
      </c>
      <c r="G392" s="175" t="s">
        <v>23</v>
      </c>
      <c r="H392" s="146">
        <v>1000</v>
      </c>
      <c r="I392" s="145">
        <f t="shared" si="17"/>
        <v>0.155</v>
      </c>
    </row>
    <row r="393" spans="1:9" ht="14.25" customHeight="1" x14ac:dyDescent="0.15">
      <c r="A393" s="151" t="s">
        <v>1358</v>
      </c>
      <c r="B393" s="166" t="s">
        <v>1359</v>
      </c>
      <c r="C393" s="175" t="s">
        <v>1360</v>
      </c>
      <c r="D393" s="176" t="s">
        <v>1301</v>
      </c>
      <c r="E393" s="176">
        <v>528</v>
      </c>
      <c r="F393" s="176" t="s">
        <v>209</v>
      </c>
      <c r="G393" s="175" t="s">
        <v>1302</v>
      </c>
      <c r="H393" s="146">
        <v>1800</v>
      </c>
      <c r="I393" s="145">
        <f t="shared" si="17"/>
        <v>0.29333333333333333</v>
      </c>
    </row>
    <row r="394" spans="1:9" ht="14.25" customHeight="1" x14ac:dyDescent="0.15">
      <c r="A394" s="151" t="s">
        <v>1361</v>
      </c>
      <c r="B394" s="166" t="s">
        <v>1362</v>
      </c>
      <c r="C394" s="175" t="s">
        <v>1363</v>
      </c>
      <c r="D394" s="176" t="s">
        <v>1301</v>
      </c>
      <c r="E394" s="176">
        <v>1045</v>
      </c>
      <c r="F394" s="176" t="s">
        <v>209</v>
      </c>
      <c r="G394" s="175" t="s">
        <v>1364</v>
      </c>
      <c r="H394" s="146">
        <v>500</v>
      </c>
      <c r="I394" s="145">
        <f t="shared" si="17"/>
        <v>2.09</v>
      </c>
    </row>
    <row r="395" spans="1:9" ht="14.25" customHeight="1" x14ac:dyDescent="0.15">
      <c r="A395" s="151" t="s">
        <v>1365</v>
      </c>
      <c r="B395" s="166" t="s">
        <v>1366</v>
      </c>
      <c r="C395" s="175" t="s">
        <v>1367</v>
      </c>
      <c r="D395" s="176" t="s">
        <v>1301</v>
      </c>
      <c r="E395" s="176">
        <v>715</v>
      </c>
      <c r="F395" s="176" t="s">
        <v>209</v>
      </c>
      <c r="G395" s="175" t="s">
        <v>1302</v>
      </c>
      <c r="H395" s="146">
        <v>1800</v>
      </c>
      <c r="I395" s="145">
        <f t="shared" si="17"/>
        <v>0.3972222222222222</v>
      </c>
    </row>
    <row r="396" spans="1:9" ht="14.25" customHeight="1" x14ac:dyDescent="0.15">
      <c r="A396" s="151" t="s">
        <v>1368</v>
      </c>
      <c r="B396" s="166" t="s">
        <v>1369</v>
      </c>
      <c r="C396" s="175" t="s">
        <v>1370</v>
      </c>
      <c r="D396" s="176" t="s">
        <v>1301</v>
      </c>
      <c r="E396" s="176">
        <v>287</v>
      </c>
      <c r="F396" s="176" t="s">
        <v>209</v>
      </c>
      <c r="G396" s="175" t="s">
        <v>1371</v>
      </c>
      <c r="H396" s="146">
        <v>360</v>
      </c>
      <c r="I396" s="145">
        <f t="shared" si="17"/>
        <v>0.79722222222222228</v>
      </c>
    </row>
    <row r="397" spans="1:9" ht="14.25" customHeight="1" x14ac:dyDescent="0.15">
      <c r="A397" s="151" t="s">
        <v>1372</v>
      </c>
      <c r="B397" s="166" t="s">
        <v>1373</v>
      </c>
      <c r="C397" s="175" t="s">
        <v>1374</v>
      </c>
      <c r="D397" s="176" t="s">
        <v>1375</v>
      </c>
      <c r="E397" s="176">
        <v>1017</v>
      </c>
      <c r="F397" s="176" t="s">
        <v>17</v>
      </c>
      <c r="G397" s="175" t="s">
        <v>23</v>
      </c>
      <c r="H397" s="146">
        <v>1000</v>
      </c>
      <c r="I397" s="145">
        <f t="shared" si="17"/>
        <v>1.0169999999999999</v>
      </c>
    </row>
    <row r="398" spans="1:9" ht="14.25" customHeight="1" x14ac:dyDescent="0.15">
      <c r="A398" s="151" t="s">
        <v>1376</v>
      </c>
      <c r="B398" s="166" t="s">
        <v>1377</v>
      </c>
      <c r="C398" s="175" t="s">
        <v>1378</v>
      </c>
      <c r="D398" s="176" t="s">
        <v>1375</v>
      </c>
      <c r="E398" s="176">
        <v>469</v>
      </c>
      <c r="F398" s="176" t="s">
        <v>17</v>
      </c>
      <c r="G398" s="175" t="s">
        <v>91</v>
      </c>
      <c r="H398" s="146">
        <v>500</v>
      </c>
      <c r="I398" s="145">
        <f t="shared" si="17"/>
        <v>0.93799999999999994</v>
      </c>
    </row>
    <row r="399" spans="1:9" ht="14.25" customHeight="1" x14ac:dyDescent="0.15">
      <c r="A399" s="151" t="s">
        <v>1379</v>
      </c>
      <c r="B399" s="150" t="s">
        <v>1380</v>
      </c>
      <c r="C399" s="175" t="s">
        <v>1381</v>
      </c>
      <c r="D399" s="176" t="s">
        <v>1342</v>
      </c>
      <c r="E399" s="176">
        <v>454</v>
      </c>
      <c r="F399" s="176" t="s">
        <v>209</v>
      </c>
      <c r="G399" s="175" t="s">
        <v>1382</v>
      </c>
      <c r="H399" s="146">
        <v>145</v>
      </c>
      <c r="I399" s="145">
        <f t="shared" si="17"/>
        <v>3.1310344827586207</v>
      </c>
    </row>
    <row r="400" spans="1:9" ht="14.25" customHeight="1" x14ac:dyDescent="0.15">
      <c r="A400" s="151" t="s">
        <v>1383</v>
      </c>
      <c r="B400" s="166" t="s">
        <v>1384</v>
      </c>
      <c r="C400" s="175" t="s">
        <v>1385</v>
      </c>
      <c r="D400" s="176" t="s">
        <v>522</v>
      </c>
      <c r="E400" s="176">
        <v>615</v>
      </c>
      <c r="F400" s="176" t="s">
        <v>17</v>
      </c>
      <c r="G400" s="175" t="s">
        <v>23</v>
      </c>
      <c r="H400" s="146">
        <v>1000</v>
      </c>
      <c r="I400" s="145">
        <f t="shared" si="17"/>
        <v>0.61499999999999999</v>
      </c>
    </row>
    <row r="401" spans="1:9" ht="14.25" customHeight="1" x14ac:dyDescent="0.15">
      <c r="A401" s="151" t="s">
        <v>1386</v>
      </c>
      <c r="B401" s="150" t="s">
        <v>1387</v>
      </c>
      <c r="C401" s="175" t="s">
        <v>1388</v>
      </c>
      <c r="D401" s="176" t="s">
        <v>1389</v>
      </c>
      <c r="E401" s="176">
        <v>470</v>
      </c>
      <c r="F401" s="176" t="s">
        <v>209</v>
      </c>
      <c r="G401" s="175" t="s">
        <v>23</v>
      </c>
      <c r="H401" s="146">
        <v>1000</v>
      </c>
      <c r="I401" s="145">
        <f t="shared" si="17"/>
        <v>0.47</v>
      </c>
    </row>
    <row r="402" spans="1:9" ht="14.25" customHeight="1" x14ac:dyDescent="0.15">
      <c r="A402" s="151" t="s">
        <v>1390</v>
      </c>
      <c r="B402" s="150" t="s">
        <v>1391</v>
      </c>
      <c r="C402" s="175" t="s">
        <v>1392</v>
      </c>
      <c r="D402" s="176" t="s">
        <v>1393</v>
      </c>
      <c r="E402" s="176">
        <v>1460</v>
      </c>
      <c r="F402" s="176" t="s">
        <v>209</v>
      </c>
      <c r="G402" s="175" t="s">
        <v>1394</v>
      </c>
      <c r="H402" s="146">
        <v>2000</v>
      </c>
      <c r="I402" s="145">
        <f t="shared" si="17"/>
        <v>0.73</v>
      </c>
    </row>
    <row r="403" spans="1:9" ht="14.25" customHeight="1" x14ac:dyDescent="0.15">
      <c r="A403" s="151" t="s">
        <v>1395</v>
      </c>
      <c r="B403" s="150" t="s">
        <v>1396</v>
      </c>
      <c r="C403" s="175" t="s">
        <v>1397</v>
      </c>
      <c r="D403" s="176" t="s">
        <v>1375</v>
      </c>
      <c r="E403" s="176">
        <v>577</v>
      </c>
      <c r="F403" s="176" t="s">
        <v>209</v>
      </c>
      <c r="G403" s="175" t="s">
        <v>281</v>
      </c>
      <c r="H403" s="146">
        <v>1000</v>
      </c>
      <c r="I403" s="145">
        <f t="shared" si="17"/>
        <v>0.57699999999999996</v>
      </c>
    </row>
    <row r="404" spans="1:9" ht="14.25" customHeight="1" x14ac:dyDescent="0.15">
      <c r="A404" s="151" t="s">
        <v>1398</v>
      </c>
      <c r="B404" s="150" t="s">
        <v>1399</v>
      </c>
      <c r="C404" s="175" t="s">
        <v>1400</v>
      </c>
      <c r="D404" s="176" t="s">
        <v>1375</v>
      </c>
      <c r="E404" s="176">
        <v>627</v>
      </c>
      <c r="F404" s="176" t="s">
        <v>209</v>
      </c>
      <c r="G404" s="175" t="s">
        <v>281</v>
      </c>
      <c r="H404" s="146">
        <v>1000</v>
      </c>
      <c r="I404" s="145">
        <f t="shared" si="17"/>
        <v>0.627</v>
      </c>
    </row>
    <row r="405" spans="1:9" ht="14.25" customHeight="1" x14ac:dyDescent="0.15">
      <c r="A405" s="151" t="s">
        <v>1401</v>
      </c>
      <c r="B405" s="166" t="s">
        <v>1402</v>
      </c>
      <c r="C405" s="175" t="s">
        <v>1403</v>
      </c>
      <c r="D405" s="176" t="s">
        <v>1404</v>
      </c>
      <c r="E405" s="176">
        <v>628</v>
      </c>
      <c r="F405" s="176" t="s">
        <v>209</v>
      </c>
      <c r="G405" s="175" t="s">
        <v>281</v>
      </c>
      <c r="H405" s="146">
        <v>1000</v>
      </c>
      <c r="I405" s="145">
        <f t="shared" si="17"/>
        <v>0.628</v>
      </c>
    </row>
    <row r="406" spans="1:9" ht="14.25" customHeight="1" x14ac:dyDescent="0.15">
      <c r="A406" s="151" t="s">
        <v>1405</v>
      </c>
      <c r="B406" s="166" t="s">
        <v>1406</v>
      </c>
      <c r="C406" s="175" t="s">
        <v>1407</v>
      </c>
      <c r="D406" s="176" t="s">
        <v>1375</v>
      </c>
      <c r="E406" s="176">
        <v>554</v>
      </c>
      <c r="F406" s="176" t="s">
        <v>209</v>
      </c>
      <c r="G406" s="175" t="s">
        <v>23</v>
      </c>
      <c r="H406" s="146">
        <v>1000</v>
      </c>
      <c r="I406" s="145">
        <f t="shared" si="17"/>
        <v>0.55400000000000005</v>
      </c>
    </row>
    <row r="407" spans="1:9" ht="14.25" customHeight="1" x14ac:dyDescent="0.15">
      <c r="A407" s="151" t="s">
        <v>1408</v>
      </c>
      <c r="B407" s="166" t="s">
        <v>1409</v>
      </c>
      <c r="C407" s="175" t="s">
        <v>1410</v>
      </c>
      <c r="D407" s="176" t="s">
        <v>1411</v>
      </c>
      <c r="E407" s="176">
        <v>274</v>
      </c>
      <c r="F407" s="176" t="s">
        <v>17</v>
      </c>
      <c r="G407" s="175" t="s">
        <v>23</v>
      </c>
      <c r="H407" s="146">
        <v>1000</v>
      </c>
      <c r="I407" s="145">
        <f t="shared" si="17"/>
        <v>0.27400000000000002</v>
      </c>
    </row>
    <row r="408" spans="1:9" ht="14.25" customHeight="1" x14ac:dyDescent="0.15">
      <c r="A408" s="151" t="s">
        <v>1412</v>
      </c>
      <c r="B408" s="166" t="s">
        <v>1413</v>
      </c>
      <c r="C408" s="175" t="s">
        <v>1414</v>
      </c>
      <c r="D408" s="176" t="s">
        <v>1347</v>
      </c>
      <c r="E408" s="176">
        <v>246</v>
      </c>
      <c r="F408" s="176" t="s">
        <v>17</v>
      </c>
      <c r="G408" s="175" t="s">
        <v>23</v>
      </c>
      <c r="H408" s="146">
        <v>1000</v>
      </c>
      <c r="I408" s="145">
        <f t="shared" si="17"/>
        <v>0.246</v>
      </c>
    </row>
    <row r="409" spans="1:9" ht="14.25" customHeight="1" x14ac:dyDescent="0.15">
      <c r="A409" s="151" t="s">
        <v>1415</v>
      </c>
      <c r="B409" s="150" t="s">
        <v>1416</v>
      </c>
      <c r="C409" s="175" t="s">
        <v>1417</v>
      </c>
      <c r="D409" s="176" t="s">
        <v>1418</v>
      </c>
      <c r="E409" s="176">
        <v>930</v>
      </c>
      <c r="F409" s="176" t="s">
        <v>381</v>
      </c>
      <c r="G409" s="175" t="s">
        <v>23</v>
      </c>
      <c r="H409" s="146">
        <v>1000</v>
      </c>
      <c r="I409" s="145">
        <f t="shared" si="17"/>
        <v>0.93</v>
      </c>
    </row>
    <row r="410" spans="1:9" ht="14.25" customHeight="1" x14ac:dyDescent="0.15">
      <c r="A410" s="151" t="s">
        <v>1419</v>
      </c>
      <c r="B410" s="150" t="s">
        <v>1420</v>
      </c>
      <c r="C410" s="175" t="s">
        <v>1421</v>
      </c>
      <c r="D410" s="176" t="s">
        <v>1422</v>
      </c>
      <c r="E410" s="176">
        <v>568</v>
      </c>
      <c r="F410" s="176" t="s">
        <v>17</v>
      </c>
      <c r="G410" s="175" t="s">
        <v>87</v>
      </c>
      <c r="H410" s="146">
        <v>300</v>
      </c>
      <c r="I410" s="145">
        <f t="shared" si="17"/>
        <v>1.8933333333333333</v>
      </c>
    </row>
    <row r="411" spans="1:9" ht="14.25" customHeight="1" x14ac:dyDescent="0.15">
      <c r="A411" s="178" t="s">
        <v>1423</v>
      </c>
      <c r="B411" s="166" t="s">
        <v>1424</v>
      </c>
      <c r="C411" s="175" t="s">
        <v>1425</v>
      </c>
      <c r="D411" s="176" t="s">
        <v>1422</v>
      </c>
      <c r="E411" s="176">
        <v>490</v>
      </c>
      <c r="F411" s="176" t="s">
        <v>297</v>
      </c>
      <c r="G411" s="175" t="s">
        <v>1426</v>
      </c>
      <c r="H411" s="146">
        <v>37</v>
      </c>
      <c r="I411" s="145">
        <f t="shared" si="17"/>
        <v>13.243243243243244</v>
      </c>
    </row>
    <row r="412" spans="1:9" ht="14.25" customHeight="1" x14ac:dyDescent="0.15">
      <c r="A412" s="151" t="s">
        <v>1427</v>
      </c>
      <c r="B412" s="166" t="s">
        <v>1428</v>
      </c>
      <c r="C412" s="175" t="s">
        <v>1429</v>
      </c>
      <c r="D412" s="176" t="s">
        <v>1422</v>
      </c>
      <c r="E412" s="176">
        <v>584</v>
      </c>
      <c r="F412" s="176" t="s">
        <v>297</v>
      </c>
      <c r="G412" s="175" t="s">
        <v>181</v>
      </c>
      <c r="H412" s="146">
        <v>100</v>
      </c>
      <c r="I412" s="145">
        <f t="shared" si="17"/>
        <v>5.84</v>
      </c>
    </row>
    <row r="413" spans="1:9" ht="14.25" customHeight="1" x14ac:dyDescent="0.15">
      <c r="A413" s="151" t="s">
        <v>1430</v>
      </c>
      <c r="B413" s="166" t="s">
        <v>1431</v>
      </c>
      <c r="C413" s="175" t="s">
        <v>1432</v>
      </c>
      <c r="D413" s="176" t="s">
        <v>1422</v>
      </c>
      <c r="E413" s="176">
        <v>1851</v>
      </c>
      <c r="F413" s="176" t="s">
        <v>297</v>
      </c>
      <c r="G413" s="175" t="s">
        <v>1433</v>
      </c>
      <c r="H413" s="146">
        <v>370</v>
      </c>
      <c r="I413" s="145">
        <f t="shared" si="17"/>
        <v>5.0027027027027025</v>
      </c>
    </row>
    <row r="414" spans="1:9" ht="14.25" customHeight="1" x14ac:dyDescent="0.15">
      <c r="A414" s="151" t="s">
        <v>1434</v>
      </c>
      <c r="B414" s="166" t="s">
        <v>1435</v>
      </c>
      <c r="C414" s="175" t="s">
        <v>1436</v>
      </c>
      <c r="D414" s="176" t="s">
        <v>1422</v>
      </c>
      <c r="E414" s="176">
        <v>198</v>
      </c>
      <c r="F414" s="176" t="s">
        <v>209</v>
      </c>
      <c r="G414" s="175" t="s">
        <v>1437</v>
      </c>
      <c r="H414" s="146">
        <v>12</v>
      </c>
      <c r="I414" s="145">
        <f t="shared" si="17"/>
        <v>16.5</v>
      </c>
    </row>
    <row r="415" spans="1:9" ht="14.25" customHeight="1" x14ac:dyDescent="0.15">
      <c r="A415" s="151" t="s">
        <v>1438</v>
      </c>
      <c r="B415" s="166" t="s">
        <v>1439</v>
      </c>
      <c r="C415" s="175" t="s">
        <v>1440</v>
      </c>
      <c r="D415" s="176" t="s">
        <v>1422</v>
      </c>
      <c r="E415" s="176">
        <v>623</v>
      </c>
      <c r="F415" s="176" t="s">
        <v>17</v>
      </c>
      <c r="G415" s="175" t="s">
        <v>87</v>
      </c>
      <c r="H415" s="146">
        <v>300</v>
      </c>
      <c r="I415" s="145">
        <f t="shared" si="17"/>
        <v>2.0766666666666667</v>
      </c>
    </row>
    <row r="416" spans="1:9" ht="14.25" customHeight="1" x14ac:dyDescent="0.15">
      <c r="A416" s="151" t="s">
        <v>1441</v>
      </c>
      <c r="B416" s="166" t="s">
        <v>1442</v>
      </c>
      <c r="C416" s="175" t="s">
        <v>1443</v>
      </c>
      <c r="D416" s="176" t="s">
        <v>1422</v>
      </c>
      <c r="E416" s="176">
        <v>683</v>
      </c>
      <c r="F416" s="176" t="s">
        <v>17</v>
      </c>
      <c r="G416" s="175" t="s">
        <v>87</v>
      </c>
      <c r="H416" s="146">
        <v>300</v>
      </c>
      <c r="I416" s="145">
        <f t="shared" si="17"/>
        <v>2.2766666666666668</v>
      </c>
    </row>
    <row r="417" spans="1:9" ht="14.25" customHeight="1" x14ac:dyDescent="0.15">
      <c r="A417" s="151" t="s">
        <v>1444</v>
      </c>
      <c r="B417" s="166" t="s">
        <v>1445</v>
      </c>
      <c r="C417" s="175" t="s">
        <v>1446</v>
      </c>
      <c r="D417" s="176" t="s">
        <v>1447</v>
      </c>
      <c r="E417" s="176">
        <v>511</v>
      </c>
      <c r="F417" s="176" t="s">
        <v>1259</v>
      </c>
      <c r="G417" s="175" t="s">
        <v>1448</v>
      </c>
      <c r="H417" s="146">
        <v>290</v>
      </c>
      <c r="I417" s="145">
        <f t="shared" si="17"/>
        <v>1.7620689655172415</v>
      </c>
    </row>
    <row r="418" spans="1:9" ht="14.25" customHeight="1" x14ac:dyDescent="0.15">
      <c r="A418" s="151" t="s">
        <v>1449</v>
      </c>
      <c r="B418" s="166" t="s">
        <v>1450</v>
      </c>
      <c r="C418" s="175" t="s">
        <v>1451</v>
      </c>
      <c r="D418" s="176" t="s">
        <v>1447</v>
      </c>
      <c r="E418" s="176">
        <v>616</v>
      </c>
      <c r="F418" s="176" t="s">
        <v>1259</v>
      </c>
      <c r="G418" s="175" t="s">
        <v>1452</v>
      </c>
      <c r="H418" s="146">
        <v>280</v>
      </c>
      <c r="I418" s="145">
        <f t="shared" si="17"/>
        <v>2.2000000000000002</v>
      </c>
    </row>
    <row r="419" spans="1:9" ht="14.25" customHeight="1" x14ac:dyDescent="0.15">
      <c r="A419" s="177" t="s">
        <v>1453</v>
      </c>
      <c r="B419" s="166" t="s">
        <v>1454</v>
      </c>
      <c r="C419" s="175" t="s">
        <v>1455</v>
      </c>
      <c r="D419" s="176" t="s">
        <v>1456</v>
      </c>
      <c r="E419" s="176">
        <v>706</v>
      </c>
      <c r="F419" s="176" t="s">
        <v>209</v>
      </c>
      <c r="G419" s="175" t="s">
        <v>1457</v>
      </c>
      <c r="H419" s="146">
        <v>320</v>
      </c>
      <c r="I419" s="145">
        <f t="shared" si="17"/>
        <v>2.2062499999999998</v>
      </c>
    </row>
    <row r="420" spans="1:9" ht="14.25" customHeight="1" x14ac:dyDescent="0.15">
      <c r="A420" s="151" t="s">
        <v>1458</v>
      </c>
      <c r="B420" s="150" t="s">
        <v>1459</v>
      </c>
      <c r="C420" s="175" t="s">
        <v>1460</v>
      </c>
      <c r="D420" s="176" t="s">
        <v>1456</v>
      </c>
      <c r="E420" s="176">
        <v>1024</v>
      </c>
      <c r="F420" s="176" t="s">
        <v>209</v>
      </c>
      <c r="G420" s="175" t="s">
        <v>87</v>
      </c>
      <c r="H420" s="146">
        <v>300</v>
      </c>
      <c r="I420" s="145">
        <f t="shared" si="17"/>
        <v>3.4133333333333336</v>
      </c>
    </row>
    <row r="421" spans="1:9" ht="14.25" customHeight="1" x14ac:dyDescent="0.15">
      <c r="A421" s="151" t="s">
        <v>1461</v>
      </c>
      <c r="B421" s="150" t="s">
        <v>1462</v>
      </c>
      <c r="C421" s="175" t="s">
        <v>1463</v>
      </c>
      <c r="D421" s="176" t="s">
        <v>1464</v>
      </c>
      <c r="E421" s="176">
        <v>270</v>
      </c>
      <c r="F421" s="176" t="s">
        <v>297</v>
      </c>
      <c r="G421" s="175" t="s">
        <v>181</v>
      </c>
      <c r="H421" s="146">
        <v>100</v>
      </c>
      <c r="I421" s="145">
        <f t="shared" si="17"/>
        <v>2.7</v>
      </c>
    </row>
    <row r="422" spans="1:9" ht="14.25" customHeight="1" x14ac:dyDescent="0.15">
      <c r="A422" s="151" t="s">
        <v>1465</v>
      </c>
      <c r="B422" s="150" t="s">
        <v>1466</v>
      </c>
      <c r="C422" s="175" t="s">
        <v>1467</v>
      </c>
      <c r="D422" s="176" t="s">
        <v>1389</v>
      </c>
      <c r="E422" s="176">
        <v>921</v>
      </c>
      <c r="F422" s="176" t="s">
        <v>209</v>
      </c>
      <c r="G422" s="175" t="s">
        <v>1302</v>
      </c>
      <c r="H422" s="146">
        <v>1800</v>
      </c>
      <c r="I422" s="145">
        <f t="shared" si="17"/>
        <v>0.51166666666666671</v>
      </c>
    </row>
    <row r="423" spans="1:9" ht="14.25" customHeight="1" x14ac:dyDescent="0.15">
      <c r="A423" s="151" t="s">
        <v>1468</v>
      </c>
      <c r="B423" s="150" t="s">
        <v>1469</v>
      </c>
      <c r="C423" s="175" t="s">
        <v>1470</v>
      </c>
      <c r="D423" s="176" t="s">
        <v>1375</v>
      </c>
      <c r="E423" s="176">
        <v>1790</v>
      </c>
      <c r="F423" s="176" t="s">
        <v>17</v>
      </c>
      <c r="G423" s="175" t="s">
        <v>23</v>
      </c>
      <c r="H423" s="146">
        <v>1000</v>
      </c>
      <c r="I423" s="145">
        <f t="shared" si="17"/>
        <v>1.79</v>
      </c>
    </row>
    <row r="424" spans="1:9" ht="14.25" customHeight="1" x14ac:dyDescent="0.15">
      <c r="A424" s="151" t="s">
        <v>1471</v>
      </c>
      <c r="B424" s="150" t="s">
        <v>1472</v>
      </c>
      <c r="C424" s="175" t="s">
        <v>1473</v>
      </c>
      <c r="D424" s="176" t="s">
        <v>1474</v>
      </c>
      <c r="E424" s="176">
        <v>800</v>
      </c>
      <c r="F424" s="176" t="s">
        <v>297</v>
      </c>
      <c r="G424" s="175" t="s">
        <v>1475</v>
      </c>
      <c r="H424" s="146">
        <v>840</v>
      </c>
      <c r="I424" s="145">
        <f t="shared" si="17"/>
        <v>0.95238095238095233</v>
      </c>
    </row>
    <row r="425" spans="1:9" ht="14.25" customHeight="1" x14ac:dyDescent="0.15">
      <c r="A425" s="151" t="s">
        <v>1476</v>
      </c>
      <c r="B425" s="150" t="s">
        <v>1477</v>
      </c>
      <c r="C425" s="175" t="s">
        <v>1478</v>
      </c>
      <c r="D425" s="176" t="s">
        <v>1422</v>
      </c>
      <c r="E425" s="176">
        <v>528</v>
      </c>
      <c r="F425" s="176" t="s">
        <v>17</v>
      </c>
      <c r="G425" s="175" t="s">
        <v>181</v>
      </c>
      <c r="H425" s="146">
        <v>100</v>
      </c>
      <c r="I425" s="145">
        <f t="shared" si="17"/>
        <v>5.28</v>
      </c>
    </row>
    <row r="426" spans="1:9" ht="13.9" customHeight="1" x14ac:dyDescent="0.15">
      <c r="A426" s="151" t="s">
        <v>1479</v>
      </c>
      <c r="B426" s="150" t="s">
        <v>1480</v>
      </c>
      <c r="C426" s="175" t="s">
        <v>1481</v>
      </c>
      <c r="D426" s="176" t="s">
        <v>1375</v>
      </c>
      <c r="E426" s="176">
        <v>1750</v>
      </c>
      <c r="F426" s="176" t="s">
        <v>381</v>
      </c>
      <c r="G426" s="175" t="s">
        <v>1482</v>
      </c>
      <c r="H426" s="146">
        <v>1000</v>
      </c>
      <c r="I426" s="145">
        <f t="shared" si="17"/>
        <v>1.75</v>
      </c>
    </row>
    <row r="427" spans="1:9" s="153" customFormat="1" ht="14.25" customHeight="1" x14ac:dyDescent="0.15">
      <c r="A427" s="200" t="s">
        <v>1483</v>
      </c>
      <c r="B427" s="201"/>
      <c r="C427" s="161"/>
      <c r="D427" s="161"/>
      <c r="E427" s="161"/>
      <c r="F427" s="161"/>
      <c r="G427" s="161"/>
      <c r="H427" s="161"/>
    </row>
    <row r="428" spans="1:9" s="153" customFormat="1" ht="14.25" customHeight="1" thickBot="1" x14ac:dyDescent="0.2">
      <c r="A428" s="160" t="s">
        <v>5</v>
      </c>
      <c r="B428" s="159" t="s">
        <v>6</v>
      </c>
      <c r="C428" s="172" t="s">
        <v>7</v>
      </c>
      <c r="D428" s="174" t="s">
        <v>8</v>
      </c>
      <c r="E428" s="173" t="s">
        <v>9</v>
      </c>
      <c r="F428" s="172" t="s">
        <v>10</v>
      </c>
      <c r="G428" s="172" t="s">
        <v>11</v>
      </c>
      <c r="H428" s="155" t="s">
        <v>12</v>
      </c>
      <c r="I428" s="154" t="s">
        <v>13</v>
      </c>
    </row>
    <row r="429" spans="1:9" ht="14.25" customHeight="1" thickTop="1" x14ac:dyDescent="0.15">
      <c r="A429" s="151" t="s">
        <v>1484</v>
      </c>
      <c r="B429" s="150" t="s">
        <v>1162</v>
      </c>
      <c r="C429" s="170" t="s">
        <v>1163</v>
      </c>
      <c r="D429" s="171"/>
      <c r="E429" s="171">
        <v>1010</v>
      </c>
      <c r="F429" s="171" t="s">
        <v>67</v>
      </c>
      <c r="G429" s="170" t="s">
        <v>67</v>
      </c>
      <c r="H429" s="146">
        <v>1000</v>
      </c>
      <c r="I429" s="145">
        <f>E429/H429</f>
        <v>1.01</v>
      </c>
    </row>
    <row r="430" spans="1:9" ht="14.25" customHeight="1" x14ac:dyDescent="0.15">
      <c r="A430" s="151" t="s">
        <v>1485</v>
      </c>
      <c r="B430" s="150" t="s">
        <v>1165</v>
      </c>
      <c r="C430" s="170" t="s">
        <v>1166</v>
      </c>
      <c r="D430" s="171"/>
      <c r="E430" s="171">
        <v>1335</v>
      </c>
      <c r="F430" s="171" t="s">
        <v>67</v>
      </c>
      <c r="G430" s="170" t="s">
        <v>1486</v>
      </c>
      <c r="H430" s="146">
        <v>1000</v>
      </c>
      <c r="I430" s="145">
        <f>E430/H430</f>
        <v>1.335</v>
      </c>
    </row>
    <row r="431" spans="1:9" ht="14.25" customHeight="1" x14ac:dyDescent="0.15">
      <c r="A431" s="151" t="s">
        <v>1487</v>
      </c>
      <c r="B431" s="150" t="s">
        <v>949</v>
      </c>
      <c r="C431" s="170" t="s">
        <v>950</v>
      </c>
      <c r="D431" s="171" t="s">
        <v>951</v>
      </c>
      <c r="E431" s="171">
        <v>535</v>
      </c>
      <c r="F431" s="171" t="s">
        <v>319</v>
      </c>
      <c r="G431" s="170" t="s">
        <v>952</v>
      </c>
      <c r="H431" s="146">
        <v>300</v>
      </c>
      <c r="I431" s="145">
        <f>E431/H431</f>
        <v>1.7833333333333334</v>
      </c>
    </row>
    <row r="432" spans="1:9" ht="14.25" customHeight="1" x14ac:dyDescent="0.15">
      <c r="A432" s="151" t="s">
        <v>1488</v>
      </c>
      <c r="B432" s="150" t="s">
        <v>949</v>
      </c>
      <c r="C432" s="170" t="s">
        <v>954</v>
      </c>
      <c r="D432" s="171" t="s">
        <v>951</v>
      </c>
      <c r="E432" s="171">
        <v>630</v>
      </c>
      <c r="F432" s="171" t="s">
        <v>319</v>
      </c>
      <c r="G432" s="170" t="s">
        <v>955</v>
      </c>
      <c r="H432" s="146">
        <v>350</v>
      </c>
      <c r="I432" s="145">
        <f>E432/H432</f>
        <v>1.8</v>
      </c>
    </row>
    <row r="433" spans="1:9" ht="14.25" customHeight="1" x14ac:dyDescent="0.15">
      <c r="A433" s="151" t="s">
        <v>1489</v>
      </c>
      <c r="B433" s="150" t="s">
        <v>949</v>
      </c>
      <c r="C433" s="170" t="s">
        <v>957</v>
      </c>
      <c r="D433" s="171" t="s">
        <v>951</v>
      </c>
      <c r="E433" s="171">
        <v>715</v>
      </c>
      <c r="F433" s="171" t="s">
        <v>319</v>
      </c>
      <c r="G433" s="170" t="s">
        <v>958</v>
      </c>
      <c r="H433" s="146">
        <v>400</v>
      </c>
      <c r="I433" s="145">
        <f>E433/H433</f>
        <v>1.7875000000000001</v>
      </c>
    </row>
    <row r="434" spans="1:9" s="153" customFormat="1" ht="14.25" customHeight="1" x14ac:dyDescent="0.15">
      <c r="A434" s="202" t="s">
        <v>1490</v>
      </c>
      <c r="B434" s="203"/>
      <c r="C434" s="161"/>
      <c r="D434" s="161"/>
      <c r="E434" s="161"/>
      <c r="F434" s="161"/>
      <c r="G434" s="161"/>
      <c r="H434" s="161"/>
    </row>
    <row r="435" spans="1:9" s="153" customFormat="1" ht="14.25" customHeight="1" thickBot="1" x14ac:dyDescent="0.2">
      <c r="A435" s="160" t="s">
        <v>5</v>
      </c>
      <c r="B435" s="159" t="s">
        <v>6</v>
      </c>
      <c r="C435" s="167" t="s">
        <v>7</v>
      </c>
      <c r="D435" s="169" t="s">
        <v>8</v>
      </c>
      <c r="E435" s="168" t="s">
        <v>9</v>
      </c>
      <c r="F435" s="167" t="s">
        <v>10</v>
      </c>
      <c r="G435" s="167" t="s">
        <v>11</v>
      </c>
      <c r="H435" s="155" t="s">
        <v>12</v>
      </c>
      <c r="I435" s="154" t="s">
        <v>13</v>
      </c>
    </row>
    <row r="436" spans="1:9" ht="14.25" customHeight="1" thickTop="1" x14ac:dyDescent="0.15">
      <c r="A436" s="151" t="s">
        <v>1491</v>
      </c>
      <c r="B436" s="150" t="s">
        <v>1492</v>
      </c>
      <c r="C436" s="164" t="s">
        <v>1493</v>
      </c>
      <c r="D436" s="165" t="s">
        <v>506</v>
      </c>
      <c r="E436" s="165">
        <v>220</v>
      </c>
      <c r="F436" s="165" t="s">
        <v>319</v>
      </c>
      <c r="G436" s="164" t="s">
        <v>1494</v>
      </c>
      <c r="H436" s="146">
        <v>500</v>
      </c>
      <c r="I436" s="145">
        <f t="shared" ref="I436:I476" si="18">E436/H436</f>
        <v>0.44</v>
      </c>
    </row>
    <row r="437" spans="1:9" ht="14.25" customHeight="1" x14ac:dyDescent="0.15">
      <c r="A437" s="151" t="s">
        <v>1495</v>
      </c>
      <c r="B437" s="150" t="s">
        <v>1492</v>
      </c>
      <c r="C437" s="164" t="s">
        <v>1496</v>
      </c>
      <c r="D437" s="165" t="s">
        <v>1497</v>
      </c>
      <c r="E437" s="165">
        <v>238</v>
      </c>
      <c r="F437" s="165" t="s">
        <v>319</v>
      </c>
      <c r="G437" s="164" t="s">
        <v>1494</v>
      </c>
      <c r="H437" s="146">
        <v>500</v>
      </c>
      <c r="I437" s="145">
        <f t="shared" si="18"/>
        <v>0.47599999999999998</v>
      </c>
    </row>
    <row r="438" spans="1:9" ht="14.25" customHeight="1" x14ac:dyDescent="0.15">
      <c r="A438" s="151" t="s">
        <v>1498</v>
      </c>
      <c r="B438" s="150" t="s">
        <v>1499</v>
      </c>
      <c r="C438" s="164" t="s">
        <v>1500</v>
      </c>
      <c r="D438" s="165" t="s">
        <v>506</v>
      </c>
      <c r="E438" s="165">
        <v>198</v>
      </c>
      <c r="F438" s="165" t="s">
        <v>319</v>
      </c>
      <c r="G438" s="164" t="s">
        <v>1494</v>
      </c>
      <c r="H438" s="146">
        <v>500</v>
      </c>
      <c r="I438" s="145">
        <f t="shared" si="18"/>
        <v>0.39600000000000002</v>
      </c>
    </row>
    <row r="439" spans="1:9" ht="14.25" customHeight="1" x14ac:dyDescent="0.15">
      <c r="A439" s="151" t="s">
        <v>1501</v>
      </c>
      <c r="B439" s="150" t="s">
        <v>1499</v>
      </c>
      <c r="C439" s="164" t="s">
        <v>1502</v>
      </c>
      <c r="D439" s="165" t="s">
        <v>1503</v>
      </c>
      <c r="E439" s="165">
        <v>200</v>
      </c>
      <c r="F439" s="165" t="s">
        <v>319</v>
      </c>
      <c r="G439" s="164" t="s">
        <v>1494</v>
      </c>
      <c r="H439" s="146">
        <v>500</v>
      </c>
      <c r="I439" s="145">
        <f t="shared" si="18"/>
        <v>0.4</v>
      </c>
    </row>
    <row r="440" spans="1:9" x14ac:dyDescent="0.15">
      <c r="A440" s="151" t="s">
        <v>1504</v>
      </c>
      <c r="B440" s="150" t="s">
        <v>1505</v>
      </c>
      <c r="C440" s="164" t="s">
        <v>1506</v>
      </c>
      <c r="D440" s="165" t="s">
        <v>506</v>
      </c>
      <c r="E440" s="165">
        <v>197</v>
      </c>
      <c r="F440" s="165" t="s">
        <v>319</v>
      </c>
      <c r="G440" s="164" t="s">
        <v>1494</v>
      </c>
      <c r="H440" s="146">
        <v>500</v>
      </c>
      <c r="I440" s="145">
        <f t="shared" si="18"/>
        <v>0.39400000000000002</v>
      </c>
    </row>
    <row r="441" spans="1:9" ht="14.25" customHeight="1" x14ac:dyDescent="0.15">
      <c r="A441" s="151" t="s">
        <v>1507</v>
      </c>
      <c r="B441" s="150" t="s">
        <v>1505</v>
      </c>
      <c r="C441" s="164" t="s">
        <v>1508</v>
      </c>
      <c r="D441" s="165" t="s">
        <v>1503</v>
      </c>
      <c r="E441" s="165">
        <v>192</v>
      </c>
      <c r="F441" s="165" t="s">
        <v>319</v>
      </c>
      <c r="G441" s="164" t="s">
        <v>1494</v>
      </c>
      <c r="H441" s="146">
        <v>500</v>
      </c>
      <c r="I441" s="145">
        <f t="shared" si="18"/>
        <v>0.38400000000000001</v>
      </c>
    </row>
    <row r="442" spans="1:9" x14ac:dyDescent="0.15">
      <c r="A442" s="151" t="s">
        <v>1509</v>
      </c>
      <c r="B442" s="150" t="s">
        <v>1510</v>
      </c>
      <c r="C442" s="164" t="s">
        <v>1511</v>
      </c>
      <c r="D442" s="165" t="s">
        <v>1497</v>
      </c>
      <c r="E442" s="165">
        <v>260</v>
      </c>
      <c r="F442" s="165" t="s">
        <v>319</v>
      </c>
      <c r="G442" s="164" t="s">
        <v>1494</v>
      </c>
      <c r="H442" s="146">
        <v>500</v>
      </c>
      <c r="I442" s="145">
        <f t="shared" si="18"/>
        <v>0.52</v>
      </c>
    </row>
    <row r="443" spans="1:9" x14ac:dyDescent="0.15">
      <c r="A443" s="151" t="s">
        <v>1512</v>
      </c>
      <c r="B443" s="150" t="s">
        <v>1510</v>
      </c>
      <c r="C443" s="164" t="s">
        <v>1513</v>
      </c>
      <c r="D443" s="165" t="s">
        <v>1514</v>
      </c>
      <c r="E443" s="165">
        <v>350</v>
      </c>
      <c r="F443" s="165" t="s">
        <v>319</v>
      </c>
      <c r="G443" s="164" t="s">
        <v>1494</v>
      </c>
      <c r="H443" s="146">
        <v>500</v>
      </c>
      <c r="I443" s="145">
        <f t="shared" si="18"/>
        <v>0.7</v>
      </c>
    </row>
    <row r="444" spans="1:9" x14ac:dyDescent="0.15">
      <c r="A444" s="151" t="s">
        <v>1515</v>
      </c>
      <c r="B444" s="150" t="s">
        <v>1516</v>
      </c>
      <c r="C444" s="164" t="s">
        <v>1517</v>
      </c>
      <c r="D444" s="165" t="s">
        <v>1503</v>
      </c>
      <c r="E444" s="165">
        <v>222</v>
      </c>
      <c r="F444" s="165" t="s">
        <v>319</v>
      </c>
      <c r="G444" s="164" t="s">
        <v>1494</v>
      </c>
      <c r="H444" s="146">
        <v>500</v>
      </c>
      <c r="I444" s="145">
        <f t="shared" si="18"/>
        <v>0.44400000000000001</v>
      </c>
    </row>
    <row r="445" spans="1:9" x14ac:dyDescent="0.15">
      <c r="A445" s="151" t="s">
        <v>1518</v>
      </c>
      <c r="B445" s="150" t="s">
        <v>1519</v>
      </c>
      <c r="C445" s="164" t="s">
        <v>1520</v>
      </c>
      <c r="D445" s="165" t="s">
        <v>506</v>
      </c>
      <c r="E445" s="165">
        <v>245</v>
      </c>
      <c r="F445" s="165" t="s">
        <v>319</v>
      </c>
      <c r="G445" s="164" t="s">
        <v>1494</v>
      </c>
      <c r="H445" s="146">
        <v>500</v>
      </c>
      <c r="I445" s="145">
        <f t="shared" si="18"/>
        <v>0.49</v>
      </c>
    </row>
    <row r="446" spans="1:9" x14ac:dyDescent="0.15">
      <c r="A446" s="151" t="s">
        <v>1521</v>
      </c>
      <c r="B446" s="150" t="s">
        <v>1519</v>
      </c>
      <c r="C446" s="164" t="s">
        <v>1522</v>
      </c>
      <c r="D446" s="165" t="s">
        <v>506</v>
      </c>
      <c r="E446" s="165">
        <v>305</v>
      </c>
      <c r="F446" s="165" t="s">
        <v>319</v>
      </c>
      <c r="G446" s="164" t="s">
        <v>1494</v>
      </c>
      <c r="H446" s="146">
        <v>500</v>
      </c>
      <c r="I446" s="145">
        <f t="shared" si="18"/>
        <v>0.61</v>
      </c>
    </row>
    <row r="447" spans="1:9" x14ac:dyDescent="0.15">
      <c r="A447" s="151" t="s">
        <v>1523</v>
      </c>
      <c r="B447" s="150" t="s">
        <v>1524</v>
      </c>
      <c r="C447" s="164" t="s">
        <v>1525</v>
      </c>
      <c r="D447" s="165" t="s">
        <v>1497</v>
      </c>
      <c r="E447" s="165">
        <v>189</v>
      </c>
      <c r="F447" s="165" t="s">
        <v>319</v>
      </c>
      <c r="G447" s="164" t="s">
        <v>1494</v>
      </c>
      <c r="H447" s="146">
        <v>500</v>
      </c>
      <c r="I447" s="145">
        <f t="shared" si="18"/>
        <v>0.378</v>
      </c>
    </row>
    <row r="448" spans="1:9" x14ac:dyDescent="0.15">
      <c r="A448" s="151" t="s">
        <v>1526</v>
      </c>
      <c r="B448" s="150" t="s">
        <v>1524</v>
      </c>
      <c r="C448" s="164" t="s">
        <v>1527</v>
      </c>
      <c r="D448" s="165" t="s">
        <v>1497</v>
      </c>
      <c r="E448" s="165">
        <v>230</v>
      </c>
      <c r="F448" s="165" t="s">
        <v>319</v>
      </c>
      <c r="G448" s="164" t="s">
        <v>1494</v>
      </c>
      <c r="H448" s="146">
        <v>500</v>
      </c>
      <c r="I448" s="145">
        <f t="shared" si="18"/>
        <v>0.46</v>
      </c>
    </row>
    <row r="449" spans="1:9" x14ac:dyDescent="0.15">
      <c r="A449" s="151" t="s">
        <v>1528</v>
      </c>
      <c r="B449" s="150" t="s">
        <v>1529</v>
      </c>
      <c r="C449" s="164" t="s">
        <v>1530</v>
      </c>
      <c r="D449" s="165" t="s">
        <v>1531</v>
      </c>
      <c r="E449" s="165">
        <v>405</v>
      </c>
      <c r="F449" s="165" t="s">
        <v>319</v>
      </c>
      <c r="G449" s="164" t="s">
        <v>1494</v>
      </c>
      <c r="H449" s="146">
        <v>500</v>
      </c>
      <c r="I449" s="145">
        <f t="shared" si="18"/>
        <v>0.81</v>
      </c>
    </row>
    <row r="450" spans="1:9" x14ac:dyDescent="0.15">
      <c r="A450" s="151" t="s">
        <v>1532</v>
      </c>
      <c r="B450" s="150" t="s">
        <v>1529</v>
      </c>
      <c r="C450" s="164" t="s">
        <v>1533</v>
      </c>
      <c r="D450" s="165" t="s">
        <v>1531</v>
      </c>
      <c r="E450" s="165">
        <v>178</v>
      </c>
      <c r="F450" s="165" t="s">
        <v>319</v>
      </c>
      <c r="G450" s="164" t="s">
        <v>1494</v>
      </c>
      <c r="H450" s="146">
        <v>500</v>
      </c>
      <c r="I450" s="145">
        <f t="shared" si="18"/>
        <v>0.35599999999999998</v>
      </c>
    </row>
    <row r="451" spans="1:9" x14ac:dyDescent="0.15">
      <c r="A451" s="151" t="s">
        <v>1534</v>
      </c>
      <c r="B451" s="150" t="s">
        <v>1529</v>
      </c>
      <c r="C451" s="164" t="s">
        <v>1535</v>
      </c>
      <c r="D451" s="165" t="s">
        <v>1503</v>
      </c>
      <c r="E451" s="165">
        <v>175</v>
      </c>
      <c r="F451" s="165" t="s">
        <v>319</v>
      </c>
      <c r="G451" s="164" t="s">
        <v>1494</v>
      </c>
      <c r="H451" s="146">
        <v>500</v>
      </c>
      <c r="I451" s="145">
        <f t="shared" si="18"/>
        <v>0.35</v>
      </c>
    </row>
    <row r="452" spans="1:9" x14ac:dyDescent="0.15">
      <c r="A452" s="151" t="s">
        <v>1536</v>
      </c>
      <c r="B452" s="150" t="s">
        <v>1537</v>
      </c>
      <c r="C452" s="164" t="s">
        <v>1538</v>
      </c>
      <c r="D452" s="165" t="s">
        <v>1539</v>
      </c>
      <c r="E452" s="165">
        <v>185</v>
      </c>
      <c r="F452" s="165" t="s">
        <v>319</v>
      </c>
      <c r="G452" s="164" t="s">
        <v>1494</v>
      </c>
      <c r="H452" s="146">
        <v>500</v>
      </c>
      <c r="I452" s="145">
        <f t="shared" si="18"/>
        <v>0.37</v>
      </c>
    </row>
    <row r="453" spans="1:9" x14ac:dyDescent="0.15">
      <c r="A453" s="151" t="s">
        <v>1540</v>
      </c>
      <c r="B453" s="150" t="s">
        <v>1537</v>
      </c>
      <c r="C453" s="164" t="s">
        <v>1541</v>
      </c>
      <c r="D453" s="165" t="s">
        <v>1497</v>
      </c>
      <c r="E453" s="165">
        <v>200</v>
      </c>
      <c r="F453" s="165" t="s">
        <v>319</v>
      </c>
      <c r="G453" s="164" t="s">
        <v>1494</v>
      </c>
      <c r="H453" s="146">
        <v>500</v>
      </c>
      <c r="I453" s="145">
        <f t="shared" si="18"/>
        <v>0.4</v>
      </c>
    </row>
    <row r="454" spans="1:9" x14ac:dyDescent="0.15">
      <c r="A454" s="151" t="s">
        <v>1542</v>
      </c>
      <c r="B454" s="150" t="s">
        <v>1537</v>
      </c>
      <c r="C454" s="164" t="s">
        <v>1543</v>
      </c>
      <c r="D454" s="165" t="s">
        <v>1514</v>
      </c>
      <c r="E454" s="165">
        <v>585</v>
      </c>
      <c r="F454" s="165" t="s">
        <v>319</v>
      </c>
      <c r="G454" s="164" t="s">
        <v>1249</v>
      </c>
      <c r="H454" s="146">
        <v>1000</v>
      </c>
      <c r="I454" s="145">
        <f t="shared" si="18"/>
        <v>0.58499999999999996</v>
      </c>
    </row>
    <row r="455" spans="1:9" x14ac:dyDescent="0.15">
      <c r="A455" s="151" t="s">
        <v>1544</v>
      </c>
      <c r="B455" s="150" t="s">
        <v>1545</v>
      </c>
      <c r="C455" s="164" t="s">
        <v>1546</v>
      </c>
      <c r="D455" s="165" t="s">
        <v>1514</v>
      </c>
      <c r="E455" s="165">
        <v>540</v>
      </c>
      <c r="F455" s="165" t="s">
        <v>319</v>
      </c>
      <c r="G455" s="164" t="s">
        <v>1249</v>
      </c>
      <c r="H455" s="146">
        <v>1000</v>
      </c>
      <c r="I455" s="145">
        <f t="shared" si="18"/>
        <v>0.54</v>
      </c>
    </row>
    <row r="456" spans="1:9" x14ac:dyDescent="0.15">
      <c r="A456" s="151" t="s">
        <v>1547</v>
      </c>
      <c r="B456" s="150" t="s">
        <v>1545</v>
      </c>
      <c r="C456" s="164" t="s">
        <v>1548</v>
      </c>
      <c r="D456" s="165" t="s">
        <v>1503</v>
      </c>
      <c r="E456" s="165">
        <v>172</v>
      </c>
      <c r="F456" s="165" t="s">
        <v>319</v>
      </c>
      <c r="G456" s="164" t="s">
        <v>1494</v>
      </c>
      <c r="H456" s="146">
        <v>500</v>
      </c>
      <c r="I456" s="145">
        <f t="shared" si="18"/>
        <v>0.34399999999999997</v>
      </c>
    </row>
    <row r="457" spans="1:9" x14ac:dyDescent="0.15">
      <c r="A457" s="151" t="s">
        <v>1549</v>
      </c>
      <c r="B457" s="150" t="s">
        <v>1545</v>
      </c>
      <c r="C457" s="164" t="s">
        <v>1550</v>
      </c>
      <c r="D457" s="165" t="s">
        <v>1503</v>
      </c>
      <c r="E457" s="165">
        <v>188</v>
      </c>
      <c r="F457" s="165" t="s">
        <v>319</v>
      </c>
      <c r="G457" s="164" t="s">
        <v>1494</v>
      </c>
      <c r="H457" s="146">
        <v>500</v>
      </c>
      <c r="I457" s="145">
        <f t="shared" si="18"/>
        <v>0.376</v>
      </c>
    </row>
    <row r="458" spans="1:9" x14ac:dyDescent="0.15">
      <c r="A458" s="151" t="s">
        <v>1551</v>
      </c>
      <c r="B458" s="150" t="s">
        <v>1552</v>
      </c>
      <c r="C458" s="164" t="s">
        <v>1553</v>
      </c>
      <c r="D458" s="165" t="s">
        <v>1497</v>
      </c>
      <c r="E458" s="165">
        <v>195</v>
      </c>
      <c r="F458" s="165" t="s">
        <v>319</v>
      </c>
      <c r="G458" s="164" t="s">
        <v>1494</v>
      </c>
      <c r="H458" s="146">
        <v>500</v>
      </c>
      <c r="I458" s="145">
        <f t="shared" si="18"/>
        <v>0.39</v>
      </c>
    </row>
    <row r="459" spans="1:9" x14ac:dyDescent="0.15">
      <c r="A459" s="151" t="s">
        <v>1554</v>
      </c>
      <c r="B459" s="150" t="s">
        <v>1555</v>
      </c>
      <c r="C459" s="164" t="s">
        <v>1556</v>
      </c>
      <c r="D459" s="165" t="s">
        <v>506</v>
      </c>
      <c r="E459" s="165">
        <v>300</v>
      </c>
      <c r="F459" s="165" t="s">
        <v>319</v>
      </c>
      <c r="G459" s="164" t="s">
        <v>1494</v>
      </c>
      <c r="H459" s="146">
        <v>500</v>
      </c>
      <c r="I459" s="145">
        <f t="shared" si="18"/>
        <v>0.6</v>
      </c>
    </row>
    <row r="460" spans="1:9" x14ac:dyDescent="0.15">
      <c r="A460" s="151" t="s">
        <v>1557</v>
      </c>
      <c r="B460" s="150" t="s">
        <v>1555</v>
      </c>
      <c r="C460" s="164" t="s">
        <v>1558</v>
      </c>
      <c r="D460" s="165" t="s">
        <v>506</v>
      </c>
      <c r="E460" s="165">
        <v>300</v>
      </c>
      <c r="F460" s="165" t="s">
        <v>319</v>
      </c>
      <c r="G460" s="164" t="s">
        <v>1494</v>
      </c>
      <c r="H460" s="146">
        <v>500</v>
      </c>
      <c r="I460" s="145">
        <f t="shared" si="18"/>
        <v>0.6</v>
      </c>
    </row>
    <row r="461" spans="1:9" x14ac:dyDescent="0.15">
      <c r="A461" s="151" t="s">
        <v>1559</v>
      </c>
      <c r="B461" s="150" t="s">
        <v>1560</v>
      </c>
      <c r="C461" s="164" t="s">
        <v>1561</v>
      </c>
      <c r="D461" s="165" t="s">
        <v>1497</v>
      </c>
      <c r="E461" s="165">
        <v>455</v>
      </c>
      <c r="F461" s="165" t="s">
        <v>319</v>
      </c>
      <c r="G461" s="164" t="s">
        <v>1494</v>
      </c>
      <c r="H461" s="146">
        <v>500</v>
      </c>
      <c r="I461" s="145">
        <f t="shared" si="18"/>
        <v>0.91</v>
      </c>
    </row>
    <row r="462" spans="1:9" x14ac:dyDescent="0.15">
      <c r="A462" s="151" t="s">
        <v>1562</v>
      </c>
      <c r="B462" s="150" t="s">
        <v>1563</v>
      </c>
      <c r="C462" s="164" t="s">
        <v>1564</v>
      </c>
      <c r="D462" s="165" t="s">
        <v>1503</v>
      </c>
      <c r="E462" s="165">
        <v>304</v>
      </c>
      <c r="F462" s="165" t="s">
        <v>319</v>
      </c>
      <c r="G462" s="164" t="s">
        <v>1494</v>
      </c>
      <c r="H462" s="146">
        <v>500</v>
      </c>
      <c r="I462" s="145">
        <f t="shared" si="18"/>
        <v>0.60799999999999998</v>
      </c>
    </row>
    <row r="463" spans="1:9" x14ac:dyDescent="0.15">
      <c r="A463" s="151" t="s">
        <v>1565</v>
      </c>
      <c r="B463" s="150" t="s">
        <v>1563</v>
      </c>
      <c r="C463" s="164" t="s">
        <v>1566</v>
      </c>
      <c r="D463" s="165" t="s">
        <v>1497</v>
      </c>
      <c r="E463" s="165">
        <v>285</v>
      </c>
      <c r="F463" s="165" t="s">
        <v>319</v>
      </c>
      <c r="G463" s="164" t="s">
        <v>1494</v>
      </c>
      <c r="H463" s="146">
        <v>500</v>
      </c>
      <c r="I463" s="145">
        <f t="shared" si="18"/>
        <v>0.56999999999999995</v>
      </c>
    </row>
    <row r="464" spans="1:9" x14ac:dyDescent="0.15">
      <c r="A464" s="151" t="s">
        <v>1567</v>
      </c>
      <c r="B464" s="150"/>
      <c r="C464" s="164" t="s">
        <v>1568</v>
      </c>
      <c r="D464" s="165" t="s">
        <v>1503</v>
      </c>
      <c r="E464" s="165">
        <v>347</v>
      </c>
      <c r="F464" s="165" t="s">
        <v>319</v>
      </c>
      <c r="G464" s="164" t="s">
        <v>1494</v>
      </c>
      <c r="H464" s="146">
        <v>500</v>
      </c>
      <c r="I464" s="145">
        <f t="shared" si="18"/>
        <v>0.69399999999999995</v>
      </c>
    </row>
    <row r="465" spans="1:10" x14ac:dyDescent="0.15">
      <c r="A465" s="151" t="s">
        <v>1569</v>
      </c>
      <c r="B465" s="150" t="s">
        <v>1570</v>
      </c>
      <c r="C465" s="164" t="s">
        <v>1571</v>
      </c>
      <c r="D465" s="165" t="s">
        <v>506</v>
      </c>
      <c r="E465" s="165">
        <v>355</v>
      </c>
      <c r="F465" s="165" t="s">
        <v>319</v>
      </c>
      <c r="G465" s="164" t="s">
        <v>1494</v>
      </c>
      <c r="H465" s="146">
        <v>500</v>
      </c>
      <c r="I465" s="145">
        <f t="shared" si="18"/>
        <v>0.71</v>
      </c>
    </row>
    <row r="466" spans="1:10" x14ac:dyDescent="0.15">
      <c r="A466" s="151" t="s">
        <v>1572</v>
      </c>
      <c r="B466" s="150" t="s">
        <v>1570</v>
      </c>
      <c r="C466" s="164" t="s">
        <v>1573</v>
      </c>
      <c r="D466" s="165" t="s">
        <v>1497</v>
      </c>
      <c r="E466" s="165">
        <v>450</v>
      </c>
      <c r="F466" s="165" t="s">
        <v>319</v>
      </c>
      <c r="G466" s="164" t="s">
        <v>1494</v>
      </c>
      <c r="H466" s="146">
        <v>500</v>
      </c>
      <c r="I466" s="145">
        <f t="shared" si="18"/>
        <v>0.9</v>
      </c>
    </row>
    <row r="467" spans="1:10" x14ac:dyDescent="0.15">
      <c r="A467" s="151" t="s">
        <v>1574</v>
      </c>
      <c r="B467" s="150" t="s">
        <v>1575</v>
      </c>
      <c r="C467" s="164" t="s">
        <v>1576</v>
      </c>
      <c r="D467" s="165" t="s">
        <v>1577</v>
      </c>
      <c r="E467" s="165">
        <v>361</v>
      </c>
      <c r="F467" s="165" t="s">
        <v>319</v>
      </c>
      <c r="G467" s="164" t="s">
        <v>1494</v>
      </c>
      <c r="H467" s="146">
        <v>500</v>
      </c>
      <c r="I467" s="145">
        <f t="shared" si="18"/>
        <v>0.72199999999999998</v>
      </c>
    </row>
    <row r="468" spans="1:10" x14ac:dyDescent="0.15">
      <c r="A468" s="151" t="s">
        <v>1578</v>
      </c>
      <c r="B468" s="150" t="s">
        <v>1575</v>
      </c>
      <c r="C468" s="164" t="s">
        <v>1579</v>
      </c>
      <c r="D468" s="165" t="s">
        <v>1497</v>
      </c>
      <c r="E468" s="165">
        <v>688</v>
      </c>
      <c r="F468" s="165" t="s">
        <v>319</v>
      </c>
      <c r="G468" s="164" t="s">
        <v>1249</v>
      </c>
      <c r="H468" s="146">
        <v>1000</v>
      </c>
      <c r="I468" s="145">
        <f t="shared" si="18"/>
        <v>0.68799999999999994</v>
      </c>
    </row>
    <row r="469" spans="1:10" ht="14.25" customHeight="1" x14ac:dyDescent="0.15">
      <c r="A469" s="151" t="s">
        <v>1580</v>
      </c>
      <c r="B469" s="166" t="s">
        <v>1581</v>
      </c>
      <c r="C469" s="164" t="s">
        <v>1582</v>
      </c>
      <c r="D469" s="165" t="s">
        <v>506</v>
      </c>
      <c r="E469" s="165">
        <v>185</v>
      </c>
      <c r="F469" s="165" t="s">
        <v>319</v>
      </c>
      <c r="G469" s="164" t="s">
        <v>1494</v>
      </c>
      <c r="H469" s="146">
        <v>500</v>
      </c>
      <c r="I469" s="145">
        <f t="shared" si="18"/>
        <v>0.37</v>
      </c>
    </row>
    <row r="470" spans="1:10" ht="14.25" customHeight="1" x14ac:dyDescent="0.15">
      <c r="A470" s="151" t="s">
        <v>1583</v>
      </c>
      <c r="B470" s="166" t="s">
        <v>1581</v>
      </c>
      <c r="C470" s="164" t="s">
        <v>1584</v>
      </c>
      <c r="D470" s="165" t="s">
        <v>506</v>
      </c>
      <c r="E470" s="165">
        <v>228</v>
      </c>
      <c r="F470" s="165" t="s">
        <v>319</v>
      </c>
      <c r="G470" s="164" t="s">
        <v>1494</v>
      </c>
      <c r="H470" s="146">
        <v>500</v>
      </c>
      <c r="I470" s="145">
        <f t="shared" si="18"/>
        <v>0.45600000000000002</v>
      </c>
    </row>
    <row r="471" spans="1:10" x14ac:dyDescent="0.15">
      <c r="A471" s="151" t="s">
        <v>1585</v>
      </c>
      <c r="B471" s="150" t="s">
        <v>1586</v>
      </c>
      <c r="C471" s="164" t="s">
        <v>1587</v>
      </c>
      <c r="D471" s="165" t="s">
        <v>1531</v>
      </c>
      <c r="E471" s="165">
        <v>260</v>
      </c>
      <c r="F471" s="165" t="s">
        <v>319</v>
      </c>
      <c r="G471" s="164" t="s">
        <v>1494</v>
      </c>
      <c r="H471" s="146">
        <v>500</v>
      </c>
      <c r="I471" s="145">
        <f t="shared" si="18"/>
        <v>0.52</v>
      </c>
    </row>
    <row r="472" spans="1:10" x14ac:dyDescent="0.15">
      <c r="A472" s="151" t="s">
        <v>1588</v>
      </c>
      <c r="B472" s="150" t="s">
        <v>1586</v>
      </c>
      <c r="C472" s="164" t="s">
        <v>1589</v>
      </c>
      <c r="D472" s="165" t="s">
        <v>1577</v>
      </c>
      <c r="E472" s="165">
        <v>385</v>
      </c>
      <c r="F472" s="165" t="s">
        <v>319</v>
      </c>
      <c r="G472" s="164" t="s">
        <v>1494</v>
      </c>
      <c r="H472" s="146">
        <v>500</v>
      </c>
      <c r="I472" s="145">
        <f t="shared" si="18"/>
        <v>0.77</v>
      </c>
    </row>
    <row r="473" spans="1:10" x14ac:dyDescent="0.15">
      <c r="A473" s="151" t="s">
        <v>1590</v>
      </c>
      <c r="B473" s="150" t="s">
        <v>1586</v>
      </c>
      <c r="C473" s="164" t="s">
        <v>1591</v>
      </c>
      <c r="D473" s="165" t="s">
        <v>1531</v>
      </c>
      <c r="E473" s="165">
        <v>260</v>
      </c>
      <c r="F473" s="165" t="s">
        <v>319</v>
      </c>
      <c r="G473" s="164" t="s">
        <v>1494</v>
      </c>
      <c r="H473" s="146">
        <v>500</v>
      </c>
      <c r="I473" s="145">
        <f t="shared" si="18"/>
        <v>0.52</v>
      </c>
    </row>
    <row r="474" spans="1:10" x14ac:dyDescent="0.15">
      <c r="A474" s="151" t="s">
        <v>1592</v>
      </c>
      <c r="B474" s="150" t="s">
        <v>1593</v>
      </c>
      <c r="C474" s="164" t="s">
        <v>1594</v>
      </c>
      <c r="D474" s="165" t="s">
        <v>1531</v>
      </c>
      <c r="E474" s="165">
        <v>690</v>
      </c>
      <c r="F474" s="165" t="s">
        <v>319</v>
      </c>
      <c r="G474" s="164" t="s">
        <v>1249</v>
      </c>
      <c r="H474" s="146">
        <v>1000</v>
      </c>
      <c r="I474" s="145">
        <f t="shared" si="18"/>
        <v>0.69</v>
      </c>
    </row>
    <row r="475" spans="1:10" x14ac:dyDescent="0.15">
      <c r="A475" s="151" t="s">
        <v>1595</v>
      </c>
      <c r="B475" s="150" t="s">
        <v>1593</v>
      </c>
      <c r="C475" s="164" t="s">
        <v>1596</v>
      </c>
      <c r="D475" s="165" t="s">
        <v>1539</v>
      </c>
      <c r="E475" s="165">
        <v>338</v>
      </c>
      <c r="F475" s="165" t="s">
        <v>319</v>
      </c>
      <c r="G475" s="164" t="s">
        <v>1494</v>
      </c>
      <c r="H475" s="146">
        <v>500</v>
      </c>
      <c r="I475" s="145">
        <f t="shared" si="18"/>
        <v>0.67600000000000005</v>
      </c>
    </row>
    <row r="476" spans="1:10" s="143" customFormat="1" x14ac:dyDescent="0.15">
      <c r="A476" s="151" t="s">
        <v>1597</v>
      </c>
      <c r="B476" s="150" t="s">
        <v>1593</v>
      </c>
      <c r="C476" s="164" t="s">
        <v>1598</v>
      </c>
      <c r="D476" s="165" t="s">
        <v>1531</v>
      </c>
      <c r="E476" s="165">
        <v>690</v>
      </c>
      <c r="F476" s="165" t="s">
        <v>319</v>
      </c>
      <c r="G476" s="164" t="s">
        <v>1249</v>
      </c>
      <c r="H476" s="146">
        <v>1000</v>
      </c>
      <c r="I476" s="145">
        <f t="shared" si="18"/>
        <v>0.69</v>
      </c>
      <c r="J476" s="142"/>
    </row>
    <row r="477" spans="1:10" s="153" customFormat="1" ht="14.25" customHeight="1" x14ac:dyDescent="0.15">
      <c r="A477" s="204" t="s">
        <v>1599</v>
      </c>
      <c r="B477" s="205"/>
      <c r="C477" s="161"/>
      <c r="D477" s="161"/>
      <c r="E477" s="161"/>
      <c r="F477" s="161"/>
      <c r="G477" s="161"/>
      <c r="H477" s="161"/>
    </row>
    <row r="478" spans="1:10" s="153" customFormat="1" ht="14.25" customHeight="1" thickBot="1" x14ac:dyDescent="0.2">
      <c r="A478" s="160" t="s">
        <v>5</v>
      </c>
      <c r="B478" s="159" t="s">
        <v>6</v>
      </c>
      <c r="C478" s="156" t="s">
        <v>7</v>
      </c>
      <c r="D478" s="158" t="s">
        <v>8</v>
      </c>
      <c r="E478" s="157" t="s">
        <v>9</v>
      </c>
      <c r="F478" s="156" t="s">
        <v>10</v>
      </c>
      <c r="G478" s="156" t="s">
        <v>11</v>
      </c>
      <c r="H478" s="155" t="s">
        <v>12</v>
      </c>
      <c r="I478" s="154" t="s">
        <v>13</v>
      </c>
    </row>
    <row r="479" spans="1:10" s="143" customFormat="1" ht="16.5" thickTop="1" x14ac:dyDescent="0.15">
      <c r="A479" s="151" t="s">
        <v>1600</v>
      </c>
      <c r="B479" s="150"/>
      <c r="C479" s="149" t="s">
        <v>1601</v>
      </c>
      <c r="D479" s="148" t="s">
        <v>1602</v>
      </c>
      <c r="E479" s="148">
        <v>843</v>
      </c>
      <c r="F479" s="148" t="s">
        <v>1603</v>
      </c>
      <c r="G479" s="152" t="s">
        <v>1604</v>
      </c>
      <c r="H479" s="146">
        <v>300</v>
      </c>
      <c r="I479" s="145">
        <f t="shared" ref="I479:I497" si="19">E479/H479</f>
        <v>2.81</v>
      </c>
      <c r="J479" s="142"/>
    </row>
    <row r="480" spans="1:10" s="143" customFormat="1" x14ac:dyDescent="0.15">
      <c r="A480" s="151" t="s">
        <v>1605</v>
      </c>
      <c r="B480" s="150"/>
      <c r="C480" s="149" t="s">
        <v>1606</v>
      </c>
      <c r="D480" s="148" t="s">
        <v>1602</v>
      </c>
      <c r="E480" s="148">
        <v>708</v>
      </c>
      <c r="F480" s="148" t="s">
        <v>1603</v>
      </c>
      <c r="G480" s="147" t="s">
        <v>1607</v>
      </c>
      <c r="H480" s="146">
        <v>240</v>
      </c>
      <c r="I480" s="145">
        <f t="shared" si="19"/>
        <v>2.95</v>
      </c>
      <c r="J480" s="142"/>
    </row>
    <row r="481" spans="1:10" s="143" customFormat="1" x14ac:dyDescent="0.15">
      <c r="A481" s="151" t="s">
        <v>1608</v>
      </c>
      <c r="B481" s="150"/>
      <c r="C481" s="149" t="s">
        <v>1609</v>
      </c>
      <c r="D481" s="148" t="s">
        <v>1602</v>
      </c>
      <c r="E481" s="148">
        <v>779</v>
      </c>
      <c r="F481" s="148" t="s">
        <v>1603</v>
      </c>
      <c r="G481" s="147" t="s">
        <v>1610</v>
      </c>
      <c r="H481" s="146">
        <v>600</v>
      </c>
      <c r="I481" s="145">
        <f t="shared" si="19"/>
        <v>1.2983333333333333</v>
      </c>
      <c r="J481" s="142"/>
    </row>
    <row r="482" spans="1:10" s="143" customFormat="1" x14ac:dyDescent="0.15">
      <c r="A482" s="151" t="s">
        <v>1611</v>
      </c>
      <c r="B482" s="150"/>
      <c r="C482" s="149" t="s">
        <v>1612</v>
      </c>
      <c r="D482" s="148" t="s">
        <v>1602</v>
      </c>
      <c r="E482" s="148">
        <v>753</v>
      </c>
      <c r="F482" s="148" t="s">
        <v>1603</v>
      </c>
      <c r="G482" s="147" t="s">
        <v>1613</v>
      </c>
      <c r="H482" s="146">
        <v>175</v>
      </c>
      <c r="I482" s="145">
        <f t="shared" si="19"/>
        <v>4.3028571428571425</v>
      </c>
      <c r="J482" s="142"/>
    </row>
    <row r="483" spans="1:10" s="143" customFormat="1" x14ac:dyDescent="0.15">
      <c r="A483" s="151" t="s">
        <v>1614</v>
      </c>
      <c r="B483" s="150"/>
      <c r="C483" s="149" t="s">
        <v>1615</v>
      </c>
      <c r="D483" s="148" t="s">
        <v>1602</v>
      </c>
      <c r="E483" s="148">
        <v>765</v>
      </c>
      <c r="F483" s="148" t="s">
        <v>1603</v>
      </c>
      <c r="G483" s="147" t="s">
        <v>1616</v>
      </c>
      <c r="H483" s="146">
        <v>225</v>
      </c>
      <c r="I483" s="145">
        <f t="shared" si="19"/>
        <v>3.4</v>
      </c>
      <c r="J483" s="142"/>
    </row>
    <row r="484" spans="1:10" s="143" customFormat="1" x14ac:dyDescent="0.15">
      <c r="A484" s="151" t="s">
        <v>1617</v>
      </c>
      <c r="B484" s="150"/>
      <c r="C484" s="149" t="s">
        <v>1618</v>
      </c>
      <c r="D484" s="148" t="s">
        <v>1602</v>
      </c>
      <c r="E484" s="148">
        <v>618</v>
      </c>
      <c r="F484" s="148" t="s">
        <v>1603</v>
      </c>
      <c r="G484" s="147" t="s">
        <v>1604</v>
      </c>
      <c r="H484" s="146">
        <v>300</v>
      </c>
      <c r="I484" s="145">
        <f t="shared" si="19"/>
        <v>2.06</v>
      </c>
      <c r="J484" s="142"/>
    </row>
    <row r="485" spans="1:10" s="143" customFormat="1" x14ac:dyDescent="0.15">
      <c r="A485" s="151" t="s">
        <v>1619</v>
      </c>
      <c r="B485" s="150"/>
      <c r="C485" s="149" t="s">
        <v>1620</v>
      </c>
      <c r="D485" s="148" t="s">
        <v>1602</v>
      </c>
      <c r="E485" s="148">
        <v>496</v>
      </c>
      <c r="F485" s="148" t="s">
        <v>1603</v>
      </c>
      <c r="G485" s="147" t="s">
        <v>87</v>
      </c>
      <c r="H485" s="146">
        <v>300</v>
      </c>
      <c r="I485" s="145">
        <f t="shared" si="19"/>
        <v>1.6533333333333333</v>
      </c>
      <c r="J485" s="142"/>
    </row>
    <row r="486" spans="1:10" s="143" customFormat="1" x14ac:dyDescent="0.15">
      <c r="A486" s="151" t="s">
        <v>1621</v>
      </c>
      <c r="B486" s="150"/>
      <c r="C486" s="149" t="s">
        <v>1622</v>
      </c>
      <c r="D486" s="148" t="s">
        <v>1602</v>
      </c>
      <c r="E486" s="148">
        <v>592</v>
      </c>
      <c r="F486" s="148" t="s">
        <v>1603</v>
      </c>
      <c r="G486" s="147" t="s">
        <v>1623</v>
      </c>
      <c r="H486" s="146">
        <v>320</v>
      </c>
      <c r="I486" s="145">
        <f t="shared" si="19"/>
        <v>1.85</v>
      </c>
      <c r="J486" s="142"/>
    </row>
    <row r="487" spans="1:10" s="143" customFormat="1" x14ac:dyDescent="0.15">
      <c r="A487" s="151" t="s">
        <v>1624</v>
      </c>
      <c r="B487" s="150"/>
      <c r="C487" s="149" t="s">
        <v>1625</v>
      </c>
      <c r="D487" s="148" t="s">
        <v>1602</v>
      </c>
      <c r="E487" s="148">
        <v>448</v>
      </c>
      <c r="F487" s="148" t="s">
        <v>1603</v>
      </c>
      <c r="G487" s="147" t="s">
        <v>1604</v>
      </c>
      <c r="H487" s="146">
        <v>300</v>
      </c>
      <c r="I487" s="145">
        <f t="shared" si="19"/>
        <v>1.4933333333333334</v>
      </c>
      <c r="J487" s="142"/>
    </row>
    <row r="488" spans="1:10" s="143" customFormat="1" x14ac:dyDescent="0.15">
      <c r="A488" s="151" t="s">
        <v>1626</v>
      </c>
      <c r="B488" s="150"/>
      <c r="C488" s="149" t="s">
        <v>1627</v>
      </c>
      <c r="D488" s="148" t="s">
        <v>1602</v>
      </c>
      <c r="E488" s="148">
        <v>628</v>
      </c>
      <c r="F488" s="148" t="s">
        <v>1603</v>
      </c>
      <c r="G488" s="147" t="s">
        <v>1623</v>
      </c>
      <c r="H488" s="146">
        <v>320</v>
      </c>
      <c r="I488" s="145">
        <f t="shared" si="19"/>
        <v>1.9624999999999999</v>
      </c>
      <c r="J488" s="142"/>
    </row>
    <row r="489" spans="1:10" s="143" customFormat="1" x14ac:dyDescent="0.15">
      <c r="A489" s="151" t="s">
        <v>1628</v>
      </c>
      <c r="B489" s="150"/>
      <c r="C489" s="149" t="s">
        <v>1629</v>
      </c>
      <c r="D489" s="148" t="s">
        <v>1602</v>
      </c>
      <c r="E489" s="148">
        <v>291</v>
      </c>
      <c r="F489" s="148" t="s">
        <v>1603</v>
      </c>
      <c r="G489" s="147" t="s">
        <v>139</v>
      </c>
      <c r="H489" s="146">
        <v>150</v>
      </c>
      <c r="I489" s="145">
        <f t="shared" si="19"/>
        <v>1.94</v>
      </c>
      <c r="J489" s="142"/>
    </row>
    <row r="490" spans="1:10" s="143" customFormat="1" x14ac:dyDescent="0.15">
      <c r="A490" s="151" t="s">
        <v>1630</v>
      </c>
      <c r="B490" s="150"/>
      <c r="C490" s="149" t="s">
        <v>1631</v>
      </c>
      <c r="D490" s="148" t="s">
        <v>1602</v>
      </c>
      <c r="E490" s="148">
        <v>278</v>
      </c>
      <c r="F490" s="148" t="s">
        <v>1603</v>
      </c>
      <c r="G490" s="147" t="s">
        <v>139</v>
      </c>
      <c r="H490" s="146">
        <v>150</v>
      </c>
      <c r="I490" s="145">
        <f t="shared" si="19"/>
        <v>1.8533333333333333</v>
      </c>
      <c r="J490" s="142"/>
    </row>
    <row r="491" spans="1:10" s="143" customFormat="1" x14ac:dyDescent="0.15">
      <c r="A491" s="151" t="s">
        <v>1632</v>
      </c>
      <c r="B491" s="150"/>
      <c r="C491" s="149" t="s">
        <v>1633</v>
      </c>
      <c r="D491" s="148" t="s">
        <v>1602</v>
      </c>
      <c r="E491" s="148">
        <v>342</v>
      </c>
      <c r="F491" s="148" t="s">
        <v>1603</v>
      </c>
      <c r="G491" s="147" t="s">
        <v>139</v>
      </c>
      <c r="H491" s="146">
        <v>150</v>
      </c>
      <c r="I491" s="145">
        <f t="shared" si="19"/>
        <v>2.2799999999999998</v>
      </c>
      <c r="J491" s="142"/>
    </row>
    <row r="492" spans="1:10" s="143" customFormat="1" x14ac:dyDescent="0.15">
      <c r="A492" s="151" t="s">
        <v>1634</v>
      </c>
      <c r="B492" s="150"/>
      <c r="C492" s="149" t="s">
        <v>1635</v>
      </c>
      <c r="D492" s="148" t="s">
        <v>1602</v>
      </c>
      <c r="E492" s="148">
        <v>378</v>
      </c>
      <c r="F492" s="148" t="s">
        <v>1603</v>
      </c>
      <c r="G492" s="147" t="s">
        <v>55</v>
      </c>
      <c r="H492" s="146">
        <v>200</v>
      </c>
      <c r="I492" s="145">
        <f t="shared" si="19"/>
        <v>1.89</v>
      </c>
      <c r="J492" s="142"/>
    </row>
    <row r="493" spans="1:10" s="143" customFormat="1" x14ac:dyDescent="0.15">
      <c r="A493" s="151" t="s">
        <v>1636</v>
      </c>
      <c r="B493" s="150"/>
      <c r="C493" s="149" t="s">
        <v>1637</v>
      </c>
      <c r="D493" s="148" t="s">
        <v>1602</v>
      </c>
      <c r="E493" s="148">
        <v>205</v>
      </c>
      <c r="F493" s="148" t="s">
        <v>1603</v>
      </c>
      <c r="G493" s="147" t="s">
        <v>1638</v>
      </c>
      <c r="H493" s="146">
        <v>125</v>
      </c>
      <c r="I493" s="145">
        <f t="shared" si="19"/>
        <v>1.64</v>
      </c>
      <c r="J493" s="142"/>
    </row>
    <row r="494" spans="1:10" s="143" customFormat="1" x14ac:dyDescent="0.15">
      <c r="A494" s="151" t="s">
        <v>1639</v>
      </c>
      <c r="B494" s="150"/>
      <c r="C494" s="149" t="s">
        <v>1640</v>
      </c>
      <c r="D494" s="148" t="s">
        <v>1602</v>
      </c>
      <c r="E494" s="148">
        <v>300</v>
      </c>
      <c r="F494" s="148" t="s">
        <v>1603</v>
      </c>
      <c r="G494" s="147" t="s">
        <v>139</v>
      </c>
      <c r="H494" s="146">
        <v>150</v>
      </c>
      <c r="I494" s="145">
        <f t="shared" si="19"/>
        <v>2</v>
      </c>
      <c r="J494" s="142"/>
    </row>
    <row r="495" spans="1:10" s="143" customFormat="1" x14ac:dyDescent="0.15">
      <c r="A495" s="151" t="s">
        <v>1641</v>
      </c>
      <c r="B495" s="150"/>
      <c r="C495" s="149" t="s">
        <v>1642</v>
      </c>
      <c r="D495" s="148" t="s">
        <v>1602</v>
      </c>
      <c r="E495" s="148">
        <v>281</v>
      </c>
      <c r="F495" s="148" t="s">
        <v>1603</v>
      </c>
      <c r="G495" s="147" t="s">
        <v>139</v>
      </c>
      <c r="H495" s="146">
        <v>150</v>
      </c>
      <c r="I495" s="145">
        <f t="shared" si="19"/>
        <v>1.8733333333333333</v>
      </c>
      <c r="J495" s="142"/>
    </row>
    <row r="496" spans="1:10" s="143" customFormat="1" x14ac:dyDescent="0.15">
      <c r="A496" s="151" t="s">
        <v>1643</v>
      </c>
      <c r="B496" s="150"/>
      <c r="C496" s="149" t="s">
        <v>1644</v>
      </c>
      <c r="D496" s="148" t="s">
        <v>1602</v>
      </c>
      <c r="E496" s="148">
        <v>300</v>
      </c>
      <c r="F496" s="148" t="s">
        <v>1603</v>
      </c>
      <c r="G496" s="147" t="s">
        <v>139</v>
      </c>
      <c r="H496" s="146">
        <v>150</v>
      </c>
      <c r="I496" s="145">
        <f t="shared" si="19"/>
        <v>2</v>
      </c>
      <c r="J496" s="142"/>
    </row>
    <row r="497" spans="1:10" s="143" customFormat="1" x14ac:dyDescent="0.15">
      <c r="A497" s="151" t="s">
        <v>1645</v>
      </c>
      <c r="B497" s="150"/>
      <c r="C497" s="149" t="s">
        <v>1646</v>
      </c>
      <c r="D497" s="148" t="s">
        <v>1602</v>
      </c>
      <c r="E497" s="148">
        <v>281</v>
      </c>
      <c r="F497" s="148" t="s">
        <v>1603</v>
      </c>
      <c r="G497" s="147" t="s">
        <v>139</v>
      </c>
      <c r="H497" s="146">
        <v>150</v>
      </c>
      <c r="I497" s="145">
        <f t="shared" si="19"/>
        <v>1.8733333333333333</v>
      </c>
      <c r="J497" s="142"/>
    </row>
  </sheetData>
  <mergeCells count="1">
    <mergeCell ref="A2:I2"/>
  </mergeCells>
  <phoneticPr fontId="4"/>
  <printOptions horizontalCentered="1"/>
  <pageMargins left="0" right="0" top="0.39370078740157483" bottom="0" header="0.51181102362204722" footer="0.31496062992125984"/>
  <pageSetup paperSize="9" scale="79" fitToHeight="0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46"/>
  <sheetViews>
    <sheetView showGridLines="0" tabSelected="1" zoomScale="70" zoomScaleNormal="70" workbookViewId="0">
      <selection activeCell="AK36" sqref="AK36"/>
    </sheetView>
  </sheetViews>
  <sheetFormatPr defaultColWidth="9" defaultRowHeight="15.75" x14ac:dyDescent="0.25"/>
  <cols>
    <col min="1" max="2" width="9.25" style="1" customWidth="1"/>
    <col min="3" max="3" width="8.25" style="2" customWidth="1"/>
    <col min="4" max="4" width="7.75" style="3" customWidth="1"/>
    <col min="5" max="5" width="17.875" style="1" customWidth="1"/>
    <col min="6" max="6" width="8.25" style="1" customWidth="1"/>
    <col min="7" max="10" width="7.75" style="1" customWidth="1"/>
    <col min="11" max="11" width="7.75" style="1" hidden="1" customWidth="1"/>
    <col min="12" max="12" width="7.75" style="1" customWidth="1"/>
    <col min="13" max="13" width="7.75" style="1" hidden="1" customWidth="1"/>
    <col min="14" max="14" width="7.75" style="1" customWidth="1"/>
    <col min="15" max="15" width="7.75" style="1" hidden="1" customWidth="1"/>
    <col min="16" max="16" width="7.75" style="1" customWidth="1"/>
    <col min="17" max="17" width="7.75" style="1" hidden="1" customWidth="1"/>
    <col min="18" max="18" width="7.75" style="1" customWidth="1"/>
    <col min="19" max="19" width="5.875" style="1" hidden="1" customWidth="1"/>
    <col min="20" max="20" width="11.875" style="1" customWidth="1"/>
    <col min="21" max="21" width="24.75" style="1" customWidth="1"/>
    <col min="22" max="22" width="1.2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63" t="s">
        <v>2085</v>
      </c>
      <c r="U1" s="4" t="s">
        <v>2086</v>
      </c>
    </row>
    <row r="2" spans="1:32" ht="22.5" customHeight="1" x14ac:dyDescent="0.25">
      <c r="B2" s="27"/>
      <c r="D2" s="244" t="s">
        <v>2087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35" t="s">
        <v>2088</v>
      </c>
      <c r="B5" s="247"/>
      <c r="C5" s="247"/>
      <c r="D5" s="3" t="s">
        <v>2089</v>
      </c>
      <c r="E5" s="247"/>
      <c r="F5" s="247"/>
      <c r="G5" s="254" t="s">
        <v>2090</v>
      </c>
      <c r="H5" s="254"/>
      <c r="I5" s="255"/>
      <c r="J5" s="255"/>
      <c r="K5" s="255"/>
      <c r="L5" s="255"/>
      <c r="M5" s="255"/>
      <c r="N5" s="255"/>
      <c r="P5" s="264" t="s">
        <v>2091</v>
      </c>
      <c r="Q5" s="264"/>
      <c r="R5" s="264"/>
      <c r="S5" s="64"/>
      <c r="T5" s="255"/>
      <c r="U5" s="255"/>
      <c r="V5" s="6"/>
    </row>
    <row r="6" spans="1:32" ht="18.75" customHeight="1" x14ac:dyDescent="0.25">
      <c r="A6" s="248" t="s">
        <v>2092</v>
      </c>
      <c r="B6" s="249"/>
      <c r="C6" s="258" t="s">
        <v>2093</v>
      </c>
      <c r="D6" s="260" t="s">
        <v>2094</v>
      </c>
      <c r="E6" s="262" t="s">
        <v>2095</v>
      </c>
      <c r="F6" s="28" t="s">
        <v>2096</v>
      </c>
      <c r="G6" s="28" t="s">
        <v>2097</v>
      </c>
      <c r="H6" s="28" t="s">
        <v>2098</v>
      </c>
      <c r="I6" s="28" t="s">
        <v>2099</v>
      </c>
      <c r="J6" s="28" t="s">
        <v>2100</v>
      </c>
      <c r="K6" s="28" t="s">
        <v>2100</v>
      </c>
      <c r="L6" s="28" t="s">
        <v>2101</v>
      </c>
      <c r="M6" s="28" t="s">
        <v>2101</v>
      </c>
      <c r="N6" s="28" t="s">
        <v>2102</v>
      </c>
      <c r="O6" s="28" t="s">
        <v>2102</v>
      </c>
      <c r="P6" s="28" t="s">
        <v>2103</v>
      </c>
      <c r="Q6" s="28" t="s">
        <v>2103</v>
      </c>
      <c r="R6" s="28" t="s">
        <v>2104</v>
      </c>
      <c r="S6" s="7" t="s">
        <v>2105</v>
      </c>
      <c r="T6" s="7" t="s">
        <v>2106</v>
      </c>
      <c r="U6" s="256" t="s">
        <v>2107</v>
      </c>
      <c r="V6" s="8"/>
    </row>
    <row r="7" spans="1:32" ht="18.75" customHeight="1" thickBot="1" x14ac:dyDescent="0.3">
      <c r="A7" s="250"/>
      <c r="B7" s="251"/>
      <c r="C7" s="259"/>
      <c r="D7" s="261"/>
      <c r="E7" s="263"/>
      <c r="F7" s="9" t="s">
        <v>2108</v>
      </c>
      <c r="G7" s="9" t="s">
        <v>2108</v>
      </c>
      <c r="H7" s="9" t="s">
        <v>2109</v>
      </c>
      <c r="I7" s="9" t="s">
        <v>2110</v>
      </c>
      <c r="J7" s="9" t="s">
        <v>2111</v>
      </c>
      <c r="K7" s="9" t="s">
        <v>2111</v>
      </c>
      <c r="L7" s="9" t="s">
        <v>2108</v>
      </c>
      <c r="M7" s="9" t="s">
        <v>2108</v>
      </c>
      <c r="N7" s="9" t="s">
        <v>2108</v>
      </c>
      <c r="O7" s="9" t="s">
        <v>2108</v>
      </c>
      <c r="P7" s="9" t="s">
        <v>2108</v>
      </c>
      <c r="Q7" s="9" t="s">
        <v>2108</v>
      </c>
      <c r="R7" s="9" t="s">
        <v>2108</v>
      </c>
      <c r="S7" s="9" t="s">
        <v>2108</v>
      </c>
      <c r="T7" s="9" t="s">
        <v>2112</v>
      </c>
      <c r="U7" s="257"/>
      <c r="X7" s="12" t="s">
        <v>2113</v>
      </c>
      <c r="Y7" s="12" t="s">
        <v>2114</v>
      </c>
      <c r="Z7" s="130" t="s">
        <v>2115</v>
      </c>
      <c r="AA7" s="12" t="s">
        <v>2116</v>
      </c>
      <c r="AB7" s="130" t="s">
        <v>2117</v>
      </c>
      <c r="AC7" s="130" t="s">
        <v>2118</v>
      </c>
      <c r="AD7" s="130" t="s">
        <v>2119</v>
      </c>
      <c r="AE7" s="130" t="s">
        <v>2120</v>
      </c>
      <c r="AF7" s="130" t="s">
        <v>2121</v>
      </c>
    </row>
    <row r="8" spans="1:32" ht="14.25" customHeight="1" x14ac:dyDescent="0.25">
      <c r="A8" s="252"/>
      <c r="B8" s="253"/>
      <c r="C8" s="36"/>
      <c r="D8" s="37"/>
      <c r="E8" s="38" t="str">
        <f>IF(C8="","",VLOOKUP(C8,食材マスタ!$A$3:$AB$435,6,FALSE))</f>
        <v/>
      </c>
      <c r="F8" s="39"/>
      <c r="G8" s="40" t="str">
        <f t="shared" ref="G8:G29" si="0">IF(C8="","",F8/((100-I8)/100))</f>
        <v/>
      </c>
      <c r="H8" s="41" t="str">
        <f t="shared" ref="H8:H29" si="1">IF(C8="","",ROUND(G8*AA8,1))</f>
        <v/>
      </c>
      <c r="I8" s="42" t="str">
        <f>IF(C8="","",VLOOKUP(C8,食材マスタ!$A$3:$AB$435,13,FALSE))</f>
        <v/>
      </c>
      <c r="J8" s="43" t="str">
        <f t="shared" ref="J8:L15" si="2">K8</f>
        <v/>
      </c>
      <c r="K8" s="44" t="str">
        <f t="shared" ref="K8:K45" si="3">IF(C8="","",ROUND((F8*AB8)/100,0))</f>
        <v/>
      </c>
      <c r="L8" s="43" t="str">
        <f t="shared" si="2"/>
        <v/>
      </c>
      <c r="M8" s="45" t="str">
        <f t="shared" ref="M8:M45" si="4">IF(C8="","",ROUND((F8*AC8)/100,1))</f>
        <v/>
      </c>
      <c r="N8" s="43" t="str">
        <f t="shared" ref="N8" si="5">O8</f>
        <v/>
      </c>
      <c r="O8" s="45" t="str">
        <f t="shared" ref="O8:O45" si="6">IF(C8="","",ROUND((F8*AD8)/100,1))</f>
        <v/>
      </c>
      <c r="P8" s="43" t="str">
        <f t="shared" ref="P8" si="7">Q8</f>
        <v/>
      </c>
      <c r="Q8" s="45" t="str">
        <f t="shared" ref="Q8:Q45" si="8">IF(C8="","",ROUND((F8*AE8)/100,1))</f>
        <v/>
      </c>
      <c r="R8" s="43" t="str">
        <f t="shared" ref="R8" si="9">S8</f>
        <v/>
      </c>
      <c r="S8" s="10" t="str">
        <f t="shared" ref="S8:S45" si="10">IF(C8="","",ROUND((F8*AF8)/100,1))</f>
        <v/>
      </c>
      <c r="T8" s="11"/>
      <c r="U8" s="34"/>
      <c r="X8" s="131" t="e">
        <f>VLOOKUP($C8,食材マスタ!$A:$AB,5,FALSE)</f>
        <v>#N/A</v>
      </c>
      <c r="Y8" s="131" t="e">
        <f>VLOOKUP($C8,食材マスタ!$A:$AB,6,FALSE)</f>
        <v>#N/A</v>
      </c>
      <c r="Z8" s="131" t="e">
        <f>VLOOKUP($C8,食材マスタ!$A:$AB,13,FALSE)</f>
        <v>#N/A</v>
      </c>
      <c r="AA8" s="131" t="e">
        <f>VLOOKUP($C8,食材マスタ!$A:$AB,12,FALSE)</f>
        <v>#N/A</v>
      </c>
      <c r="AB8" s="131" t="e">
        <f>VLOOKUP($C8,食材マスタ!$A:$AB,14,FALSE)</f>
        <v>#N/A</v>
      </c>
      <c r="AC8" s="131" t="e">
        <f>VLOOKUP($C8,食材マスタ!$A:$AB,16,FALSE)</f>
        <v>#N/A</v>
      </c>
      <c r="AD8" s="131" t="e">
        <f>VLOOKUP($C8,食材マスタ!$A:$AB,19,FALSE)</f>
        <v>#N/A</v>
      </c>
      <c r="AE8" s="131" t="e">
        <f>VLOOKUP($C8,食材マスタ!$A:$AB,26,FALSE)</f>
        <v>#N/A</v>
      </c>
      <c r="AF8" s="131" t="e">
        <f>VLOOKUP($C8,食材マスタ!$A:$AB,28,FALSE)</f>
        <v>#N/A</v>
      </c>
    </row>
    <row r="9" spans="1:32" ht="14.25" customHeight="1" x14ac:dyDescent="0.25">
      <c r="A9" s="245"/>
      <c r="B9" s="246"/>
      <c r="C9" s="46"/>
      <c r="D9" s="47"/>
      <c r="E9" s="48" t="str">
        <f>IF(C9="","",VLOOKUP(C9,食材マスタ!$A$3:$AB$435,6,FALSE))</f>
        <v/>
      </c>
      <c r="F9" s="49"/>
      <c r="G9" s="50" t="str">
        <f t="shared" si="0"/>
        <v/>
      </c>
      <c r="H9" s="41" t="str">
        <f t="shared" si="1"/>
        <v/>
      </c>
      <c r="I9" s="43" t="str">
        <f>IF(C9="","",VLOOKUP(C9,食材マスタ!$A$3:$AB$435,13,FALSE))</f>
        <v/>
      </c>
      <c r="J9" s="43" t="str">
        <f t="shared" si="2"/>
        <v/>
      </c>
      <c r="K9" s="51" t="str">
        <f t="shared" si="3"/>
        <v/>
      </c>
      <c r="L9" s="43" t="str">
        <f t="shared" si="2"/>
        <v/>
      </c>
      <c r="M9" s="52" t="str">
        <f t="shared" si="4"/>
        <v/>
      </c>
      <c r="N9" s="43" t="str">
        <f t="shared" ref="N9" si="11">O9</f>
        <v/>
      </c>
      <c r="O9" s="52" t="str">
        <f t="shared" si="6"/>
        <v/>
      </c>
      <c r="P9" s="43" t="str">
        <f t="shared" ref="P9" si="12">Q9</f>
        <v/>
      </c>
      <c r="Q9" s="52" t="str">
        <f t="shared" si="8"/>
        <v/>
      </c>
      <c r="R9" s="43" t="str">
        <f t="shared" ref="R9" si="13">S9</f>
        <v/>
      </c>
      <c r="S9" s="13" t="str">
        <f t="shared" si="10"/>
        <v/>
      </c>
      <c r="T9" s="14"/>
      <c r="U9" s="29"/>
      <c r="X9" s="131" t="e">
        <f>VLOOKUP($C9,食材マスタ!$A:$AB,5,FALSE)</f>
        <v>#N/A</v>
      </c>
      <c r="Y9" s="131" t="e">
        <f>VLOOKUP($C9,食材マスタ!$A:$AB,6,FALSE)</f>
        <v>#N/A</v>
      </c>
      <c r="Z9" s="131" t="e">
        <f>VLOOKUP($C9,食材マスタ!$A:$AB,13,FALSE)</f>
        <v>#N/A</v>
      </c>
      <c r="AA9" s="131" t="e">
        <f>VLOOKUP($C9,食材マスタ!$A:$AB,12,FALSE)</f>
        <v>#N/A</v>
      </c>
      <c r="AB9" s="131" t="e">
        <f>VLOOKUP($C9,食材マスタ!$A:$AB,14,FALSE)</f>
        <v>#N/A</v>
      </c>
      <c r="AC9" s="131" t="e">
        <f>VLOOKUP($C9,食材マスタ!$A:$AB,16,FALSE)</f>
        <v>#N/A</v>
      </c>
      <c r="AD9" s="131" t="e">
        <f>VLOOKUP($C9,食材マスタ!$A:$AB,19,FALSE)</f>
        <v>#N/A</v>
      </c>
      <c r="AE9" s="131" t="e">
        <f>VLOOKUP($C9,食材マスタ!$A:$AB,26,FALSE)</f>
        <v>#N/A</v>
      </c>
      <c r="AF9" s="131" t="e">
        <f>VLOOKUP($C9,食材マスタ!$A:$AB,28,FALSE)</f>
        <v>#N/A</v>
      </c>
    </row>
    <row r="10" spans="1:32" ht="14.25" customHeight="1" x14ac:dyDescent="0.25">
      <c r="A10" s="245"/>
      <c r="B10" s="246"/>
      <c r="C10" s="46"/>
      <c r="D10" s="47"/>
      <c r="E10" s="48" t="str">
        <f>IF(C10="","",VLOOKUP(C10,食材マスタ!$A$3:$AB$435,6,FALSE))</f>
        <v/>
      </c>
      <c r="F10" s="49"/>
      <c r="G10" s="50" t="str">
        <f t="shared" si="0"/>
        <v/>
      </c>
      <c r="H10" s="41" t="str">
        <f t="shared" si="1"/>
        <v/>
      </c>
      <c r="I10" s="43" t="str">
        <f>IF(C10="","",VLOOKUP(C10,食材マスタ!$A$3:$AB$435,13,FALSE))</f>
        <v/>
      </c>
      <c r="J10" s="43" t="str">
        <f t="shared" si="2"/>
        <v/>
      </c>
      <c r="K10" s="51" t="str">
        <f t="shared" si="3"/>
        <v/>
      </c>
      <c r="L10" s="43" t="str">
        <f t="shared" si="2"/>
        <v/>
      </c>
      <c r="M10" s="52" t="str">
        <f t="shared" si="4"/>
        <v/>
      </c>
      <c r="N10" s="43" t="str">
        <f t="shared" ref="N10" si="14">O10</f>
        <v/>
      </c>
      <c r="O10" s="52" t="str">
        <f t="shared" si="6"/>
        <v/>
      </c>
      <c r="P10" s="43" t="str">
        <f t="shared" ref="P10" si="15">Q10</f>
        <v/>
      </c>
      <c r="Q10" s="52" t="str">
        <f t="shared" si="8"/>
        <v/>
      </c>
      <c r="R10" s="43" t="str">
        <f t="shared" ref="R10" si="16">S10</f>
        <v/>
      </c>
      <c r="S10" s="13" t="str">
        <f t="shared" si="10"/>
        <v/>
      </c>
      <c r="T10" s="14"/>
      <c r="U10" s="29"/>
      <c r="X10" s="131" t="e">
        <f>VLOOKUP($C10,食材マスタ!$A:$AB,5,FALSE)</f>
        <v>#N/A</v>
      </c>
      <c r="Y10" s="131" t="e">
        <f>VLOOKUP($C10,食材マスタ!$A:$AB,6,FALSE)</f>
        <v>#N/A</v>
      </c>
      <c r="Z10" s="131" t="e">
        <f>VLOOKUP($C10,食材マスタ!$A:$AB,13,FALSE)</f>
        <v>#N/A</v>
      </c>
      <c r="AA10" s="131" t="e">
        <f>VLOOKUP($C10,食材マスタ!$A:$AB,12,FALSE)</f>
        <v>#N/A</v>
      </c>
      <c r="AB10" s="131" t="e">
        <f>VLOOKUP($C10,食材マスタ!$A:$AB,14,FALSE)</f>
        <v>#N/A</v>
      </c>
      <c r="AC10" s="131" t="e">
        <f>VLOOKUP($C10,食材マスタ!$A:$AB,16,FALSE)</f>
        <v>#N/A</v>
      </c>
      <c r="AD10" s="131" t="e">
        <f>VLOOKUP($C10,食材マスタ!$A:$AB,19,FALSE)</f>
        <v>#N/A</v>
      </c>
      <c r="AE10" s="131" t="e">
        <f>VLOOKUP($C10,食材マスタ!$A:$AB,26,FALSE)</f>
        <v>#N/A</v>
      </c>
      <c r="AF10" s="131" t="e">
        <f>VLOOKUP($C10,食材マスタ!$A:$AB,28,FALSE)</f>
        <v>#N/A</v>
      </c>
    </row>
    <row r="11" spans="1:32" ht="14.25" customHeight="1" x14ac:dyDescent="0.25">
      <c r="A11" s="245"/>
      <c r="B11" s="246"/>
      <c r="C11" s="46"/>
      <c r="D11" s="47"/>
      <c r="E11" s="48" t="str">
        <f>IF(C11="","",VLOOKUP(C11,食材マスタ!$A$3:$AB$435,6,FALSE))</f>
        <v/>
      </c>
      <c r="F11" s="49"/>
      <c r="G11" s="50" t="str">
        <f t="shared" si="0"/>
        <v/>
      </c>
      <c r="H11" s="41" t="str">
        <f t="shared" si="1"/>
        <v/>
      </c>
      <c r="I11" s="43" t="str">
        <f>IF(C11="","",VLOOKUP(C11,食材マスタ!$A$3:$AB$435,13,FALSE))</f>
        <v/>
      </c>
      <c r="J11" s="43" t="str">
        <f t="shared" si="2"/>
        <v/>
      </c>
      <c r="K11" s="51" t="str">
        <f t="shared" si="3"/>
        <v/>
      </c>
      <c r="L11" s="43" t="str">
        <f t="shared" si="2"/>
        <v/>
      </c>
      <c r="M11" s="52" t="str">
        <f t="shared" si="4"/>
        <v/>
      </c>
      <c r="N11" s="43" t="str">
        <f t="shared" ref="N11" si="17">O11</f>
        <v/>
      </c>
      <c r="O11" s="52" t="str">
        <f t="shared" si="6"/>
        <v/>
      </c>
      <c r="P11" s="43" t="str">
        <f t="shared" ref="P11" si="18">Q11</f>
        <v/>
      </c>
      <c r="Q11" s="52" t="str">
        <f t="shared" si="8"/>
        <v/>
      </c>
      <c r="R11" s="43" t="str">
        <f t="shared" ref="R11" si="19">S11</f>
        <v/>
      </c>
      <c r="S11" s="13" t="str">
        <f t="shared" si="10"/>
        <v/>
      </c>
      <c r="T11" s="14"/>
      <c r="U11" s="29"/>
      <c r="X11" s="131" t="e">
        <f>VLOOKUP($C11,食材マスタ!$A:$AB,5,FALSE)</f>
        <v>#N/A</v>
      </c>
      <c r="Y11" s="131" t="e">
        <f>VLOOKUP($C11,食材マスタ!$A:$AB,6,FALSE)</f>
        <v>#N/A</v>
      </c>
      <c r="Z11" s="131" t="e">
        <f>VLOOKUP($C11,食材マスタ!$A:$AB,13,FALSE)</f>
        <v>#N/A</v>
      </c>
      <c r="AA11" s="131" t="e">
        <f>VLOOKUP($C11,食材マスタ!$A:$AB,12,FALSE)</f>
        <v>#N/A</v>
      </c>
      <c r="AB11" s="131" t="e">
        <f>VLOOKUP($C11,食材マスタ!$A:$AB,14,FALSE)</f>
        <v>#N/A</v>
      </c>
      <c r="AC11" s="131" t="e">
        <f>VLOOKUP($C11,食材マスタ!$A:$AB,16,FALSE)</f>
        <v>#N/A</v>
      </c>
      <c r="AD11" s="131" t="e">
        <f>VLOOKUP($C11,食材マスタ!$A:$AB,19,FALSE)</f>
        <v>#N/A</v>
      </c>
      <c r="AE11" s="131" t="e">
        <f>VLOOKUP($C11,食材マスタ!$A:$AB,26,FALSE)</f>
        <v>#N/A</v>
      </c>
      <c r="AF11" s="131" t="e">
        <f>VLOOKUP($C11,食材マスタ!$A:$AB,28,FALSE)</f>
        <v>#N/A</v>
      </c>
    </row>
    <row r="12" spans="1:32" ht="14.25" customHeight="1" x14ac:dyDescent="0.25">
      <c r="A12" s="245"/>
      <c r="B12" s="246"/>
      <c r="C12" s="46"/>
      <c r="D12" s="47"/>
      <c r="E12" s="48" t="str">
        <f>IF(C12="","",VLOOKUP(C12,食材マスタ!$A$3:$AB$435,6,FALSE))</f>
        <v/>
      </c>
      <c r="F12" s="49"/>
      <c r="G12" s="50" t="str">
        <f t="shared" si="0"/>
        <v/>
      </c>
      <c r="H12" s="41" t="str">
        <f t="shared" si="1"/>
        <v/>
      </c>
      <c r="I12" s="43" t="str">
        <f>IF(C12="","",VLOOKUP(C12,食材マスタ!$A$3:$AB$435,13,FALSE))</f>
        <v/>
      </c>
      <c r="J12" s="43" t="str">
        <f t="shared" si="2"/>
        <v/>
      </c>
      <c r="K12" s="51" t="str">
        <f t="shared" si="3"/>
        <v/>
      </c>
      <c r="L12" s="43" t="str">
        <f t="shared" si="2"/>
        <v/>
      </c>
      <c r="M12" s="52" t="str">
        <f t="shared" si="4"/>
        <v/>
      </c>
      <c r="N12" s="43" t="str">
        <f t="shared" ref="N12" si="20">O12</f>
        <v/>
      </c>
      <c r="O12" s="52" t="str">
        <f t="shared" si="6"/>
        <v/>
      </c>
      <c r="P12" s="43" t="str">
        <f t="shared" ref="P12" si="21">Q12</f>
        <v/>
      </c>
      <c r="Q12" s="52" t="str">
        <f t="shared" si="8"/>
        <v/>
      </c>
      <c r="R12" s="43" t="str">
        <f t="shared" ref="R12" si="22">S12</f>
        <v/>
      </c>
      <c r="S12" s="13" t="str">
        <f t="shared" si="10"/>
        <v/>
      </c>
      <c r="T12" s="14"/>
      <c r="U12" s="29"/>
      <c r="X12" s="131" t="e">
        <f>VLOOKUP($C12,食材マスタ!$A:$AB,5,FALSE)</f>
        <v>#N/A</v>
      </c>
      <c r="Y12" s="131" t="e">
        <f>VLOOKUP($C12,食材マスタ!$A:$AB,6,FALSE)</f>
        <v>#N/A</v>
      </c>
      <c r="Z12" s="131" t="e">
        <f>VLOOKUP($C12,食材マスタ!$A:$AB,13,FALSE)</f>
        <v>#N/A</v>
      </c>
      <c r="AA12" s="131" t="e">
        <f>VLOOKUP($C12,食材マスタ!$A:$AB,12,FALSE)</f>
        <v>#N/A</v>
      </c>
      <c r="AB12" s="131" t="e">
        <f>VLOOKUP($C12,食材マスタ!$A:$AB,14,FALSE)</f>
        <v>#N/A</v>
      </c>
      <c r="AC12" s="131" t="e">
        <f>VLOOKUP($C12,食材マスタ!$A:$AB,16,FALSE)</f>
        <v>#N/A</v>
      </c>
      <c r="AD12" s="131" t="e">
        <f>VLOOKUP($C12,食材マスタ!$A:$AB,19,FALSE)</f>
        <v>#N/A</v>
      </c>
      <c r="AE12" s="131" t="e">
        <f>VLOOKUP($C12,食材マスタ!$A:$AB,26,FALSE)</f>
        <v>#N/A</v>
      </c>
      <c r="AF12" s="131" t="e">
        <f>VLOOKUP($C12,食材マスタ!$A:$AB,28,FALSE)</f>
        <v>#N/A</v>
      </c>
    </row>
    <row r="13" spans="1:32" ht="14.25" customHeight="1" x14ac:dyDescent="0.25">
      <c r="A13" s="245"/>
      <c r="B13" s="246"/>
      <c r="C13" s="46"/>
      <c r="D13" s="47"/>
      <c r="E13" s="48" t="str">
        <f>IF(C13="","",VLOOKUP(C13,食材マスタ!$A$3:$AB$435,6,FALSE))</f>
        <v/>
      </c>
      <c r="F13" s="49"/>
      <c r="G13" s="50" t="str">
        <f t="shared" si="0"/>
        <v/>
      </c>
      <c r="H13" s="41" t="str">
        <f t="shared" si="1"/>
        <v/>
      </c>
      <c r="I13" s="43" t="str">
        <f>IF(C13="","",VLOOKUP(C13,食材マスタ!$A$3:$AB$435,13,FALSE))</f>
        <v/>
      </c>
      <c r="J13" s="43" t="str">
        <f t="shared" si="2"/>
        <v/>
      </c>
      <c r="K13" s="51" t="str">
        <f t="shared" si="3"/>
        <v/>
      </c>
      <c r="L13" s="43" t="str">
        <f t="shared" si="2"/>
        <v/>
      </c>
      <c r="M13" s="52" t="str">
        <f t="shared" si="4"/>
        <v/>
      </c>
      <c r="N13" s="43" t="str">
        <f t="shared" ref="N13" si="23">O13</f>
        <v/>
      </c>
      <c r="O13" s="52" t="str">
        <f t="shared" si="6"/>
        <v/>
      </c>
      <c r="P13" s="43" t="str">
        <f t="shared" ref="P13" si="24">Q13</f>
        <v/>
      </c>
      <c r="Q13" s="52" t="str">
        <f t="shared" si="8"/>
        <v/>
      </c>
      <c r="R13" s="43" t="str">
        <f t="shared" ref="R13" si="25">S13</f>
        <v/>
      </c>
      <c r="S13" s="13" t="str">
        <f t="shared" si="10"/>
        <v/>
      </c>
      <c r="T13" s="14"/>
      <c r="U13" s="29"/>
      <c r="X13" s="131" t="e">
        <f>VLOOKUP($C13,食材マスタ!$A:$AB,5,FALSE)</f>
        <v>#N/A</v>
      </c>
      <c r="Y13" s="131" t="e">
        <f>VLOOKUP($C13,食材マスタ!$A:$AB,6,FALSE)</f>
        <v>#N/A</v>
      </c>
      <c r="Z13" s="131" t="e">
        <f>VLOOKUP($C13,食材マスタ!$A:$AB,13,FALSE)</f>
        <v>#N/A</v>
      </c>
      <c r="AA13" s="131" t="e">
        <f>VLOOKUP($C13,食材マスタ!$A:$AB,12,FALSE)</f>
        <v>#N/A</v>
      </c>
      <c r="AB13" s="131" t="e">
        <f>VLOOKUP($C13,食材マスタ!$A:$AB,14,FALSE)</f>
        <v>#N/A</v>
      </c>
      <c r="AC13" s="131" t="e">
        <f>VLOOKUP($C13,食材マスタ!$A:$AB,16,FALSE)</f>
        <v>#N/A</v>
      </c>
      <c r="AD13" s="131" t="e">
        <f>VLOOKUP($C13,食材マスタ!$A:$AB,19,FALSE)</f>
        <v>#N/A</v>
      </c>
      <c r="AE13" s="131" t="e">
        <f>VLOOKUP($C13,食材マスタ!$A:$AB,26,FALSE)</f>
        <v>#N/A</v>
      </c>
      <c r="AF13" s="131" t="e">
        <f>VLOOKUP($C13,食材マスタ!$A:$AB,28,FALSE)</f>
        <v>#N/A</v>
      </c>
    </row>
    <row r="14" spans="1:32" ht="14.25" customHeight="1" x14ac:dyDescent="0.25">
      <c r="A14" s="245"/>
      <c r="B14" s="246"/>
      <c r="C14" s="46"/>
      <c r="D14" s="47"/>
      <c r="E14" s="48" t="str">
        <f>IF(C14="","",VLOOKUP(C14,食材マスタ!$A$3:$AB$435,6,FALSE))</f>
        <v/>
      </c>
      <c r="F14" s="49"/>
      <c r="G14" s="50" t="str">
        <f t="shared" si="0"/>
        <v/>
      </c>
      <c r="H14" s="41" t="str">
        <f t="shared" si="1"/>
        <v/>
      </c>
      <c r="I14" s="43" t="str">
        <f>IF(C14="","",VLOOKUP(C14,食材マスタ!$A$3:$AB$435,13,FALSE))</f>
        <v/>
      </c>
      <c r="J14" s="43" t="str">
        <f t="shared" si="2"/>
        <v/>
      </c>
      <c r="K14" s="51" t="str">
        <f t="shared" si="3"/>
        <v/>
      </c>
      <c r="L14" s="43" t="str">
        <f t="shared" si="2"/>
        <v/>
      </c>
      <c r="M14" s="52" t="str">
        <f t="shared" si="4"/>
        <v/>
      </c>
      <c r="N14" s="43" t="str">
        <f t="shared" ref="N14" si="26">O14</f>
        <v/>
      </c>
      <c r="O14" s="52" t="str">
        <f t="shared" si="6"/>
        <v/>
      </c>
      <c r="P14" s="43" t="str">
        <f t="shared" ref="P14" si="27">Q14</f>
        <v/>
      </c>
      <c r="Q14" s="52" t="str">
        <f t="shared" si="8"/>
        <v/>
      </c>
      <c r="R14" s="43" t="str">
        <f t="shared" ref="R14" si="28">S14</f>
        <v/>
      </c>
      <c r="S14" s="13" t="str">
        <f t="shared" si="10"/>
        <v/>
      </c>
      <c r="T14" s="14"/>
      <c r="U14" s="29"/>
      <c r="X14" s="131" t="e">
        <f>VLOOKUP($C14,食材マスタ!$A:$AB,5,FALSE)</f>
        <v>#N/A</v>
      </c>
      <c r="Y14" s="131" t="e">
        <f>VLOOKUP($C14,食材マスタ!$A:$AB,6,FALSE)</f>
        <v>#N/A</v>
      </c>
      <c r="Z14" s="131" t="e">
        <f>VLOOKUP($C14,食材マスタ!$A:$AB,13,FALSE)</f>
        <v>#N/A</v>
      </c>
      <c r="AA14" s="131" t="e">
        <f>VLOOKUP($C14,食材マスタ!$A:$AB,12,FALSE)</f>
        <v>#N/A</v>
      </c>
      <c r="AB14" s="131" t="e">
        <f>VLOOKUP($C14,食材マスタ!$A:$AB,14,FALSE)</f>
        <v>#N/A</v>
      </c>
      <c r="AC14" s="131" t="e">
        <f>VLOOKUP($C14,食材マスタ!$A:$AB,16,FALSE)</f>
        <v>#N/A</v>
      </c>
      <c r="AD14" s="131" t="e">
        <f>VLOOKUP($C14,食材マスタ!$A:$AB,19,FALSE)</f>
        <v>#N/A</v>
      </c>
      <c r="AE14" s="131" t="e">
        <f>VLOOKUP($C14,食材マスタ!$A:$AB,26,FALSE)</f>
        <v>#N/A</v>
      </c>
      <c r="AF14" s="131" t="e">
        <f>VLOOKUP($C14,食材マスタ!$A:$AB,28,FALSE)</f>
        <v>#N/A</v>
      </c>
    </row>
    <row r="15" spans="1:32" ht="14.25" customHeight="1" x14ac:dyDescent="0.25">
      <c r="A15" s="245"/>
      <c r="B15" s="246"/>
      <c r="C15" s="46"/>
      <c r="D15" s="47"/>
      <c r="E15" s="48" t="str">
        <f>IF(C15="","",VLOOKUP(C15,食材マスタ!$A$3:$AB$435,6,FALSE))</f>
        <v/>
      </c>
      <c r="F15" s="49"/>
      <c r="G15" s="50" t="str">
        <f t="shared" si="0"/>
        <v/>
      </c>
      <c r="H15" s="41" t="str">
        <f t="shared" si="1"/>
        <v/>
      </c>
      <c r="I15" s="43" t="str">
        <f>IF(C15="","",VLOOKUP(C15,食材マスタ!$A$3:$AB$435,13,FALSE))</f>
        <v/>
      </c>
      <c r="J15" s="43" t="str">
        <f t="shared" si="2"/>
        <v/>
      </c>
      <c r="K15" s="51" t="str">
        <f t="shared" si="3"/>
        <v/>
      </c>
      <c r="L15" s="43" t="str">
        <f t="shared" si="2"/>
        <v/>
      </c>
      <c r="M15" s="52" t="str">
        <f t="shared" si="4"/>
        <v/>
      </c>
      <c r="N15" s="43" t="str">
        <f t="shared" ref="N15" si="29">O15</f>
        <v/>
      </c>
      <c r="O15" s="52" t="str">
        <f t="shared" si="6"/>
        <v/>
      </c>
      <c r="P15" s="43" t="str">
        <f t="shared" ref="P15" si="30">Q15</f>
        <v/>
      </c>
      <c r="Q15" s="52" t="str">
        <f t="shared" si="8"/>
        <v/>
      </c>
      <c r="R15" s="43" t="str">
        <f t="shared" ref="R15" si="31">S15</f>
        <v/>
      </c>
      <c r="S15" s="13" t="str">
        <f t="shared" si="10"/>
        <v/>
      </c>
      <c r="T15" s="14"/>
      <c r="U15" s="29"/>
      <c r="X15" s="131" t="e">
        <f>VLOOKUP($C15,食材マスタ!$A:$AB,5,FALSE)</f>
        <v>#N/A</v>
      </c>
      <c r="Y15" s="131" t="e">
        <f>VLOOKUP($C15,食材マスタ!$A:$AB,6,FALSE)</f>
        <v>#N/A</v>
      </c>
      <c r="Z15" s="131" t="e">
        <f>VLOOKUP($C15,食材マスタ!$A:$AB,13,FALSE)</f>
        <v>#N/A</v>
      </c>
      <c r="AA15" s="131" t="e">
        <f>VLOOKUP($C15,食材マスタ!$A:$AB,12,FALSE)</f>
        <v>#N/A</v>
      </c>
      <c r="AB15" s="131" t="e">
        <f>VLOOKUP($C15,食材マスタ!$A:$AB,14,FALSE)</f>
        <v>#N/A</v>
      </c>
      <c r="AC15" s="131" t="e">
        <f>VLOOKUP($C15,食材マスタ!$A:$AB,16,FALSE)</f>
        <v>#N/A</v>
      </c>
      <c r="AD15" s="131" t="e">
        <f>VLOOKUP($C15,食材マスタ!$A:$AB,19,FALSE)</f>
        <v>#N/A</v>
      </c>
      <c r="AE15" s="131" t="e">
        <f>VLOOKUP($C15,食材マスタ!$A:$AB,26,FALSE)</f>
        <v>#N/A</v>
      </c>
      <c r="AF15" s="131" t="e">
        <f>VLOOKUP($C15,食材マスタ!$A:$AB,28,FALSE)</f>
        <v>#N/A</v>
      </c>
    </row>
    <row r="16" spans="1:32" ht="14.25" customHeight="1" x14ac:dyDescent="0.25">
      <c r="A16" s="245" t="s">
        <v>2122</v>
      </c>
      <c r="B16" s="246"/>
      <c r="C16" s="46" t="s">
        <v>2123</v>
      </c>
      <c r="D16" s="47"/>
      <c r="E16" s="48" t="str">
        <f>IF(C16="","",VLOOKUP(C16,食材マスタ!$A$3:$AB$435,6,FALSE))</f>
        <v>精白米　あいちのかおり</v>
      </c>
      <c r="F16" s="49">
        <v>80</v>
      </c>
      <c r="G16" s="50">
        <f t="shared" si="0"/>
        <v>80</v>
      </c>
      <c r="H16" s="41">
        <f t="shared" si="1"/>
        <v>43.1</v>
      </c>
      <c r="I16" s="43">
        <f>IF(C16="","",VLOOKUP(C16,食材マスタ!$A$3:$AB$435,13,FALSE))</f>
        <v>0</v>
      </c>
      <c r="J16" s="43">
        <f>K16</f>
        <v>274</v>
      </c>
      <c r="K16" s="51">
        <f>IF(C16="","",ROUND((F16*AB16)/100,0))</f>
        <v>274</v>
      </c>
      <c r="L16" s="43">
        <f>M16</f>
        <v>4.9000000000000004</v>
      </c>
      <c r="M16" s="52">
        <f t="shared" si="4"/>
        <v>4.9000000000000004</v>
      </c>
      <c r="N16" s="134">
        <f>O16</f>
        <v>0.7</v>
      </c>
      <c r="O16" s="52">
        <f>IF(C16="","",ROUND((F16*AD16)/100,1))</f>
        <v>0.7</v>
      </c>
      <c r="P16" s="43">
        <f>Q16</f>
        <v>62.1</v>
      </c>
      <c r="Q16" s="52">
        <f>IF(C16="","",ROUND((F16*AE16)/100,1))</f>
        <v>62.1</v>
      </c>
      <c r="R16" s="134">
        <f>S16</f>
        <v>0</v>
      </c>
      <c r="S16" s="13">
        <f>IF(C16="","",ROUND((F16*AF16)/100,1))</f>
        <v>0</v>
      </c>
      <c r="T16" s="14"/>
      <c r="U16" s="29"/>
      <c r="X16" s="131">
        <f>VLOOKUP($C16,食材マスタ!$A:$AB,5,FALSE)</f>
        <v>0</v>
      </c>
      <c r="Y16" s="131" t="str">
        <f>VLOOKUP($C16,食材マスタ!$A:$AB,6,FALSE)</f>
        <v>精白米　あいちのかおり</v>
      </c>
      <c r="Z16" s="131">
        <f>VLOOKUP($C16,食材マスタ!$A:$AB,13,FALSE)</f>
        <v>0</v>
      </c>
      <c r="AA16" s="131">
        <f>VLOOKUP($C16,食材マスタ!$A:$AB,12,FALSE)</f>
        <v>0.53900000000000003</v>
      </c>
      <c r="AB16" s="131">
        <f>VLOOKUP($C16,食材マスタ!$A:$AB,14,FALSE)</f>
        <v>342</v>
      </c>
      <c r="AC16" s="131">
        <f>VLOOKUP($C16,食材マスタ!$A:$AB,16,FALSE)</f>
        <v>6.1</v>
      </c>
      <c r="AD16" s="131">
        <f>VLOOKUP($C16,食材マスタ!$A:$AB,19,FALSE)</f>
        <v>0.9</v>
      </c>
      <c r="AE16" s="131">
        <f>VLOOKUP($C16,食材マスタ!$A:$AB,26,FALSE)</f>
        <v>77.599999999999994</v>
      </c>
      <c r="AF16" s="131">
        <f>VLOOKUP($C16,食材マスタ!$A:$AB,28,FALSE)</f>
        <v>0</v>
      </c>
    </row>
    <row r="17" spans="1:32" ht="14.25" customHeight="1" x14ac:dyDescent="0.25">
      <c r="A17" s="245"/>
      <c r="B17" s="246"/>
      <c r="C17" s="46" t="s">
        <v>2124</v>
      </c>
      <c r="D17" s="47"/>
      <c r="E17" s="48" t="str">
        <f>IF(C17="","",VLOOKUP(C17,食材マスタ!$A$3:$AB$435,6,FALSE))</f>
        <v>じゃがいも【ｋｇ】</v>
      </c>
      <c r="F17" s="49">
        <v>30</v>
      </c>
      <c r="G17" s="50">
        <f t="shared" si="0"/>
        <v>33.333333333333336</v>
      </c>
      <c r="H17" s="41">
        <f t="shared" si="1"/>
        <v>16.600000000000001</v>
      </c>
      <c r="I17" s="43">
        <f>IF(C17="","",VLOOKUP(C17,食材マスタ!$A$3:$AB$435,13,FALSE))</f>
        <v>10</v>
      </c>
      <c r="J17" s="43">
        <f t="shared" ref="J17:L31" si="32">K17</f>
        <v>18</v>
      </c>
      <c r="K17" s="51">
        <f t="shared" si="3"/>
        <v>18</v>
      </c>
      <c r="L17" s="43">
        <f t="shared" si="32"/>
        <v>0.5</v>
      </c>
      <c r="M17" s="52">
        <f t="shared" si="4"/>
        <v>0.5</v>
      </c>
      <c r="N17" s="134">
        <f t="shared" ref="N17" si="33">O17</f>
        <v>0</v>
      </c>
      <c r="O17" s="52">
        <f t="shared" si="6"/>
        <v>0</v>
      </c>
      <c r="P17" s="43">
        <f t="shared" ref="P17" si="34">Q17</f>
        <v>5.2</v>
      </c>
      <c r="Q17" s="52">
        <f t="shared" si="8"/>
        <v>5.2</v>
      </c>
      <c r="R17" s="134">
        <f t="shared" ref="R17" si="35">S17</f>
        <v>0</v>
      </c>
      <c r="S17" s="13">
        <f t="shared" si="10"/>
        <v>0</v>
      </c>
      <c r="T17" s="14"/>
      <c r="U17" s="29"/>
      <c r="X17" s="131">
        <f>VLOOKUP($C17,食材マスタ!$A:$AB,5,FALSE)</f>
        <v>452</v>
      </c>
      <c r="Y17" s="131" t="str">
        <f>VLOOKUP($C17,食材マスタ!$A:$AB,6,FALSE)</f>
        <v>じゃがいも【ｋｇ】</v>
      </c>
      <c r="Z17" s="131">
        <f>VLOOKUP($C17,食材マスタ!$A:$AB,13,FALSE)</f>
        <v>10</v>
      </c>
      <c r="AA17" s="131">
        <f>VLOOKUP($C17,食材マスタ!$A:$AB,12,FALSE)</f>
        <v>0.498</v>
      </c>
      <c r="AB17" s="131">
        <f>VLOOKUP($C17,食材マスタ!$A:$AB,14,FALSE)</f>
        <v>59</v>
      </c>
      <c r="AC17" s="131">
        <f>VLOOKUP($C17,食材マスタ!$A:$AB,16,FALSE)</f>
        <v>1.8</v>
      </c>
      <c r="AD17" s="131">
        <f>VLOOKUP($C17,食材マスタ!$A:$AB,19,FALSE)</f>
        <v>0.1</v>
      </c>
      <c r="AE17" s="131">
        <f>VLOOKUP($C17,食材マスタ!$A:$AB,26,FALSE)</f>
        <v>17.3</v>
      </c>
      <c r="AF17" s="131">
        <f>VLOOKUP($C17,食材マスタ!$A:$AB,28,FALSE)</f>
        <v>0</v>
      </c>
    </row>
    <row r="18" spans="1:32" ht="14.25" customHeight="1" x14ac:dyDescent="0.25">
      <c r="A18" s="245"/>
      <c r="B18" s="246"/>
      <c r="C18" s="46" t="s">
        <v>2125</v>
      </c>
      <c r="D18" s="47"/>
      <c r="E18" s="48" t="str">
        <f>IF(C18="","",VLOOKUP(C18,食材マスタ!$A$3:$AB$435,6,FALSE))</f>
        <v>にんじん　（中国産）【ｋｇ】</v>
      </c>
      <c r="F18" s="49">
        <v>30</v>
      </c>
      <c r="G18" s="50">
        <f t="shared" si="0"/>
        <v>30.927835051546392</v>
      </c>
      <c r="H18" s="41">
        <f t="shared" si="1"/>
        <v>7.4</v>
      </c>
      <c r="I18" s="43">
        <f>IF(C18="","",VLOOKUP(C18,食材マスタ!$A$3:$AB$435,13,FALSE))</f>
        <v>3</v>
      </c>
      <c r="J18" s="43">
        <f t="shared" si="32"/>
        <v>11</v>
      </c>
      <c r="K18" s="51">
        <f t="shared" si="3"/>
        <v>11</v>
      </c>
      <c r="L18" s="43">
        <f t="shared" si="32"/>
        <v>0.2</v>
      </c>
      <c r="M18" s="52">
        <f t="shared" si="4"/>
        <v>0.2</v>
      </c>
      <c r="N18" s="134">
        <f t="shared" ref="N18" si="36">O18</f>
        <v>0.1</v>
      </c>
      <c r="O18" s="52">
        <f t="shared" si="6"/>
        <v>0.1</v>
      </c>
      <c r="P18" s="43">
        <f t="shared" ref="P18" si="37">Q18</f>
        <v>2.8</v>
      </c>
      <c r="Q18" s="52">
        <f t="shared" si="8"/>
        <v>2.8</v>
      </c>
      <c r="R18" s="134">
        <f t="shared" ref="R18" si="38">S18</f>
        <v>0</v>
      </c>
      <c r="S18" s="13">
        <f t="shared" si="10"/>
        <v>0</v>
      </c>
      <c r="T18" s="14"/>
      <c r="U18" s="29"/>
      <c r="X18" s="131">
        <f>VLOOKUP($C18,食材マスタ!$A:$AB,5,FALSE)</f>
        <v>35085</v>
      </c>
      <c r="Y18" s="131" t="str">
        <f>VLOOKUP($C18,食材マスタ!$A:$AB,6,FALSE)</f>
        <v>にんじん　（中国産）【ｋｇ】</v>
      </c>
      <c r="Z18" s="131">
        <f>VLOOKUP($C18,食材マスタ!$A:$AB,13,FALSE)</f>
        <v>3</v>
      </c>
      <c r="AA18" s="131">
        <f>VLOOKUP($C18,食材マスタ!$A:$AB,12,FALSE)</f>
        <v>0.24</v>
      </c>
      <c r="AB18" s="131">
        <f>VLOOKUP($C18,食材マスタ!$A:$AB,14,FALSE)</f>
        <v>35</v>
      </c>
      <c r="AC18" s="131">
        <f>VLOOKUP($C18,食材マスタ!$A:$AB,16,FALSE)</f>
        <v>0.7</v>
      </c>
      <c r="AD18" s="131">
        <f>VLOOKUP($C18,食材マスタ!$A:$AB,19,FALSE)</f>
        <v>0.2</v>
      </c>
      <c r="AE18" s="131">
        <f>VLOOKUP($C18,食材マスタ!$A:$AB,26,FALSE)</f>
        <v>9.3000000000000007</v>
      </c>
      <c r="AF18" s="131">
        <f>VLOOKUP($C18,食材マスタ!$A:$AB,28,FALSE)</f>
        <v>0.1</v>
      </c>
    </row>
    <row r="19" spans="1:32" ht="14.25" customHeight="1" x14ac:dyDescent="0.25">
      <c r="A19" s="245"/>
      <c r="B19" s="246"/>
      <c r="C19" s="46" t="s">
        <v>2126</v>
      </c>
      <c r="D19" s="47"/>
      <c r="E19" s="48" t="str">
        <f>IF(C19="","",VLOOKUP(C19,食材マスタ!$A$3:$AB$435,6,FALSE))</f>
        <v>ハウス バーモントカレー固形【１ｋｇ】</v>
      </c>
      <c r="F19" s="49">
        <v>20</v>
      </c>
      <c r="G19" s="50">
        <f t="shared" si="0"/>
        <v>20</v>
      </c>
      <c r="H19" s="41">
        <f t="shared" si="1"/>
        <v>18.600000000000001</v>
      </c>
      <c r="I19" s="43">
        <f>IF(C19="","",VLOOKUP(C19,食材マスタ!$A$3:$AB$435,13,FALSE))</f>
        <v>0</v>
      </c>
      <c r="J19" s="43">
        <f t="shared" si="32"/>
        <v>95</v>
      </c>
      <c r="K19" s="51">
        <f t="shared" si="3"/>
        <v>95</v>
      </c>
      <c r="L19" s="43">
        <f t="shared" si="32"/>
        <v>1.3</v>
      </c>
      <c r="M19" s="52">
        <f t="shared" si="4"/>
        <v>1.3</v>
      </c>
      <c r="N19" s="134">
        <f t="shared" ref="N19" si="39">O19</f>
        <v>6.8</v>
      </c>
      <c r="O19" s="52">
        <f t="shared" si="6"/>
        <v>6.8</v>
      </c>
      <c r="P19" s="43">
        <f t="shared" ref="P19" si="40">Q19</f>
        <v>8.9</v>
      </c>
      <c r="Q19" s="52">
        <f t="shared" si="8"/>
        <v>8.9</v>
      </c>
      <c r="R19" s="134">
        <f t="shared" ref="R19" si="41">S19</f>
        <v>2.1</v>
      </c>
      <c r="S19" s="13">
        <f t="shared" si="10"/>
        <v>2.1</v>
      </c>
      <c r="T19" s="14"/>
      <c r="U19" s="29"/>
      <c r="X19" s="131">
        <f>VLOOKUP($C19,食材マスタ!$A:$AB,5,FALSE)</f>
        <v>137</v>
      </c>
      <c r="Y19" s="131" t="str">
        <f>VLOOKUP($C19,食材マスタ!$A:$AB,6,FALSE)</f>
        <v>ハウス バーモントカレー固形【１ｋｇ】</v>
      </c>
      <c r="Z19" s="131">
        <f>VLOOKUP($C19,食材マスタ!$A:$AB,13,FALSE)</f>
        <v>0</v>
      </c>
      <c r="AA19" s="131">
        <f>VLOOKUP($C19,食材マスタ!$A:$AB,12,FALSE)</f>
        <v>0.93</v>
      </c>
      <c r="AB19" s="131">
        <f>VLOOKUP($C19,食材マスタ!$A:$AB,14,FALSE)</f>
        <v>474</v>
      </c>
      <c r="AC19" s="131">
        <f>VLOOKUP($C19,食材マスタ!$A:$AB,16,FALSE)</f>
        <v>6.5</v>
      </c>
      <c r="AD19" s="131">
        <f>VLOOKUP($C19,食材マスタ!$A:$AB,19,FALSE)</f>
        <v>34.1</v>
      </c>
      <c r="AE19" s="131">
        <f>VLOOKUP($C19,食材マスタ!$A:$AB,26,FALSE)</f>
        <v>44.7</v>
      </c>
      <c r="AF19" s="131">
        <f>VLOOKUP($C19,食材マスタ!$A:$AB,28,FALSE)</f>
        <v>10.6</v>
      </c>
    </row>
    <row r="20" spans="1:32" ht="14.25" customHeight="1" x14ac:dyDescent="0.25">
      <c r="A20" s="245"/>
      <c r="B20" s="246"/>
      <c r="C20" s="46"/>
      <c r="D20" s="47"/>
      <c r="E20" s="48" t="str">
        <f>IF(C20="","",VLOOKUP(C20,食材マスタ!$A$3:$AB$435,6,FALSE))</f>
        <v/>
      </c>
      <c r="F20" s="49"/>
      <c r="G20" s="50" t="str">
        <f t="shared" si="0"/>
        <v/>
      </c>
      <c r="H20" s="41" t="str">
        <f t="shared" si="1"/>
        <v/>
      </c>
      <c r="I20" s="43" t="str">
        <f>IF(C20="","",VLOOKUP(C20,食材マスタ!$A$3:$AB$435,13,FALSE))</f>
        <v/>
      </c>
      <c r="J20" s="43" t="str">
        <f t="shared" si="32"/>
        <v/>
      </c>
      <c r="K20" s="51" t="str">
        <f t="shared" si="3"/>
        <v/>
      </c>
      <c r="L20" s="43" t="str">
        <f t="shared" si="32"/>
        <v/>
      </c>
      <c r="M20" s="52" t="str">
        <f t="shared" si="4"/>
        <v/>
      </c>
      <c r="N20" s="43" t="str">
        <f t="shared" ref="N20" si="42">O20</f>
        <v/>
      </c>
      <c r="O20" s="52" t="str">
        <f t="shared" si="6"/>
        <v/>
      </c>
      <c r="P20" s="43" t="str">
        <f t="shared" ref="P20" si="43">Q20</f>
        <v/>
      </c>
      <c r="Q20" s="52" t="str">
        <f t="shared" si="8"/>
        <v/>
      </c>
      <c r="R20" s="43" t="str">
        <f t="shared" ref="R20" si="44">S20</f>
        <v/>
      </c>
      <c r="S20" s="13" t="str">
        <f t="shared" si="10"/>
        <v/>
      </c>
      <c r="T20" s="14"/>
      <c r="U20" s="30"/>
      <c r="X20" s="131" t="e">
        <f>VLOOKUP($C20,食材マスタ!$A:$AB,5,FALSE)</f>
        <v>#N/A</v>
      </c>
      <c r="Y20" s="131" t="e">
        <f>VLOOKUP($C20,食材マスタ!$A:$AB,6,FALSE)</f>
        <v>#N/A</v>
      </c>
      <c r="Z20" s="131" t="e">
        <f>VLOOKUP($C20,食材マスタ!$A:$AB,13,FALSE)</f>
        <v>#N/A</v>
      </c>
      <c r="AA20" s="131" t="e">
        <f>VLOOKUP($C20,食材マスタ!$A:$AB,12,FALSE)</f>
        <v>#N/A</v>
      </c>
      <c r="AB20" s="131" t="e">
        <f>VLOOKUP($C20,食材マスタ!$A:$AB,14,FALSE)</f>
        <v>#N/A</v>
      </c>
      <c r="AC20" s="131" t="e">
        <f>VLOOKUP($C20,食材マスタ!$A:$AB,16,FALSE)</f>
        <v>#N/A</v>
      </c>
      <c r="AD20" s="131" t="e">
        <f>VLOOKUP($C20,食材マスタ!$A:$AB,19,FALSE)</f>
        <v>#N/A</v>
      </c>
      <c r="AE20" s="131" t="e">
        <f>VLOOKUP($C20,食材マスタ!$A:$AB,26,FALSE)</f>
        <v>#N/A</v>
      </c>
      <c r="AF20" s="131" t="e">
        <f>VLOOKUP($C20,食材マスタ!$A:$AB,28,FALSE)</f>
        <v>#N/A</v>
      </c>
    </row>
    <row r="21" spans="1:32" ht="14.25" customHeight="1" x14ac:dyDescent="0.25">
      <c r="A21" s="245"/>
      <c r="B21" s="246"/>
      <c r="C21" s="46"/>
      <c r="D21" s="47"/>
      <c r="E21" s="48" t="str">
        <f>IF(C21="","",VLOOKUP(C21,食材マスタ!$A$3:$AB$435,6,FALSE))</f>
        <v/>
      </c>
      <c r="F21" s="49"/>
      <c r="G21" s="50" t="str">
        <f t="shared" si="0"/>
        <v/>
      </c>
      <c r="H21" s="41" t="str">
        <f t="shared" si="1"/>
        <v/>
      </c>
      <c r="I21" s="43" t="str">
        <f>IF(C21="","",VLOOKUP(C21,食材マスタ!$A$3:$AB$435,13,FALSE))</f>
        <v/>
      </c>
      <c r="J21" s="43" t="str">
        <f t="shared" si="32"/>
        <v/>
      </c>
      <c r="K21" s="51" t="str">
        <f t="shared" si="3"/>
        <v/>
      </c>
      <c r="L21" s="43" t="str">
        <f t="shared" si="32"/>
        <v/>
      </c>
      <c r="M21" s="52" t="str">
        <f t="shared" si="4"/>
        <v/>
      </c>
      <c r="N21" s="43" t="str">
        <f t="shared" ref="N21" si="45">O21</f>
        <v/>
      </c>
      <c r="O21" s="52" t="str">
        <f t="shared" si="6"/>
        <v/>
      </c>
      <c r="P21" s="43" t="str">
        <f t="shared" ref="P21" si="46">Q21</f>
        <v/>
      </c>
      <c r="Q21" s="52" t="str">
        <f t="shared" si="8"/>
        <v/>
      </c>
      <c r="R21" s="43" t="str">
        <f t="shared" ref="R21" si="47">S21</f>
        <v/>
      </c>
      <c r="S21" s="13" t="str">
        <f t="shared" si="10"/>
        <v/>
      </c>
      <c r="T21" s="14"/>
      <c r="U21" s="30"/>
      <c r="X21" s="131" t="e">
        <f>VLOOKUP($C21,食材マスタ!$A:$AB,5,FALSE)</f>
        <v>#N/A</v>
      </c>
      <c r="Y21" s="131" t="e">
        <f>VLOOKUP($C21,食材マスタ!$A:$AB,6,FALSE)</f>
        <v>#N/A</v>
      </c>
      <c r="Z21" s="131" t="e">
        <f>VLOOKUP($C21,食材マスタ!$A:$AB,13,FALSE)</f>
        <v>#N/A</v>
      </c>
      <c r="AA21" s="131" t="e">
        <f>VLOOKUP($C21,食材マスタ!$A:$AB,12,FALSE)</f>
        <v>#N/A</v>
      </c>
      <c r="AB21" s="131" t="e">
        <f>VLOOKUP($C21,食材マスタ!$A:$AB,14,FALSE)</f>
        <v>#N/A</v>
      </c>
      <c r="AC21" s="131" t="e">
        <f>VLOOKUP($C21,食材マスタ!$A:$AB,16,FALSE)</f>
        <v>#N/A</v>
      </c>
      <c r="AD21" s="131" t="e">
        <f>VLOOKUP($C21,食材マスタ!$A:$AB,19,FALSE)</f>
        <v>#N/A</v>
      </c>
      <c r="AE21" s="131" t="e">
        <f>VLOOKUP($C21,食材マスタ!$A:$AB,26,FALSE)</f>
        <v>#N/A</v>
      </c>
      <c r="AF21" s="131" t="e">
        <f>VLOOKUP($C21,食材マスタ!$A:$AB,28,FALSE)</f>
        <v>#N/A</v>
      </c>
    </row>
    <row r="22" spans="1:32" ht="14.25" customHeight="1" x14ac:dyDescent="0.25">
      <c r="A22" s="245"/>
      <c r="B22" s="246"/>
      <c r="C22" s="46"/>
      <c r="D22" s="47"/>
      <c r="E22" s="48" t="str">
        <f>IF(C22="","",VLOOKUP(C22,食材マスタ!$A$3:$AB$435,6,FALSE))</f>
        <v/>
      </c>
      <c r="F22" s="49"/>
      <c r="G22" s="50" t="str">
        <f t="shared" si="0"/>
        <v/>
      </c>
      <c r="H22" s="41" t="str">
        <f t="shared" si="1"/>
        <v/>
      </c>
      <c r="I22" s="43" t="str">
        <f>IF(C22="","",VLOOKUP(C22,食材マスタ!$A$3:$AB$435,13,FALSE))</f>
        <v/>
      </c>
      <c r="J22" s="43" t="str">
        <f t="shared" si="32"/>
        <v/>
      </c>
      <c r="K22" s="51" t="str">
        <f t="shared" si="3"/>
        <v/>
      </c>
      <c r="L22" s="43" t="str">
        <f t="shared" si="32"/>
        <v/>
      </c>
      <c r="M22" s="52" t="str">
        <f t="shared" si="4"/>
        <v/>
      </c>
      <c r="N22" s="43" t="str">
        <f t="shared" ref="N22" si="48">O22</f>
        <v/>
      </c>
      <c r="O22" s="52" t="str">
        <f t="shared" si="6"/>
        <v/>
      </c>
      <c r="P22" s="43" t="str">
        <f t="shared" ref="P22" si="49">Q22</f>
        <v/>
      </c>
      <c r="Q22" s="52" t="str">
        <f t="shared" si="8"/>
        <v/>
      </c>
      <c r="R22" s="43" t="str">
        <f t="shared" ref="R22" si="50">S22</f>
        <v/>
      </c>
      <c r="S22" s="13" t="str">
        <f t="shared" si="10"/>
        <v/>
      </c>
      <c r="T22" s="14"/>
      <c r="U22" s="30"/>
      <c r="X22" s="131" t="e">
        <f>VLOOKUP($C22,食材マスタ!$A:$AB,5,FALSE)</f>
        <v>#N/A</v>
      </c>
      <c r="Y22" s="131" t="e">
        <f>VLOOKUP($C22,食材マスタ!$A:$AB,6,FALSE)</f>
        <v>#N/A</v>
      </c>
      <c r="Z22" s="131" t="e">
        <f>VLOOKUP($C22,食材マスタ!$A:$AB,13,FALSE)</f>
        <v>#N/A</v>
      </c>
      <c r="AA22" s="131" t="e">
        <f>VLOOKUP($C22,食材マスタ!$A:$AB,12,FALSE)</f>
        <v>#N/A</v>
      </c>
      <c r="AB22" s="131" t="e">
        <f>VLOOKUP($C22,食材マスタ!$A:$AB,14,FALSE)</f>
        <v>#N/A</v>
      </c>
      <c r="AC22" s="131" t="e">
        <f>VLOOKUP($C22,食材マスタ!$A:$AB,16,FALSE)</f>
        <v>#N/A</v>
      </c>
      <c r="AD22" s="131" t="e">
        <f>VLOOKUP($C22,食材マスタ!$A:$AB,19,FALSE)</f>
        <v>#N/A</v>
      </c>
      <c r="AE22" s="131" t="e">
        <f>VLOOKUP($C22,食材マスタ!$A:$AB,26,FALSE)</f>
        <v>#N/A</v>
      </c>
      <c r="AF22" s="131" t="e">
        <f>VLOOKUP($C22,食材マスタ!$A:$AB,28,FALSE)</f>
        <v>#N/A</v>
      </c>
    </row>
    <row r="23" spans="1:32" ht="14.25" customHeight="1" x14ac:dyDescent="0.25">
      <c r="A23" s="245"/>
      <c r="B23" s="246"/>
      <c r="C23" s="46"/>
      <c r="D23" s="47"/>
      <c r="E23" s="48" t="str">
        <f>IF(C23="","",VLOOKUP(C23,食材マスタ!$A$3:$AB$435,6,FALSE))</f>
        <v/>
      </c>
      <c r="F23" s="49"/>
      <c r="G23" s="50" t="str">
        <f t="shared" si="0"/>
        <v/>
      </c>
      <c r="H23" s="41" t="str">
        <f t="shared" si="1"/>
        <v/>
      </c>
      <c r="I23" s="43" t="str">
        <f>IF(C23="","",VLOOKUP(C23,食材マスタ!$A$3:$AB$435,13,FALSE))</f>
        <v/>
      </c>
      <c r="J23" s="43" t="str">
        <f t="shared" si="32"/>
        <v/>
      </c>
      <c r="K23" s="51" t="str">
        <f t="shared" si="3"/>
        <v/>
      </c>
      <c r="L23" s="43" t="str">
        <f t="shared" si="32"/>
        <v/>
      </c>
      <c r="M23" s="52" t="str">
        <f t="shared" si="4"/>
        <v/>
      </c>
      <c r="N23" s="43" t="str">
        <f t="shared" ref="N23" si="51">O23</f>
        <v/>
      </c>
      <c r="O23" s="52" t="str">
        <f t="shared" si="6"/>
        <v/>
      </c>
      <c r="P23" s="43" t="str">
        <f t="shared" ref="P23" si="52">Q23</f>
        <v/>
      </c>
      <c r="Q23" s="52" t="str">
        <f t="shared" si="8"/>
        <v/>
      </c>
      <c r="R23" s="43" t="str">
        <f t="shared" ref="R23" si="53">S23</f>
        <v/>
      </c>
      <c r="S23" s="13" t="str">
        <f t="shared" si="10"/>
        <v/>
      </c>
      <c r="T23" s="14"/>
      <c r="U23" s="31"/>
      <c r="X23" s="131" t="e">
        <f>VLOOKUP($C23,食材マスタ!$A:$AB,5,FALSE)</f>
        <v>#N/A</v>
      </c>
      <c r="Y23" s="131" t="e">
        <f>VLOOKUP($C23,食材マスタ!$A:$AB,6,FALSE)</f>
        <v>#N/A</v>
      </c>
      <c r="Z23" s="131" t="e">
        <f>VLOOKUP($C23,食材マスタ!$A:$AB,13,FALSE)</f>
        <v>#N/A</v>
      </c>
      <c r="AA23" s="131" t="e">
        <f>VLOOKUP($C23,食材マスタ!$A:$AB,12,FALSE)</f>
        <v>#N/A</v>
      </c>
      <c r="AB23" s="131" t="e">
        <f>VLOOKUP($C23,食材マスタ!$A:$AB,14,FALSE)</f>
        <v>#N/A</v>
      </c>
      <c r="AC23" s="131" t="e">
        <f>VLOOKUP($C23,食材マスタ!$A:$AB,16,FALSE)</f>
        <v>#N/A</v>
      </c>
      <c r="AD23" s="131" t="e">
        <f>VLOOKUP($C23,食材マスタ!$A:$AB,19,FALSE)</f>
        <v>#N/A</v>
      </c>
      <c r="AE23" s="131" t="e">
        <f>VLOOKUP($C23,食材マスタ!$A:$AB,26,FALSE)</f>
        <v>#N/A</v>
      </c>
      <c r="AF23" s="131" t="e">
        <f>VLOOKUP($C23,食材マスタ!$A:$AB,28,FALSE)</f>
        <v>#N/A</v>
      </c>
    </row>
    <row r="24" spans="1:32" ht="14.25" customHeight="1" x14ac:dyDescent="0.25">
      <c r="A24" s="245"/>
      <c r="B24" s="246"/>
      <c r="C24" s="46"/>
      <c r="D24" s="47"/>
      <c r="E24" s="48" t="str">
        <f>IF(C24="","",VLOOKUP(C24,食材マスタ!$A$3:$AB$435,6,FALSE))</f>
        <v/>
      </c>
      <c r="F24" s="49"/>
      <c r="G24" s="50" t="str">
        <f t="shared" si="0"/>
        <v/>
      </c>
      <c r="H24" s="41" t="str">
        <f t="shared" si="1"/>
        <v/>
      </c>
      <c r="I24" s="43" t="str">
        <f>IF(C24="","",VLOOKUP(C24,食材マスタ!$A$3:$AB$435,13,FALSE))</f>
        <v/>
      </c>
      <c r="J24" s="43" t="str">
        <f t="shared" si="32"/>
        <v/>
      </c>
      <c r="K24" s="51" t="str">
        <f t="shared" si="3"/>
        <v/>
      </c>
      <c r="L24" s="43" t="str">
        <f t="shared" si="32"/>
        <v/>
      </c>
      <c r="M24" s="52" t="str">
        <f t="shared" si="4"/>
        <v/>
      </c>
      <c r="N24" s="43" t="str">
        <f t="shared" ref="N24" si="54">O24</f>
        <v/>
      </c>
      <c r="O24" s="52" t="str">
        <f t="shared" si="6"/>
        <v/>
      </c>
      <c r="P24" s="43" t="str">
        <f t="shared" ref="P24:P25" si="55">Q24</f>
        <v/>
      </c>
      <c r="Q24" s="52" t="str">
        <f t="shared" si="8"/>
        <v/>
      </c>
      <c r="R24" s="43" t="str">
        <f t="shared" ref="R24" si="56">S24</f>
        <v/>
      </c>
      <c r="S24" s="13" t="str">
        <f t="shared" si="10"/>
        <v/>
      </c>
      <c r="T24" s="14"/>
      <c r="U24" s="29"/>
      <c r="X24" s="131" t="e">
        <f>VLOOKUP($C24,食材マスタ!$A:$AB,5,FALSE)</f>
        <v>#N/A</v>
      </c>
      <c r="Y24" s="131" t="e">
        <f>VLOOKUP($C24,食材マスタ!$A:$AB,6,FALSE)</f>
        <v>#N/A</v>
      </c>
      <c r="Z24" s="131" t="e">
        <f>VLOOKUP($C24,食材マスタ!$A:$AB,13,FALSE)</f>
        <v>#N/A</v>
      </c>
      <c r="AA24" s="131" t="e">
        <f>VLOOKUP($C24,食材マスタ!$A:$AB,12,FALSE)</f>
        <v>#N/A</v>
      </c>
      <c r="AB24" s="131" t="e">
        <f>VLOOKUP($C24,食材マスタ!$A:$AB,14,FALSE)</f>
        <v>#N/A</v>
      </c>
      <c r="AC24" s="131" t="e">
        <f>VLOOKUP($C24,食材マスタ!$A:$AB,16,FALSE)</f>
        <v>#N/A</v>
      </c>
      <c r="AD24" s="131" t="e">
        <f>VLOOKUP($C24,食材マスタ!$A:$AB,19,FALSE)</f>
        <v>#N/A</v>
      </c>
      <c r="AE24" s="131" t="e">
        <f>VLOOKUP($C24,食材マスタ!$A:$AB,26,FALSE)</f>
        <v>#N/A</v>
      </c>
      <c r="AF24" s="131" t="e">
        <f>VLOOKUP($C24,食材マスタ!$A:$AB,28,FALSE)</f>
        <v>#N/A</v>
      </c>
    </row>
    <row r="25" spans="1:32" ht="14.25" customHeight="1" x14ac:dyDescent="0.25">
      <c r="A25" s="245"/>
      <c r="B25" s="246"/>
      <c r="C25" s="46"/>
      <c r="D25" s="47"/>
      <c r="E25" s="48" t="str">
        <f>IF(C25="","",VLOOKUP(C25,食材マスタ!$A$3:$AB$435,6,FALSE))</f>
        <v/>
      </c>
      <c r="F25" s="49"/>
      <c r="G25" s="50" t="str">
        <f t="shared" si="0"/>
        <v/>
      </c>
      <c r="H25" s="41" t="str">
        <f t="shared" si="1"/>
        <v/>
      </c>
      <c r="I25" s="43" t="str">
        <f>IF(C25="","",VLOOKUP(C25,食材マスタ!$A$3:$AB$435,13,FALSE))</f>
        <v/>
      </c>
      <c r="J25" s="43" t="str">
        <f t="shared" si="32"/>
        <v/>
      </c>
      <c r="K25" s="51" t="str">
        <f t="shared" si="3"/>
        <v/>
      </c>
      <c r="L25" s="43" t="str">
        <f>M25</f>
        <v/>
      </c>
      <c r="M25" s="52" t="str">
        <f t="shared" si="4"/>
        <v/>
      </c>
      <c r="N25" s="43" t="str">
        <f>O25</f>
        <v/>
      </c>
      <c r="O25" s="52" t="str">
        <f t="shared" si="6"/>
        <v/>
      </c>
      <c r="P25" s="43" t="str">
        <f t="shared" si="55"/>
        <v/>
      </c>
      <c r="Q25" s="52" t="str">
        <f t="shared" si="8"/>
        <v/>
      </c>
      <c r="R25" s="43" t="str">
        <f>S25</f>
        <v/>
      </c>
      <c r="S25" s="13" t="str">
        <f t="shared" si="10"/>
        <v/>
      </c>
      <c r="T25" s="14"/>
      <c r="U25" s="29"/>
      <c r="X25" s="131" t="e">
        <f>VLOOKUP($C25,食材マスタ!$A:$AB,5,FALSE)</f>
        <v>#N/A</v>
      </c>
      <c r="Y25" s="131" t="e">
        <f>VLOOKUP($C25,食材マスタ!$A:$AB,6,FALSE)</f>
        <v>#N/A</v>
      </c>
      <c r="Z25" s="131" t="e">
        <f>VLOOKUP($C25,食材マスタ!$A:$AB,13,FALSE)</f>
        <v>#N/A</v>
      </c>
      <c r="AA25" s="131" t="e">
        <f>VLOOKUP($C25,食材マスタ!$A:$AB,12,FALSE)</f>
        <v>#N/A</v>
      </c>
      <c r="AB25" s="131" t="e">
        <f>VLOOKUP($C25,食材マスタ!$A:$AB,14,FALSE)</f>
        <v>#N/A</v>
      </c>
      <c r="AC25" s="131" t="e">
        <f>VLOOKUP($C25,食材マスタ!$A:$AB,16,FALSE)</f>
        <v>#N/A</v>
      </c>
      <c r="AD25" s="131" t="e">
        <f>VLOOKUP($C25,食材マスタ!$A:$AB,19,FALSE)</f>
        <v>#N/A</v>
      </c>
      <c r="AE25" s="131" t="e">
        <f>VLOOKUP($C25,食材マスタ!$A:$AB,26,FALSE)</f>
        <v>#N/A</v>
      </c>
      <c r="AF25" s="131" t="e">
        <f>VLOOKUP($C25,食材マスタ!$A:$AB,28,FALSE)</f>
        <v>#N/A</v>
      </c>
    </row>
    <row r="26" spans="1:32" ht="14.25" customHeight="1" x14ac:dyDescent="0.25">
      <c r="A26" s="245"/>
      <c r="B26" s="246"/>
      <c r="C26" s="46"/>
      <c r="D26" s="47"/>
      <c r="E26" s="48" t="str">
        <f>IF(C26="","",VLOOKUP(C26,食材マスタ!$A$3:$AB$435,6,FALSE))</f>
        <v/>
      </c>
      <c r="F26" s="49"/>
      <c r="G26" s="50" t="str">
        <f t="shared" si="0"/>
        <v/>
      </c>
      <c r="H26" s="41" t="str">
        <f t="shared" si="1"/>
        <v/>
      </c>
      <c r="I26" s="43" t="str">
        <f>IF(C26="","",VLOOKUP(C26,食材マスタ!$A$3:$AB$435,13,FALSE))</f>
        <v/>
      </c>
      <c r="J26" s="43" t="str">
        <f t="shared" si="32"/>
        <v/>
      </c>
      <c r="K26" s="51" t="str">
        <f t="shared" si="3"/>
        <v/>
      </c>
      <c r="L26" s="43" t="str">
        <f t="shared" si="32"/>
        <v/>
      </c>
      <c r="M26" s="52" t="str">
        <f t="shared" si="4"/>
        <v/>
      </c>
      <c r="N26" s="43" t="str">
        <f t="shared" ref="N26" si="57">O26</f>
        <v/>
      </c>
      <c r="O26" s="52" t="str">
        <f t="shared" si="6"/>
        <v/>
      </c>
      <c r="P26" s="43" t="str">
        <f t="shared" ref="P26" si="58">Q26</f>
        <v/>
      </c>
      <c r="Q26" s="52" t="str">
        <f t="shared" si="8"/>
        <v/>
      </c>
      <c r="R26" s="43" t="str">
        <f t="shared" ref="R26" si="59">S26</f>
        <v/>
      </c>
      <c r="S26" s="13" t="str">
        <f t="shared" si="10"/>
        <v/>
      </c>
      <c r="T26" s="14"/>
      <c r="U26" s="29"/>
      <c r="X26" s="131" t="e">
        <f>VLOOKUP($C26,食材マスタ!$A:$AB,5,FALSE)</f>
        <v>#N/A</v>
      </c>
      <c r="Y26" s="131" t="e">
        <f>VLOOKUP($C26,食材マスタ!$A:$AB,6,FALSE)</f>
        <v>#N/A</v>
      </c>
      <c r="Z26" s="131" t="e">
        <f>VLOOKUP($C26,食材マスタ!$A:$AB,13,FALSE)</f>
        <v>#N/A</v>
      </c>
      <c r="AA26" s="131" t="e">
        <f>VLOOKUP($C26,食材マスタ!$A:$AB,12,FALSE)</f>
        <v>#N/A</v>
      </c>
      <c r="AB26" s="131" t="e">
        <f>VLOOKUP($C26,食材マスタ!$A:$AB,14,FALSE)</f>
        <v>#N/A</v>
      </c>
      <c r="AC26" s="131" t="e">
        <f>VLOOKUP($C26,食材マスタ!$A:$AB,16,FALSE)</f>
        <v>#N/A</v>
      </c>
      <c r="AD26" s="131" t="e">
        <f>VLOOKUP($C26,食材マスタ!$A:$AB,19,FALSE)</f>
        <v>#N/A</v>
      </c>
      <c r="AE26" s="131" t="e">
        <f>VLOOKUP($C26,食材マスタ!$A:$AB,26,FALSE)</f>
        <v>#N/A</v>
      </c>
      <c r="AF26" s="131" t="e">
        <f>VLOOKUP($C26,食材マスタ!$A:$AB,28,FALSE)</f>
        <v>#N/A</v>
      </c>
    </row>
    <row r="27" spans="1:32" ht="14.25" customHeight="1" x14ac:dyDescent="0.25">
      <c r="A27" s="245"/>
      <c r="B27" s="246"/>
      <c r="C27" s="46"/>
      <c r="D27" s="47"/>
      <c r="E27" s="48" t="str">
        <f>IF(C27="","",VLOOKUP(C27,食材マスタ!$A$3:$AB$435,6,FALSE))</f>
        <v/>
      </c>
      <c r="F27" s="49"/>
      <c r="G27" s="50" t="str">
        <f t="shared" si="0"/>
        <v/>
      </c>
      <c r="H27" s="41" t="str">
        <f t="shared" si="1"/>
        <v/>
      </c>
      <c r="I27" s="43" t="str">
        <f>IF(C27="","",VLOOKUP(C27,食材マスタ!$A$3:$AB$435,13,FALSE))</f>
        <v/>
      </c>
      <c r="J27" s="43" t="str">
        <f t="shared" si="32"/>
        <v/>
      </c>
      <c r="K27" s="51" t="str">
        <f t="shared" si="3"/>
        <v/>
      </c>
      <c r="L27" s="43" t="str">
        <f t="shared" si="32"/>
        <v/>
      </c>
      <c r="M27" s="52" t="str">
        <f t="shared" si="4"/>
        <v/>
      </c>
      <c r="N27" s="43" t="str">
        <f t="shared" ref="N27" si="60">O27</f>
        <v/>
      </c>
      <c r="O27" s="52" t="str">
        <f t="shared" si="6"/>
        <v/>
      </c>
      <c r="P27" s="43" t="str">
        <f t="shared" ref="P27" si="61">Q27</f>
        <v/>
      </c>
      <c r="Q27" s="52" t="str">
        <f t="shared" si="8"/>
        <v/>
      </c>
      <c r="R27" s="43" t="str">
        <f t="shared" ref="R27" si="62">S27</f>
        <v/>
      </c>
      <c r="S27" s="13" t="str">
        <f t="shared" si="10"/>
        <v/>
      </c>
      <c r="T27" s="14"/>
      <c r="U27" s="29"/>
      <c r="X27" s="131" t="e">
        <f>VLOOKUP($C27,食材マスタ!$A:$AB,5,FALSE)</f>
        <v>#N/A</v>
      </c>
      <c r="Y27" s="131" t="e">
        <f>VLOOKUP($C27,食材マスタ!$A:$AB,6,FALSE)</f>
        <v>#N/A</v>
      </c>
      <c r="Z27" s="131" t="e">
        <f>VLOOKUP($C27,食材マスタ!$A:$AB,13,FALSE)</f>
        <v>#N/A</v>
      </c>
      <c r="AA27" s="131" t="e">
        <f>VLOOKUP($C27,食材マスタ!$A:$AB,12,FALSE)</f>
        <v>#N/A</v>
      </c>
      <c r="AB27" s="131" t="e">
        <f>VLOOKUP($C27,食材マスタ!$A:$AB,14,FALSE)</f>
        <v>#N/A</v>
      </c>
      <c r="AC27" s="131" t="e">
        <f>VLOOKUP($C27,食材マスタ!$A:$AB,16,FALSE)</f>
        <v>#N/A</v>
      </c>
      <c r="AD27" s="131" t="e">
        <f>VLOOKUP($C27,食材マスタ!$A:$AB,19,FALSE)</f>
        <v>#N/A</v>
      </c>
      <c r="AE27" s="131" t="e">
        <f>VLOOKUP($C27,食材マスタ!$A:$AB,26,FALSE)</f>
        <v>#N/A</v>
      </c>
      <c r="AF27" s="131" t="e">
        <f>VLOOKUP($C27,食材マスタ!$A:$AB,28,FALSE)</f>
        <v>#N/A</v>
      </c>
    </row>
    <row r="28" spans="1:32" ht="14.25" customHeight="1" x14ac:dyDescent="0.25">
      <c r="A28" s="245"/>
      <c r="B28" s="246"/>
      <c r="C28" s="46"/>
      <c r="D28" s="47"/>
      <c r="E28" s="48" t="str">
        <f>IF(C28="","",VLOOKUP(C28,食材マスタ!$A$3:$AB$435,6,FALSE))</f>
        <v/>
      </c>
      <c r="F28" s="49"/>
      <c r="G28" s="50" t="str">
        <f t="shared" si="0"/>
        <v/>
      </c>
      <c r="H28" s="41" t="str">
        <f t="shared" si="1"/>
        <v/>
      </c>
      <c r="I28" s="43" t="str">
        <f>IF(C28="","",VLOOKUP(C28,食材マスタ!$A$3:$AB$435,13,FALSE))</f>
        <v/>
      </c>
      <c r="J28" s="43" t="str">
        <f t="shared" si="32"/>
        <v/>
      </c>
      <c r="K28" s="51" t="str">
        <f t="shared" si="3"/>
        <v/>
      </c>
      <c r="L28" s="43" t="str">
        <f t="shared" si="32"/>
        <v/>
      </c>
      <c r="M28" s="52" t="str">
        <f t="shared" si="4"/>
        <v/>
      </c>
      <c r="N28" s="43" t="str">
        <f t="shared" ref="N28" si="63">O28</f>
        <v/>
      </c>
      <c r="O28" s="52" t="str">
        <f t="shared" si="6"/>
        <v/>
      </c>
      <c r="P28" s="43" t="str">
        <f t="shared" ref="P28" si="64">Q28</f>
        <v/>
      </c>
      <c r="Q28" s="52" t="str">
        <f t="shared" si="8"/>
        <v/>
      </c>
      <c r="R28" s="43" t="str">
        <f t="shared" ref="R28" si="65">S28</f>
        <v/>
      </c>
      <c r="S28" s="13" t="str">
        <f t="shared" si="10"/>
        <v/>
      </c>
      <c r="T28" s="14"/>
      <c r="U28" s="29"/>
      <c r="X28" s="131" t="e">
        <f>VLOOKUP($C28,食材マスタ!$A:$AB,5,FALSE)</f>
        <v>#N/A</v>
      </c>
      <c r="Y28" s="131" t="e">
        <f>VLOOKUP($C28,食材マスタ!$A:$AB,6,FALSE)</f>
        <v>#N/A</v>
      </c>
      <c r="Z28" s="131" t="e">
        <f>VLOOKUP($C28,食材マスタ!$A:$AB,13,FALSE)</f>
        <v>#N/A</v>
      </c>
      <c r="AA28" s="131" t="e">
        <f>VLOOKUP($C28,食材マスタ!$A:$AB,12,FALSE)</f>
        <v>#N/A</v>
      </c>
      <c r="AB28" s="131" t="e">
        <f>VLOOKUP($C28,食材マスタ!$A:$AB,14,FALSE)</f>
        <v>#N/A</v>
      </c>
      <c r="AC28" s="131" t="e">
        <f>VLOOKUP($C28,食材マスタ!$A:$AB,16,FALSE)</f>
        <v>#N/A</v>
      </c>
      <c r="AD28" s="131" t="e">
        <f>VLOOKUP($C28,食材マスタ!$A:$AB,19,FALSE)</f>
        <v>#N/A</v>
      </c>
      <c r="AE28" s="131" t="e">
        <f>VLOOKUP($C28,食材マスタ!$A:$AB,26,FALSE)</f>
        <v>#N/A</v>
      </c>
      <c r="AF28" s="131" t="e">
        <f>VLOOKUP($C28,食材マスタ!$A:$AB,28,FALSE)</f>
        <v>#N/A</v>
      </c>
    </row>
    <row r="29" spans="1:32" ht="14.25" customHeight="1" x14ac:dyDescent="0.25">
      <c r="A29" s="245"/>
      <c r="B29" s="246"/>
      <c r="C29" s="46"/>
      <c r="D29" s="47"/>
      <c r="E29" s="48" t="str">
        <f>IF(C29="","",VLOOKUP(C29,食材マスタ!$A$3:$AB$435,6,FALSE))</f>
        <v/>
      </c>
      <c r="F29" s="49"/>
      <c r="G29" s="50" t="str">
        <f t="shared" si="0"/>
        <v/>
      </c>
      <c r="H29" s="41" t="str">
        <f t="shared" si="1"/>
        <v/>
      </c>
      <c r="I29" s="43" t="str">
        <f>IF(C29="","",VLOOKUP(C29,食材マスタ!$A$3:$AB$435,13,FALSE))</f>
        <v/>
      </c>
      <c r="J29" s="43" t="str">
        <f t="shared" si="32"/>
        <v/>
      </c>
      <c r="K29" s="51" t="str">
        <f t="shared" si="3"/>
        <v/>
      </c>
      <c r="L29" s="43" t="str">
        <f t="shared" si="32"/>
        <v/>
      </c>
      <c r="M29" s="52" t="str">
        <f t="shared" si="4"/>
        <v/>
      </c>
      <c r="N29" s="43" t="str">
        <f t="shared" ref="N29" si="66">O29</f>
        <v/>
      </c>
      <c r="O29" s="52" t="str">
        <f t="shared" si="6"/>
        <v/>
      </c>
      <c r="P29" s="43" t="str">
        <f t="shared" ref="P29" si="67">Q29</f>
        <v/>
      </c>
      <c r="Q29" s="52" t="str">
        <f t="shared" si="8"/>
        <v/>
      </c>
      <c r="R29" s="43" t="str">
        <f t="shared" ref="R29" si="68">S29</f>
        <v/>
      </c>
      <c r="S29" s="13" t="str">
        <f t="shared" si="10"/>
        <v/>
      </c>
      <c r="T29" s="14"/>
      <c r="U29" s="29"/>
      <c r="X29" s="131" t="e">
        <f>VLOOKUP($C29,食材マスタ!$A:$AB,5,FALSE)</f>
        <v>#N/A</v>
      </c>
      <c r="Y29" s="131" t="e">
        <f>VLOOKUP($C29,食材マスタ!$A:$AB,6,FALSE)</f>
        <v>#N/A</v>
      </c>
      <c r="Z29" s="131" t="e">
        <f>VLOOKUP($C29,食材マスタ!$A:$AB,13,FALSE)</f>
        <v>#N/A</v>
      </c>
      <c r="AA29" s="131" t="e">
        <f>VLOOKUP($C29,食材マスタ!$A:$AB,12,FALSE)</f>
        <v>#N/A</v>
      </c>
      <c r="AB29" s="131" t="e">
        <f>VLOOKUP($C29,食材マスタ!$A:$AB,14,FALSE)</f>
        <v>#N/A</v>
      </c>
      <c r="AC29" s="131" t="e">
        <f>VLOOKUP($C29,食材マスタ!$A:$AB,16,FALSE)</f>
        <v>#N/A</v>
      </c>
      <c r="AD29" s="131" t="e">
        <f>VLOOKUP($C29,食材マスタ!$A:$AB,19,FALSE)</f>
        <v>#N/A</v>
      </c>
      <c r="AE29" s="131" t="e">
        <f>VLOOKUP($C29,食材マスタ!$A:$AB,26,FALSE)</f>
        <v>#N/A</v>
      </c>
      <c r="AF29" s="131" t="e">
        <f>VLOOKUP($C29,食材マスタ!$A:$AB,28,FALSE)</f>
        <v>#N/A</v>
      </c>
    </row>
    <row r="30" spans="1:32" ht="14.25" customHeight="1" x14ac:dyDescent="0.25">
      <c r="A30" s="245"/>
      <c r="B30" s="246"/>
      <c r="C30" s="46"/>
      <c r="D30" s="53" t="s">
        <v>2127</v>
      </c>
      <c r="E30" s="54" t="s">
        <v>2128</v>
      </c>
      <c r="F30" s="55">
        <v>20</v>
      </c>
      <c r="G30" s="56">
        <v>20</v>
      </c>
      <c r="H30" s="57">
        <v>25</v>
      </c>
      <c r="I30" s="58">
        <v>0</v>
      </c>
      <c r="J30" s="58">
        <v>60</v>
      </c>
      <c r="K30" s="59" t="str">
        <f t="shared" si="3"/>
        <v/>
      </c>
      <c r="L30" s="56">
        <v>2</v>
      </c>
      <c r="M30" s="60" t="str">
        <f t="shared" si="4"/>
        <v/>
      </c>
      <c r="N30" s="56">
        <v>1</v>
      </c>
      <c r="O30" s="60" t="str">
        <f t="shared" si="6"/>
        <v/>
      </c>
      <c r="P30" s="56">
        <v>15</v>
      </c>
      <c r="Q30" s="60" t="str">
        <f t="shared" si="8"/>
        <v/>
      </c>
      <c r="R30" s="56">
        <v>0.2</v>
      </c>
      <c r="S30" s="13" t="str">
        <f t="shared" si="10"/>
        <v/>
      </c>
      <c r="T30" s="14"/>
      <c r="U30" s="29"/>
      <c r="X30" s="131" t="e">
        <f>VLOOKUP($C30,食材マスタ!$A:$AB,5,FALSE)</f>
        <v>#N/A</v>
      </c>
      <c r="Y30" s="131" t="e">
        <f>VLOOKUP($C30,食材マスタ!$A:$AB,6,FALSE)</f>
        <v>#N/A</v>
      </c>
      <c r="Z30" s="131" t="e">
        <f>VLOOKUP($C30,食材マスタ!$A:$AB,13,FALSE)</f>
        <v>#N/A</v>
      </c>
      <c r="AA30" s="131" t="e">
        <f>VLOOKUP($C30,食材マスタ!$A:$AB,12,FALSE)</f>
        <v>#N/A</v>
      </c>
      <c r="AB30" s="131" t="e">
        <f>VLOOKUP($C30,食材マスタ!$A:$AB,14,FALSE)</f>
        <v>#N/A</v>
      </c>
      <c r="AC30" s="131" t="e">
        <f>VLOOKUP($C30,食材マスタ!$A:$AB,16,FALSE)</f>
        <v>#N/A</v>
      </c>
      <c r="AD30" s="131" t="e">
        <f>VLOOKUP($C30,食材マスタ!$A:$AB,19,FALSE)</f>
        <v>#N/A</v>
      </c>
      <c r="AE30" s="131" t="e">
        <f>VLOOKUP($C30,食材マスタ!$A:$AB,26,FALSE)</f>
        <v>#N/A</v>
      </c>
      <c r="AF30" s="131" t="e">
        <f>VLOOKUP($C30,食材マスタ!$A:$AB,28,FALSE)</f>
        <v>#N/A</v>
      </c>
    </row>
    <row r="31" spans="1:32" ht="14.25" customHeight="1" x14ac:dyDescent="0.25">
      <c r="A31" s="245"/>
      <c r="B31" s="246"/>
      <c r="C31" s="46"/>
      <c r="D31" s="47"/>
      <c r="E31" s="48" t="str">
        <f>IF(C31="","",VLOOKUP(C31,食材マスタ!$A$3:$AB$435,6,FALSE))</f>
        <v/>
      </c>
      <c r="F31" s="49"/>
      <c r="G31" s="50" t="str">
        <f>IF(C31="","",F31/((100-I31)/100))</f>
        <v/>
      </c>
      <c r="H31" s="41" t="str">
        <f t="shared" ref="H31:H36" si="69">IF(C31="","",ROUND(G31*AA31,1))</f>
        <v/>
      </c>
      <c r="I31" s="43" t="str">
        <f>IF(C31="","",VLOOKUP(C31,食材マスタ!$A$3:$AB$435,13,FALSE))</f>
        <v/>
      </c>
      <c r="J31" s="43" t="str">
        <f t="shared" si="32"/>
        <v/>
      </c>
      <c r="K31" s="51" t="str">
        <f t="shared" si="3"/>
        <v/>
      </c>
      <c r="L31" s="43" t="str">
        <f t="shared" si="32"/>
        <v/>
      </c>
      <c r="M31" s="52" t="str">
        <f t="shared" si="4"/>
        <v/>
      </c>
      <c r="N31" s="43" t="str">
        <f t="shared" ref="N31:N45" si="70">O31</f>
        <v/>
      </c>
      <c r="O31" s="52" t="str">
        <f t="shared" si="6"/>
        <v/>
      </c>
      <c r="P31" s="43" t="str">
        <f t="shared" ref="P31:P45" si="71">Q31</f>
        <v/>
      </c>
      <c r="Q31" s="52" t="str">
        <f t="shared" si="8"/>
        <v/>
      </c>
      <c r="R31" s="43" t="str">
        <f t="shared" ref="R31:R45" si="72">S31</f>
        <v/>
      </c>
      <c r="S31" s="13" t="str">
        <f t="shared" si="10"/>
        <v/>
      </c>
      <c r="T31" s="14"/>
      <c r="U31" s="29"/>
      <c r="X31" s="131" t="e">
        <f>VLOOKUP($C31,食材マスタ!$A:$AB,5,FALSE)</f>
        <v>#N/A</v>
      </c>
      <c r="Y31" s="131" t="e">
        <f>VLOOKUP($C31,食材マスタ!$A:$AB,6,FALSE)</f>
        <v>#N/A</v>
      </c>
      <c r="Z31" s="131" t="e">
        <f>VLOOKUP($C31,食材マスタ!$A:$AB,13,FALSE)</f>
        <v>#N/A</v>
      </c>
      <c r="AA31" s="131" t="e">
        <f>VLOOKUP($C31,食材マスタ!$A:$AB,12,FALSE)</f>
        <v>#N/A</v>
      </c>
      <c r="AB31" s="131" t="e">
        <f>VLOOKUP($C31,食材マスタ!$A:$AB,14,FALSE)</f>
        <v>#N/A</v>
      </c>
      <c r="AC31" s="131" t="e">
        <f>VLOOKUP($C31,食材マスタ!$A:$AB,16,FALSE)</f>
        <v>#N/A</v>
      </c>
      <c r="AD31" s="131" t="e">
        <f>VLOOKUP($C31,食材マスタ!$A:$AB,19,FALSE)</f>
        <v>#N/A</v>
      </c>
      <c r="AE31" s="131" t="e">
        <f>VLOOKUP($C31,食材マスタ!$A:$AB,26,FALSE)</f>
        <v>#N/A</v>
      </c>
      <c r="AF31" s="131" t="e">
        <f>VLOOKUP($C31,食材マスタ!$A:$AB,28,FALSE)</f>
        <v>#N/A</v>
      </c>
    </row>
    <row r="32" spans="1:32" ht="14.25" customHeight="1" x14ac:dyDescent="0.25">
      <c r="A32" s="245"/>
      <c r="B32" s="246"/>
      <c r="C32" s="46"/>
      <c r="D32" s="47"/>
      <c r="E32" s="48" t="str">
        <f>IF(C32="","",VLOOKUP(C32,食材マスタ!$A$3:$AB$435,6,FALSE))</f>
        <v/>
      </c>
      <c r="F32" s="49"/>
      <c r="G32" s="50" t="str">
        <f>IF(C32="","",F32/((100-I32)/100))</f>
        <v/>
      </c>
      <c r="H32" s="41" t="str">
        <f t="shared" si="69"/>
        <v/>
      </c>
      <c r="I32" s="43" t="str">
        <f>IF(C32="","",VLOOKUP(C32,食材マスタ!$A$3:$AB$435,13,FALSE))</f>
        <v/>
      </c>
      <c r="J32" s="43" t="str">
        <f t="shared" ref="J32" si="73">K32</f>
        <v/>
      </c>
      <c r="K32" s="51" t="str">
        <f t="shared" si="3"/>
        <v/>
      </c>
      <c r="L32" s="43" t="str">
        <f t="shared" ref="L32" si="74">M32</f>
        <v/>
      </c>
      <c r="M32" s="52" t="str">
        <f t="shared" si="4"/>
        <v/>
      </c>
      <c r="N32" s="43" t="str">
        <f t="shared" si="70"/>
        <v/>
      </c>
      <c r="O32" s="52" t="str">
        <f t="shared" si="6"/>
        <v/>
      </c>
      <c r="P32" s="43" t="str">
        <f t="shared" si="71"/>
        <v/>
      </c>
      <c r="Q32" s="52" t="str">
        <f t="shared" si="8"/>
        <v/>
      </c>
      <c r="R32" s="43" t="str">
        <f t="shared" si="72"/>
        <v/>
      </c>
      <c r="S32" s="13" t="str">
        <f t="shared" si="10"/>
        <v/>
      </c>
      <c r="T32" s="14"/>
      <c r="U32" s="29"/>
      <c r="X32" s="131" t="e">
        <f>VLOOKUP($C32,食材マスタ!$A:$AB,5,FALSE)</f>
        <v>#N/A</v>
      </c>
      <c r="Y32" s="131" t="e">
        <f>VLOOKUP($C32,食材マスタ!$A:$AB,6,FALSE)</f>
        <v>#N/A</v>
      </c>
      <c r="Z32" s="131" t="e">
        <f>VLOOKUP($C32,食材マスタ!$A:$AB,13,FALSE)</f>
        <v>#N/A</v>
      </c>
      <c r="AA32" s="131" t="e">
        <f>VLOOKUP($C32,食材マスタ!$A:$AB,12,FALSE)</f>
        <v>#N/A</v>
      </c>
      <c r="AB32" s="131" t="e">
        <f>VLOOKUP($C32,食材マスタ!$A:$AB,14,FALSE)</f>
        <v>#N/A</v>
      </c>
      <c r="AC32" s="131" t="e">
        <f>VLOOKUP($C32,食材マスタ!$A:$AB,16,FALSE)</f>
        <v>#N/A</v>
      </c>
      <c r="AD32" s="131" t="e">
        <f>VLOOKUP($C32,食材マスタ!$A:$AB,19,FALSE)</f>
        <v>#N/A</v>
      </c>
      <c r="AE32" s="131" t="e">
        <f>VLOOKUP($C32,食材マスタ!$A:$AB,26,FALSE)</f>
        <v>#N/A</v>
      </c>
      <c r="AF32" s="131" t="e">
        <f>VLOOKUP($C32,食材マスタ!$A:$AB,28,FALSE)</f>
        <v>#N/A</v>
      </c>
    </row>
    <row r="33" spans="1:32" ht="14.25" customHeight="1" x14ac:dyDescent="0.25">
      <c r="A33" s="245"/>
      <c r="B33" s="246"/>
      <c r="C33" s="46"/>
      <c r="D33" s="47"/>
      <c r="E33" s="48" t="str">
        <f>IF(C33="","",VLOOKUP(C33,食材マスタ!$A$3:$AB$435,6,FALSE))</f>
        <v/>
      </c>
      <c r="F33" s="49"/>
      <c r="G33" s="50" t="str">
        <f>IF(C33="","",F33/((100-I33)/100))</f>
        <v/>
      </c>
      <c r="H33" s="41" t="str">
        <f t="shared" si="69"/>
        <v/>
      </c>
      <c r="I33" s="43" t="str">
        <f>IF(C33="","",VLOOKUP(C33,食材マスタ!$A$3:$AB$435,13,FALSE))</f>
        <v/>
      </c>
      <c r="J33" s="43" t="str">
        <f t="shared" ref="J33" si="75">K33</f>
        <v/>
      </c>
      <c r="K33" s="51" t="str">
        <f t="shared" si="3"/>
        <v/>
      </c>
      <c r="L33" s="43" t="str">
        <f t="shared" ref="L33" si="76">M33</f>
        <v/>
      </c>
      <c r="M33" s="52" t="str">
        <f t="shared" si="4"/>
        <v/>
      </c>
      <c r="N33" s="43" t="str">
        <f t="shared" si="70"/>
        <v/>
      </c>
      <c r="O33" s="52" t="str">
        <f t="shared" si="6"/>
        <v/>
      </c>
      <c r="P33" s="43" t="str">
        <f t="shared" si="71"/>
        <v/>
      </c>
      <c r="Q33" s="52" t="str">
        <f t="shared" si="8"/>
        <v/>
      </c>
      <c r="R33" s="43" t="str">
        <f t="shared" si="72"/>
        <v/>
      </c>
      <c r="S33" s="13" t="str">
        <f t="shared" si="10"/>
        <v/>
      </c>
      <c r="T33" s="14"/>
      <c r="U33" s="29"/>
      <c r="X33" s="131" t="e">
        <f>VLOOKUP($C33,食材マスタ!$A:$AB,5,FALSE)</f>
        <v>#N/A</v>
      </c>
      <c r="Y33" s="131" t="e">
        <f>VLOOKUP($C33,食材マスタ!$A:$AB,6,FALSE)</f>
        <v>#N/A</v>
      </c>
      <c r="Z33" s="131" t="e">
        <f>VLOOKUP($C33,食材マスタ!$A:$AB,13,FALSE)</f>
        <v>#N/A</v>
      </c>
      <c r="AA33" s="131" t="e">
        <f>VLOOKUP($C33,食材マスタ!$A:$AB,12,FALSE)</f>
        <v>#N/A</v>
      </c>
      <c r="AB33" s="131" t="e">
        <f>VLOOKUP($C33,食材マスタ!$A:$AB,14,FALSE)</f>
        <v>#N/A</v>
      </c>
      <c r="AC33" s="131" t="e">
        <f>VLOOKUP($C33,食材マスタ!$A:$AB,16,FALSE)</f>
        <v>#N/A</v>
      </c>
      <c r="AD33" s="131" t="e">
        <f>VLOOKUP($C33,食材マスタ!$A:$AB,19,FALSE)</f>
        <v>#N/A</v>
      </c>
      <c r="AE33" s="131" t="e">
        <f>VLOOKUP($C33,食材マスタ!$A:$AB,26,FALSE)</f>
        <v>#N/A</v>
      </c>
      <c r="AF33" s="131" t="e">
        <f>VLOOKUP($C33,食材マスタ!$A:$AB,28,FALSE)</f>
        <v>#N/A</v>
      </c>
    </row>
    <row r="34" spans="1:32" ht="14.25" customHeight="1" x14ac:dyDescent="0.25">
      <c r="A34" s="245"/>
      <c r="B34" s="246"/>
      <c r="C34" s="46"/>
      <c r="D34" s="53"/>
      <c r="E34" s="48" t="str">
        <f>IF(C34="","",VLOOKUP(C34,食材マスタ!$A$3:$AB$435,6,FALSE))</f>
        <v/>
      </c>
      <c r="F34" s="49"/>
      <c r="G34" s="50" t="str">
        <f>IF(C34="","",F34/((100-I34)/100))</f>
        <v/>
      </c>
      <c r="H34" s="41" t="str">
        <f t="shared" si="69"/>
        <v/>
      </c>
      <c r="I34" s="43" t="str">
        <f>IF(C34="","",VLOOKUP(C34,食材マスタ!$A$3:$AB$435,13,FALSE))</f>
        <v/>
      </c>
      <c r="J34" s="43" t="str">
        <f t="shared" ref="J34" si="77">K34</f>
        <v/>
      </c>
      <c r="K34" s="51" t="str">
        <f t="shared" si="3"/>
        <v/>
      </c>
      <c r="L34" s="43" t="str">
        <f t="shared" ref="L34" si="78">M34</f>
        <v/>
      </c>
      <c r="M34" s="52" t="str">
        <f t="shared" si="4"/>
        <v/>
      </c>
      <c r="N34" s="43" t="str">
        <f t="shared" si="70"/>
        <v/>
      </c>
      <c r="O34" s="52" t="str">
        <f t="shared" si="6"/>
        <v/>
      </c>
      <c r="P34" s="43" t="str">
        <f t="shared" si="71"/>
        <v/>
      </c>
      <c r="Q34" s="52" t="str">
        <f t="shared" si="8"/>
        <v/>
      </c>
      <c r="R34" s="43" t="str">
        <f t="shared" si="72"/>
        <v/>
      </c>
      <c r="S34" s="13" t="str">
        <f t="shared" si="10"/>
        <v/>
      </c>
      <c r="T34" s="14"/>
      <c r="U34" s="29"/>
      <c r="X34" s="131" t="e">
        <f>VLOOKUP($C34,食材マスタ!$A:$AB,5,FALSE)</f>
        <v>#N/A</v>
      </c>
      <c r="Y34" s="131" t="e">
        <f>VLOOKUP($C34,食材マスタ!$A:$AB,6,FALSE)</f>
        <v>#N/A</v>
      </c>
      <c r="Z34" s="131" t="e">
        <f>VLOOKUP($C34,食材マスタ!$A:$AB,13,FALSE)</f>
        <v>#N/A</v>
      </c>
      <c r="AA34" s="131" t="e">
        <f>VLOOKUP($C34,食材マスタ!$A:$AB,12,FALSE)</f>
        <v>#N/A</v>
      </c>
      <c r="AB34" s="131" t="e">
        <f>VLOOKUP($C34,食材マスタ!$A:$AB,14,FALSE)</f>
        <v>#N/A</v>
      </c>
      <c r="AC34" s="131" t="e">
        <f>VLOOKUP($C34,食材マスタ!$A:$AB,16,FALSE)</f>
        <v>#N/A</v>
      </c>
      <c r="AD34" s="131" t="e">
        <f>VLOOKUP($C34,食材マスタ!$A:$AB,19,FALSE)</f>
        <v>#N/A</v>
      </c>
      <c r="AE34" s="131" t="e">
        <f>VLOOKUP($C34,食材マスタ!$A:$AB,26,FALSE)</f>
        <v>#N/A</v>
      </c>
      <c r="AF34" s="131" t="e">
        <f>VLOOKUP($C34,食材マスタ!$A:$AB,28,FALSE)</f>
        <v>#N/A</v>
      </c>
    </row>
    <row r="35" spans="1:32" ht="14.25" customHeight="1" x14ac:dyDescent="0.25">
      <c r="A35" s="245"/>
      <c r="B35" s="246"/>
      <c r="C35" s="46"/>
      <c r="D35" s="47"/>
      <c r="E35" s="48" t="str">
        <f>IF(C35="","",VLOOKUP(C35,食材マスタ!$A$3:$AB$435,6,FALSE))</f>
        <v/>
      </c>
      <c r="F35" s="49"/>
      <c r="G35" s="50" t="str">
        <f>IF(C35="","",F35/((100-I35)/100))</f>
        <v/>
      </c>
      <c r="H35" s="41" t="str">
        <f t="shared" si="69"/>
        <v/>
      </c>
      <c r="I35" s="43" t="str">
        <f>IF(C35="","",VLOOKUP(C35,食材マスタ!$A$3:$AB$435,13,FALSE))</f>
        <v/>
      </c>
      <c r="J35" s="43" t="str">
        <f t="shared" ref="J35" si="79">K35</f>
        <v/>
      </c>
      <c r="K35" s="51" t="str">
        <f t="shared" si="3"/>
        <v/>
      </c>
      <c r="L35" s="43" t="str">
        <f t="shared" ref="L35" si="80">M35</f>
        <v/>
      </c>
      <c r="M35" s="52" t="str">
        <f t="shared" si="4"/>
        <v/>
      </c>
      <c r="N35" s="43" t="str">
        <f t="shared" si="70"/>
        <v/>
      </c>
      <c r="O35" s="52" t="str">
        <f t="shared" si="6"/>
        <v/>
      </c>
      <c r="P35" s="43" t="str">
        <f t="shared" si="71"/>
        <v/>
      </c>
      <c r="Q35" s="52" t="str">
        <f t="shared" si="8"/>
        <v/>
      </c>
      <c r="R35" s="43" t="str">
        <f t="shared" si="72"/>
        <v/>
      </c>
      <c r="S35" s="13" t="str">
        <f t="shared" si="10"/>
        <v/>
      </c>
      <c r="T35" s="14"/>
      <c r="U35" s="29"/>
      <c r="X35" s="131" t="e">
        <f>VLOOKUP($C35,食材マスタ!$A:$AB,5,FALSE)</f>
        <v>#N/A</v>
      </c>
      <c r="Y35" s="131" t="e">
        <f>VLOOKUP($C35,食材マスタ!$A:$AB,6,FALSE)</f>
        <v>#N/A</v>
      </c>
      <c r="Z35" s="131" t="e">
        <f>VLOOKUP($C35,食材マスタ!$A:$AB,13,FALSE)</f>
        <v>#N/A</v>
      </c>
      <c r="AA35" s="131" t="e">
        <f>VLOOKUP($C35,食材マスタ!$A:$AB,12,FALSE)</f>
        <v>#N/A</v>
      </c>
      <c r="AB35" s="131" t="e">
        <f>VLOOKUP($C35,食材マスタ!$A:$AB,14,FALSE)</f>
        <v>#N/A</v>
      </c>
      <c r="AC35" s="131" t="e">
        <f>VLOOKUP($C35,食材マスタ!$A:$AB,16,FALSE)</f>
        <v>#N/A</v>
      </c>
      <c r="AD35" s="131" t="e">
        <f>VLOOKUP($C35,食材マスタ!$A:$AB,19,FALSE)</f>
        <v>#N/A</v>
      </c>
      <c r="AE35" s="131" t="e">
        <f>VLOOKUP($C35,食材マスタ!$A:$AB,26,FALSE)</f>
        <v>#N/A</v>
      </c>
      <c r="AF35" s="131" t="e">
        <f>VLOOKUP($C35,食材マスタ!$A:$AB,28,FALSE)</f>
        <v>#N/A</v>
      </c>
    </row>
    <row r="36" spans="1:32" ht="14.25" customHeight="1" x14ac:dyDescent="0.25">
      <c r="A36" s="245"/>
      <c r="B36" s="246"/>
      <c r="C36" s="46"/>
      <c r="D36" s="47"/>
      <c r="E36" s="48" t="str">
        <f>IF(C36="","",VLOOKUP(C36,食材マスタ!$A$3:$AB$435,6,FALSE))</f>
        <v/>
      </c>
      <c r="F36" s="49"/>
      <c r="G36" s="50" t="str">
        <f t="shared" ref="G36:G37" si="81">IF(C36="","",F36/((100-I36)/100))</f>
        <v/>
      </c>
      <c r="H36" s="41" t="str">
        <f t="shared" si="69"/>
        <v/>
      </c>
      <c r="I36" s="43" t="str">
        <f>IF(C36="","",VLOOKUP(C36,食材マスタ!$A$3:$AB$435,13,FALSE))</f>
        <v/>
      </c>
      <c r="J36" s="43" t="str">
        <f t="shared" ref="J36" si="82">K36</f>
        <v/>
      </c>
      <c r="K36" s="51" t="str">
        <f t="shared" si="3"/>
        <v/>
      </c>
      <c r="L36" s="43" t="str">
        <f t="shared" ref="L36" si="83">M36</f>
        <v/>
      </c>
      <c r="M36" s="52" t="str">
        <f t="shared" si="4"/>
        <v/>
      </c>
      <c r="N36" s="43" t="str">
        <f t="shared" si="70"/>
        <v/>
      </c>
      <c r="O36" s="52" t="str">
        <f t="shared" si="6"/>
        <v/>
      </c>
      <c r="P36" s="43" t="str">
        <f t="shared" si="71"/>
        <v/>
      </c>
      <c r="Q36" s="52" t="str">
        <f t="shared" si="8"/>
        <v/>
      </c>
      <c r="R36" s="43" t="str">
        <f t="shared" si="72"/>
        <v/>
      </c>
      <c r="S36" s="13" t="str">
        <f t="shared" si="10"/>
        <v/>
      </c>
      <c r="T36" s="14"/>
      <c r="U36" s="29"/>
      <c r="X36" s="131" t="e">
        <f>VLOOKUP($C36,食材マスタ!$A:$AB,5,FALSE)</f>
        <v>#N/A</v>
      </c>
      <c r="Y36" s="131" t="e">
        <f>VLOOKUP($C36,食材マスタ!$A:$AB,6,FALSE)</f>
        <v>#N/A</v>
      </c>
      <c r="Z36" s="131" t="e">
        <f>VLOOKUP($C36,食材マスタ!$A:$AB,13,FALSE)</f>
        <v>#N/A</v>
      </c>
      <c r="AA36" s="131" t="e">
        <f>VLOOKUP($C36,食材マスタ!$A:$AB,12,FALSE)</f>
        <v>#N/A</v>
      </c>
      <c r="AB36" s="131" t="e">
        <f>VLOOKUP($C36,食材マスタ!$A:$AB,14,FALSE)</f>
        <v>#N/A</v>
      </c>
      <c r="AC36" s="131" t="e">
        <f>VLOOKUP($C36,食材マスタ!$A:$AB,16,FALSE)</f>
        <v>#N/A</v>
      </c>
      <c r="AD36" s="131" t="e">
        <f>VLOOKUP($C36,食材マスタ!$A:$AB,19,FALSE)</f>
        <v>#N/A</v>
      </c>
      <c r="AE36" s="131" t="e">
        <f>VLOOKUP($C36,食材マスタ!$A:$AB,26,FALSE)</f>
        <v>#N/A</v>
      </c>
      <c r="AF36" s="131" t="e">
        <f>VLOOKUP($C36,食材マスタ!$A:$AB,28,FALSE)</f>
        <v>#N/A</v>
      </c>
    </row>
    <row r="37" spans="1:32" ht="14.25" customHeight="1" x14ac:dyDescent="0.25">
      <c r="A37" s="245"/>
      <c r="B37" s="246"/>
      <c r="C37" s="46"/>
      <c r="D37" s="53"/>
      <c r="E37" s="54"/>
      <c r="F37" s="49"/>
      <c r="G37" s="50" t="str">
        <f t="shared" si="81"/>
        <v/>
      </c>
      <c r="H37" s="57"/>
      <c r="I37" s="43" t="str">
        <f>IF(C37="","",VLOOKUP(C37,食材マスタ!$A$3:$AB$435,13,FALSE))</f>
        <v/>
      </c>
      <c r="J37" s="43" t="str">
        <f t="shared" ref="J37:L39" si="84">K37</f>
        <v/>
      </c>
      <c r="K37" s="51" t="str">
        <f t="shared" si="3"/>
        <v/>
      </c>
      <c r="L37" s="50" t="str">
        <f t="shared" ref="L37" si="85">M37</f>
        <v/>
      </c>
      <c r="M37" s="52" t="str">
        <f t="shared" si="4"/>
        <v/>
      </c>
      <c r="N37" s="50" t="str">
        <f t="shared" ref="N37" si="86">O37</f>
        <v/>
      </c>
      <c r="O37" s="52" t="str">
        <f t="shared" si="6"/>
        <v/>
      </c>
      <c r="P37" s="50" t="str">
        <f t="shared" ref="P37" si="87">Q37</f>
        <v/>
      </c>
      <c r="Q37" s="52" t="str">
        <f t="shared" si="8"/>
        <v/>
      </c>
      <c r="R37" s="50" t="str">
        <f t="shared" ref="R37" si="88">S37</f>
        <v/>
      </c>
      <c r="S37" s="13" t="str">
        <f t="shared" si="10"/>
        <v/>
      </c>
      <c r="T37" s="14"/>
      <c r="U37" s="30"/>
      <c r="X37" s="131" t="e">
        <f>VLOOKUP($C37,食材マスタ!$A:$AB,5,FALSE)</f>
        <v>#N/A</v>
      </c>
      <c r="Y37" s="131" t="e">
        <f>VLOOKUP($C37,食材マスタ!$A:$AB,6,FALSE)</f>
        <v>#N/A</v>
      </c>
      <c r="Z37" s="131" t="e">
        <f>VLOOKUP($C37,食材マスタ!$A:$AB,13,FALSE)</f>
        <v>#N/A</v>
      </c>
      <c r="AA37" s="131" t="e">
        <f>VLOOKUP($C37,食材マスタ!$A:$AB,12,FALSE)</f>
        <v>#N/A</v>
      </c>
      <c r="AB37" s="131" t="e">
        <f>VLOOKUP($C37,食材マスタ!$A:$AB,14,FALSE)</f>
        <v>#N/A</v>
      </c>
      <c r="AC37" s="131" t="e">
        <f>VLOOKUP($C37,食材マスタ!$A:$AB,16,FALSE)</f>
        <v>#N/A</v>
      </c>
      <c r="AD37" s="131" t="e">
        <f>VLOOKUP($C37,食材マスタ!$A:$AB,19,FALSE)</f>
        <v>#N/A</v>
      </c>
      <c r="AE37" s="131" t="e">
        <f>VLOOKUP($C37,食材マスタ!$A:$AB,26,FALSE)</f>
        <v>#N/A</v>
      </c>
      <c r="AF37" s="131" t="e">
        <f>VLOOKUP($C37,食材マスタ!$A:$AB,28,FALSE)</f>
        <v>#N/A</v>
      </c>
    </row>
    <row r="38" spans="1:32" ht="14.25" customHeight="1" x14ac:dyDescent="0.25">
      <c r="A38" s="245"/>
      <c r="B38" s="246"/>
      <c r="C38" s="46"/>
      <c r="D38" s="47"/>
      <c r="E38" s="48" t="str">
        <f>IF(C38="","",VLOOKUP(C38,食材マスタ!$A$3:$AB$435,6,FALSE))</f>
        <v/>
      </c>
      <c r="F38" s="49"/>
      <c r="G38" s="50" t="str">
        <f t="shared" ref="G38:G45" si="89">IF(C38="","",F38/((100-I38)/100))</f>
        <v/>
      </c>
      <c r="H38" s="41" t="str">
        <f t="shared" ref="H38:H45" si="90">IF(C38="","",ROUND(G38*AA38,1))</f>
        <v/>
      </c>
      <c r="I38" s="43" t="str">
        <f>IF(C38="","",VLOOKUP(C38,食材マスタ!$A$3:$AB$435,13,FALSE))</f>
        <v/>
      </c>
      <c r="J38" s="43" t="str">
        <f t="shared" si="84"/>
        <v/>
      </c>
      <c r="K38" s="51" t="str">
        <f t="shared" si="3"/>
        <v/>
      </c>
      <c r="L38" s="43" t="str">
        <f t="shared" si="84"/>
        <v/>
      </c>
      <c r="M38" s="52" t="str">
        <f t="shared" si="4"/>
        <v/>
      </c>
      <c r="N38" s="43" t="str">
        <f t="shared" si="70"/>
        <v/>
      </c>
      <c r="O38" s="52" t="str">
        <f t="shared" si="6"/>
        <v/>
      </c>
      <c r="P38" s="43" t="str">
        <f t="shared" si="71"/>
        <v/>
      </c>
      <c r="Q38" s="52" t="str">
        <f t="shared" si="8"/>
        <v/>
      </c>
      <c r="R38" s="43" t="str">
        <f t="shared" si="72"/>
        <v/>
      </c>
      <c r="S38" s="13" t="str">
        <f t="shared" si="10"/>
        <v/>
      </c>
      <c r="T38" s="14"/>
      <c r="U38" s="30"/>
      <c r="X38" s="131" t="e">
        <f>VLOOKUP($C38,食材マスタ!$A:$AB,5,FALSE)</f>
        <v>#N/A</v>
      </c>
      <c r="Y38" s="131" t="e">
        <f>VLOOKUP($C38,食材マスタ!$A:$AB,6,FALSE)</f>
        <v>#N/A</v>
      </c>
      <c r="Z38" s="131" t="e">
        <f>VLOOKUP($C38,食材マスタ!$A:$AB,13,FALSE)</f>
        <v>#N/A</v>
      </c>
      <c r="AA38" s="131" t="e">
        <f>VLOOKUP($C38,食材マスタ!$A:$AB,12,FALSE)</f>
        <v>#N/A</v>
      </c>
      <c r="AB38" s="131" t="e">
        <f>VLOOKUP($C38,食材マスタ!$A:$AB,14,FALSE)</f>
        <v>#N/A</v>
      </c>
      <c r="AC38" s="131" t="e">
        <f>VLOOKUP($C38,食材マスタ!$A:$AB,16,FALSE)</f>
        <v>#N/A</v>
      </c>
      <c r="AD38" s="131" t="e">
        <f>VLOOKUP($C38,食材マスタ!$A:$AB,19,FALSE)</f>
        <v>#N/A</v>
      </c>
      <c r="AE38" s="131" t="e">
        <f>VLOOKUP($C38,食材マスタ!$A:$AB,26,FALSE)</f>
        <v>#N/A</v>
      </c>
      <c r="AF38" s="131" t="e">
        <f>VLOOKUP($C38,食材マスタ!$A:$AB,28,FALSE)</f>
        <v>#N/A</v>
      </c>
    </row>
    <row r="39" spans="1:32" ht="14.25" customHeight="1" x14ac:dyDescent="0.25">
      <c r="A39" s="245"/>
      <c r="B39" s="246"/>
      <c r="C39" s="46"/>
      <c r="D39" s="47"/>
      <c r="E39" s="48" t="str">
        <f>IF(C39="","",VLOOKUP(C39,食材マスタ!$A$3:$AB$435,6,FALSE))</f>
        <v/>
      </c>
      <c r="F39" s="49"/>
      <c r="G39" s="50" t="str">
        <f t="shared" ref="G39" si="91">IF(C39="","",F39/((100-I39)/100))</f>
        <v/>
      </c>
      <c r="H39" s="41" t="str">
        <f t="shared" si="90"/>
        <v/>
      </c>
      <c r="I39" s="43" t="str">
        <f>IF(C39="","",VLOOKUP(C39,食材マスタ!$A$3:$AB$435,13,FALSE))</f>
        <v/>
      </c>
      <c r="J39" s="43" t="str">
        <f t="shared" si="84"/>
        <v/>
      </c>
      <c r="K39" s="51" t="str">
        <f t="shared" si="3"/>
        <v/>
      </c>
      <c r="L39" s="43" t="str">
        <f t="shared" si="84"/>
        <v/>
      </c>
      <c r="M39" s="52" t="str">
        <f t="shared" si="4"/>
        <v/>
      </c>
      <c r="N39" s="43" t="str">
        <f t="shared" ref="N39" si="92">O39</f>
        <v/>
      </c>
      <c r="O39" s="52" t="str">
        <f t="shared" si="6"/>
        <v/>
      </c>
      <c r="P39" s="43" t="str">
        <f t="shared" ref="P39" si="93">Q39</f>
        <v/>
      </c>
      <c r="Q39" s="52" t="str">
        <f t="shared" si="8"/>
        <v/>
      </c>
      <c r="R39" s="43" t="str">
        <f t="shared" ref="R39" si="94">S39</f>
        <v/>
      </c>
      <c r="S39" s="13" t="str">
        <f t="shared" si="10"/>
        <v/>
      </c>
      <c r="T39" s="14"/>
      <c r="U39" s="30"/>
      <c r="X39" s="131" t="e">
        <f>VLOOKUP($C39,食材マスタ!$A:$AB,5,FALSE)</f>
        <v>#N/A</v>
      </c>
      <c r="Y39" s="131" t="e">
        <f>VLOOKUP($C39,食材マスタ!$A:$AB,6,FALSE)</f>
        <v>#N/A</v>
      </c>
      <c r="Z39" s="131" t="e">
        <f>VLOOKUP($C39,食材マスタ!$A:$AB,13,FALSE)</f>
        <v>#N/A</v>
      </c>
      <c r="AA39" s="131" t="e">
        <f>VLOOKUP($C39,食材マスタ!$A:$AB,12,FALSE)</f>
        <v>#N/A</v>
      </c>
      <c r="AB39" s="131" t="e">
        <f>VLOOKUP($C39,食材マスタ!$A:$AB,14,FALSE)</f>
        <v>#N/A</v>
      </c>
      <c r="AC39" s="131" t="e">
        <f>VLOOKUP($C39,食材マスタ!$A:$AB,16,FALSE)</f>
        <v>#N/A</v>
      </c>
      <c r="AD39" s="131" t="e">
        <f>VLOOKUP($C39,食材マスタ!$A:$AB,19,FALSE)</f>
        <v>#N/A</v>
      </c>
      <c r="AE39" s="131" t="e">
        <f>VLOOKUP($C39,食材マスタ!$A:$AB,26,FALSE)</f>
        <v>#N/A</v>
      </c>
      <c r="AF39" s="131" t="e">
        <f>VLOOKUP($C39,食材マスタ!$A:$AB,28,FALSE)</f>
        <v>#N/A</v>
      </c>
    </row>
    <row r="40" spans="1:32" ht="14.25" customHeight="1" x14ac:dyDescent="0.25">
      <c r="A40" s="245"/>
      <c r="B40" s="246"/>
      <c r="C40" s="46"/>
      <c r="D40" s="47"/>
      <c r="E40" s="48" t="str">
        <f>IF(C40="","",VLOOKUP(C40,食材マスタ!$A$3:$AB$435,6,FALSE))</f>
        <v/>
      </c>
      <c r="F40" s="49"/>
      <c r="G40" s="50" t="str">
        <f t="shared" si="89"/>
        <v/>
      </c>
      <c r="H40" s="41" t="str">
        <f t="shared" si="90"/>
        <v/>
      </c>
      <c r="I40" s="43" t="str">
        <f>IF(C40="","",VLOOKUP(C40,食材マスタ!$A$3:$AB$435,13,FALSE))</f>
        <v/>
      </c>
      <c r="J40" s="43" t="str">
        <f t="shared" ref="J40:J45" si="95">K40</f>
        <v/>
      </c>
      <c r="K40" s="51" t="str">
        <f t="shared" si="3"/>
        <v/>
      </c>
      <c r="L40" s="43" t="str">
        <f t="shared" ref="L40:L45" si="96">M40</f>
        <v/>
      </c>
      <c r="M40" s="52" t="str">
        <f t="shared" si="4"/>
        <v/>
      </c>
      <c r="N40" s="43" t="str">
        <f t="shared" si="70"/>
        <v/>
      </c>
      <c r="O40" s="52" t="str">
        <f t="shared" si="6"/>
        <v/>
      </c>
      <c r="P40" s="43" t="str">
        <f t="shared" si="71"/>
        <v/>
      </c>
      <c r="Q40" s="52" t="str">
        <f t="shared" si="8"/>
        <v/>
      </c>
      <c r="R40" s="43" t="str">
        <f t="shared" si="72"/>
        <v/>
      </c>
      <c r="S40" s="13" t="str">
        <f t="shared" si="10"/>
        <v/>
      </c>
      <c r="T40" s="14"/>
      <c r="U40" s="30"/>
      <c r="X40" s="131" t="e">
        <f>VLOOKUP($C40,食材マスタ!$A:$AB,5,FALSE)</f>
        <v>#N/A</v>
      </c>
      <c r="Y40" s="131" t="e">
        <f>VLOOKUP($C40,食材マスタ!$A:$AB,6,FALSE)</f>
        <v>#N/A</v>
      </c>
      <c r="Z40" s="131" t="e">
        <f>VLOOKUP($C40,食材マスタ!$A:$AB,13,FALSE)</f>
        <v>#N/A</v>
      </c>
      <c r="AA40" s="131" t="e">
        <f>VLOOKUP($C40,食材マスタ!$A:$AB,12,FALSE)</f>
        <v>#N/A</v>
      </c>
      <c r="AB40" s="131" t="e">
        <f>VLOOKUP($C40,食材マスタ!$A:$AB,14,FALSE)</f>
        <v>#N/A</v>
      </c>
      <c r="AC40" s="131" t="e">
        <f>VLOOKUP($C40,食材マスタ!$A:$AB,16,FALSE)</f>
        <v>#N/A</v>
      </c>
      <c r="AD40" s="131" t="e">
        <f>VLOOKUP($C40,食材マスタ!$A:$AB,19,FALSE)</f>
        <v>#N/A</v>
      </c>
      <c r="AE40" s="131" t="e">
        <f>VLOOKUP($C40,食材マスタ!$A:$AB,26,FALSE)</f>
        <v>#N/A</v>
      </c>
      <c r="AF40" s="131" t="e">
        <f>VLOOKUP($C40,食材マスタ!$A:$AB,28,FALSE)</f>
        <v>#N/A</v>
      </c>
    </row>
    <row r="41" spans="1:32" ht="14.25" customHeight="1" x14ac:dyDescent="0.25">
      <c r="A41" s="245"/>
      <c r="B41" s="246"/>
      <c r="C41" s="46"/>
      <c r="D41" s="47"/>
      <c r="E41" s="48" t="str">
        <f>IF(C41="","",VLOOKUP(C41,食材マスタ!$A$3:$AB$435,6,FALSE))</f>
        <v/>
      </c>
      <c r="F41" s="49"/>
      <c r="G41" s="50" t="str">
        <f t="shared" si="89"/>
        <v/>
      </c>
      <c r="H41" s="41" t="str">
        <f t="shared" si="90"/>
        <v/>
      </c>
      <c r="I41" s="43" t="str">
        <f>IF(C41="","",VLOOKUP(C41,食材マスタ!$A$3:$AB$435,13,FALSE))</f>
        <v/>
      </c>
      <c r="J41" s="43" t="str">
        <f t="shared" si="95"/>
        <v/>
      </c>
      <c r="K41" s="51" t="str">
        <f t="shared" si="3"/>
        <v/>
      </c>
      <c r="L41" s="43" t="str">
        <f t="shared" si="96"/>
        <v/>
      </c>
      <c r="M41" s="52" t="str">
        <f t="shared" si="4"/>
        <v/>
      </c>
      <c r="N41" s="43" t="str">
        <f t="shared" si="70"/>
        <v/>
      </c>
      <c r="O41" s="52" t="str">
        <f t="shared" si="6"/>
        <v/>
      </c>
      <c r="P41" s="43" t="str">
        <f t="shared" si="71"/>
        <v/>
      </c>
      <c r="Q41" s="52" t="str">
        <f t="shared" si="8"/>
        <v/>
      </c>
      <c r="R41" s="43" t="str">
        <f t="shared" si="72"/>
        <v/>
      </c>
      <c r="S41" s="13" t="str">
        <f t="shared" si="10"/>
        <v/>
      </c>
      <c r="T41" s="14"/>
      <c r="U41" s="30"/>
      <c r="X41" s="131" t="e">
        <f>VLOOKUP($C41,食材マスタ!$A:$AB,5,FALSE)</f>
        <v>#N/A</v>
      </c>
      <c r="Y41" s="131" t="e">
        <f>VLOOKUP($C41,食材マスタ!$A:$AB,6,FALSE)</f>
        <v>#N/A</v>
      </c>
      <c r="Z41" s="131" t="e">
        <f>VLOOKUP($C41,食材マスタ!$A:$AB,13,FALSE)</f>
        <v>#N/A</v>
      </c>
      <c r="AA41" s="131" t="e">
        <f>VLOOKUP($C41,食材マスタ!$A:$AB,12,FALSE)</f>
        <v>#N/A</v>
      </c>
      <c r="AB41" s="131" t="e">
        <f>VLOOKUP($C41,食材マスタ!$A:$AB,14,FALSE)</f>
        <v>#N/A</v>
      </c>
      <c r="AC41" s="131" t="e">
        <f>VLOOKUP($C41,食材マスタ!$A:$AB,16,FALSE)</f>
        <v>#N/A</v>
      </c>
      <c r="AD41" s="131" t="e">
        <f>VLOOKUP($C41,食材マスタ!$A:$AB,19,FALSE)</f>
        <v>#N/A</v>
      </c>
      <c r="AE41" s="131" t="e">
        <f>VLOOKUP($C41,食材マスタ!$A:$AB,26,FALSE)</f>
        <v>#N/A</v>
      </c>
      <c r="AF41" s="131" t="e">
        <f>VLOOKUP($C41,食材マスタ!$A:$AB,28,FALSE)</f>
        <v>#N/A</v>
      </c>
    </row>
    <row r="42" spans="1:32" ht="14.25" customHeight="1" x14ac:dyDescent="0.25">
      <c r="A42" s="245"/>
      <c r="B42" s="246"/>
      <c r="C42" s="46"/>
      <c r="D42" s="62"/>
      <c r="E42" s="48" t="str">
        <f>IF(C42="","",VLOOKUP(C42,食材マスタ!$A$3:$AB$435,6,FALSE))</f>
        <v/>
      </c>
      <c r="F42" s="49"/>
      <c r="G42" s="50" t="str">
        <f t="shared" ref="G42" si="97">IF(C42="","",F42/((100-I42)/100))</f>
        <v/>
      </c>
      <c r="H42" s="41" t="str">
        <f t="shared" si="90"/>
        <v/>
      </c>
      <c r="I42" s="43" t="str">
        <f>IF(C42="","",VLOOKUP(C42,食材マスタ!$A$3:$AB$435,13,FALSE))</f>
        <v/>
      </c>
      <c r="J42" s="43" t="str">
        <f t="shared" ref="J42" si="98">K42</f>
        <v/>
      </c>
      <c r="K42" s="51" t="str">
        <f t="shared" si="3"/>
        <v/>
      </c>
      <c r="L42" s="43" t="str">
        <f t="shared" ref="L42" si="99">M42</f>
        <v/>
      </c>
      <c r="M42" s="52" t="str">
        <f t="shared" si="4"/>
        <v/>
      </c>
      <c r="N42" s="43" t="str">
        <f t="shared" ref="N42" si="100">O42</f>
        <v/>
      </c>
      <c r="O42" s="52" t="str">
        <f t="shared" si="6"/>
        <v/>
      </c>
      <c r="P42" s="43" t="str">
        <f t="shared" ref="P42" si="101">Q42</f>
        <v/>
      </c>
      <c r="Q42" s="52" t="str">
        <f t="shared" si="8"/>
        <v/>
      </c>
      <c r="R42" s="43" t="str">
        <f t="shared" ref="R42" si="102">S42</f>
        <v/>
      </c>
      <c r="S42" s="13" t="str">
        <f t="shared" si="10"/>
        <v/>
      </c>
      <c r="T42" s="16"/>
      <c r="U42" s="33"/>
      <c r="X42" s="131" t="e">
        <f>VLOOKUP($C42,食材マスタ!$A:$AB,5,FALSE)</f>
        <v>#N/A</v>
      </c>
      <c r="Y42" s="131" t="e">
        <f>VLOOKUP($C42,食材マスタ!$A:$AB,6,FALSE)</f>
        <v>#N/A</v>
      </c>
      <c r="Z42" s="131" t="e">
        <f>VLOOKUP($C42,食材マスタ!$A:$AB,13,FALSE)</f>
        <v>#N/A</v>
      </c>
      <c r="AA42" s="131" t="e">
        <f>VLOOKUP($C42,食材マスタ!$A:$AB,12,FALSE)</f>
        <v>#N/A</v>
      </c>
      <c r="AB42" s="131" t="e">
        <f>VLOOKUP($C42,食材マスタ!$A:$AB,14,FALSE)</f>
        <v>#N/A</v>
      </c>
      <c r="AC42" s="131" t="e">
        <f>VLOOKUP($C42,食材マスタ!$A:$AB,16,FALSE)</f>
        <v>#N/A</v>
      </c>
      <c r="AD42" s="131" t="e">
        <f>VLOOKUP($C42,食材マスタ!$A:$AB,19,FALSE)</f>
        <v>#N/A</v>
      </c>
      <c r="AE42" s="131" t="e">
        <f>VLOOKUP($C42,食材マスタ!$A:$AB,26,FALSE)</f>
        <v>#N/A</v>
      </c>
      <c r="AF42" s="131" t="e">
        <f>VLOOKUP($C42,食材マスタ!$A:$AB,28,FALSE)</f>
        <v>#N/A</v>
      </c>
    </row>
    <row r="43" spans="1:32" ht="14.25" customHeight="1" x14ac:dyDescent="0.25">
      <c r="A43" s="245"/>
      <c r="B43" s="246"/>
      <c r="C43" s="61"/>
      <c r="D43" s="47"/>
      <c r="E43" s="48" t="str">
        <f>IF(C43="","",VLOOKUP(C43,食材マスタ!$A$3:$AB$435,6,FALSE))</f>
        <v/>
      </c>
      <c r="F43" s="49"/>
      <c r="G43" s="50" t="str">
        <f t="shared" si="89"/>
        <v/>
      </c>
      <c r="H43" s="41" t="str">
        <f t="shared" si="90"/>
        <v/>
      </c>
      <c r="I43" s="43" t="str">
        <f>IF(C43="","",VLOOKUP(C43,食材マスタ!$A$3:$AB$435,13,FALSE))</f>
        <v/>
      </c>
      <c r="J43" s="43" t="str">
        <f t="shared" si="95"/>
        <v/>
      </c>
      <c r="K43" s="51" t="str">
        <f t="shared" si="3"/>
        <v/>
      </c>
      <c r="L43" s="43" t="str">
        <f t="shared" si="96"/>
        <v/>
      </c>
      <c r="M43" s="52" t="str">
        <f t="shared" si="4"/>
        <v/>
      </c>
      <c r="N43" s="43" t="str">
        <f t="shared" si="70"/>
        <v/>
      </c>
      <c r="O43" s="52" t="str">
        <f t="shared" si="6"/>
        <v/>
      </c>
      <c r="P43" s="43" t="str">
        <f t="shared" si="71"/>
        <v/>
      </c>
      <c r="Q43" s="52" t="str">
        <f t="shared" si="8"/>
        <v/>
      </c>
      <c r="R43" s="43" t="str">
        <f t="shared" si="72"/>
        <v/>
      </c>
      <c r="S43" s="13" t="str">
        <f t="shared" si="10"/>
        <v/>
      </c>
      <c r="T43" s="15"/>
      <c r="U43" s="32"/>
      <c r="X43" s="131" t="e">
        <f>VLOOKUP($C43,食材マスタ!$A:$AB,5,FALSE)</f>
        <v>#N/A</v>
      </c>
      <c r="Y43" s="131" t="e">
        <f>VLOOKUP($C43,食材マスタ!$A:$AB,6,FALSE)</f>
        <v>#N/A</v>
      </c>
      <c r="Z43" s="131" t="e">
        <f>VLOOKUP($C43,食材マスタ!$A:$AB,13,FALSE)</f>
        <v>#N/A</v>
      </c>
      <c r="AA43" s="131" t="e">
        <f>VLOOKUP($C43,食材マスタ!$A:$AB,12,FALSE)</f>
        <v>#N/A</v>
      </c>
      <c r="AB43" s="131" t="e">
        <f>VLOOKUP($C43,食材マスタ!$A:$AB,14,FALSE)</f>
        <v>#N/A</v>
      </c>
      <c r="AC43" s="131" t="e">
        <f>VLOOKUP($C43,食材マスタ!$A:$AB,16,FALSE)</f>
        <v>#N/A</v>
      </c>
      <c r="AD43" s="131" t="e">
        <f>VLOOKUP($C43,食材マスタ!$A:$AB,19,FALSE)</f>
        <v>#N/A</v>
      </c>
      <c r="AE43" s="131" t="e">
        <f>VLOOKUP($C43,食材マスタ!$A:$AB,26,FALSE)</f>
        <v>#N/A</v>
      </c>
      <c r="AF43" s="131" t="e">
        <f>VLOOKUP($C43,食材マスタ!$A:$AB,28,FALSE)</f>
        <v>#N/A</v>
      </c>
    </row>
    <row r="44" spans="1:32" ht="14.25" customHeight="1" x14ac:dyDescent="0.25">
      <c r="A44" s="245"/>
      <c r="B44" s="246"/>
      <c r="C44" s="46"/>
      <c r="D44" s="62"/>
      <c r="E44" s="48" t="str">
        <f>IF(C44="","",VLOOKUP(C44,食材マスタ!$A$3:$AB$435,6,FALSE))</f>
        <v/>
      </c>
      <c r="F44" s="49"/>
      <c r="G44" s="50" t="str">
        <f t="shared" si="89"/>
        <v/>
      </c>
      <c r="H44" s="41" t="str">
        <f t="shared" si="90"/>
        <v/>
      </c>
      <c r="I44" s="43" t="str">
        <f>IF(C44="","",VLOOKUP(C44,食材マスタ!$A$3:$AB$435,13,FALSE))</f>
        <v/>
      </c>
      <c r="J44" s="43" t="str">
        <f t="shared" si="95"/>
        <v/>
      </c>
      <c r="K44" s="51" t="str">
        <f t="shared" si="3"/>
        <v/>
      </c>
      <c r="L44" s="43" t="str">
        <f t="shared" si="96"/>
        <v/>
      </c>
      <c r="M44" s="52" t="str">
        <f t="shared" si="4"/>
        <v/>
      </c>
      <c r="N44" s="43" t="str">
        <f t="shared" si="70"/>
        <v/>
      </c>
      <c r="O44" s="52" t="str">
        <f t="shared" si="6"/>
        <v/>
      </c>
      <c r="P44" s="43" t="str">
        <f t="shared" si="71"/>
        <v/>
      </c>
      <c r="Q44" s="52" t="str">
        <f t="shared" si="8"/>
        <v/>
      </c>
      <c r="R44" s="43" t="str">
        <f t="shared" si="72"/>
        <v/>
      </c>
      <c r="S44" s="13" t="str">
        <f t="shared" si="10"/>
        <v/>
      </c>
      <c r="T44" s="16"/>
      <c r="U44" s="33"/>
      <c r="X44" s="131" t="e">
        <f>VLOOKUP($C44,食材マスタ!$A:$AB,5,FALSE)</f>
        <v>#N/A</v>
      </c>
      <c r="Y44" s="131" t="e">
        <f>VLOOKUP($C44,食材マスタ!$A:$AB,6,FALSE)</f>
        <v>#N/A</v>
      </c>
      <c r="Z44" s="131" t="e">
        <f>VLOOKUP($C44,食材マスタ!$A:$AB,13,FALSE)</f>
        <v>#N/A</v>
      </c>
      <c r="AA44" s="131" t="e">
        <f>VLOOKUP($C44,食材マスタ!$A:$AB,12,FALSE)</f>
        <v>#N/A</v>
      </c>
      <c r="AB44" s="131" t="e">
        <f>VLOOKUP($C44,食材マスタ!$A:$AB,14,FALSE)</f>
        <v>#N/A</v>
      </c>
      <c r="AC44" s="131" t="e">
        <f>VLOOKUP($C44,食材マスタ!$A:$AB,16,FALSE)</f>
        <v>#N/A</v>
      </c>
      <c r="AD44" s="131" t="e">
        <f>VLOOKUP($C44,食材マスタ!$A:$AB,19,FALSE)</f>
        <v>#N/A</v>
      </c>
      <c r="AE44" s="131" t="e">
        <f>VLOOKUP($C44,食材マスタ!$A:$AB,26,FALSE)</f>
        <v>#N/A</v>
      </c>
      <c r="AF44" s="131" t="e">
        <f>VLOOKUP($C44,食材マスタ!$A:$AB,28,FALSE)</f>
        <v>#N/A</v>
      </c>
    </row>
    <row r="45" spans="1:32" ht="14.25" customHeight="1" thickBot="1" x14ac:dyDescent="0.3">
      <c r="A45" s="245"/>
      <c r="B45" s="246"/>
      <c r="C45" s="46"/>
      <c r="D45" s="47"/>
      <c r="E45" s="48" t="str">
        <f>IF(C45="","",VLOOKUP(C45,食材マスタ!$A$3:$AB$435,6,FALSE))</f>
        <v/>
      </c>
      <c r="F45" s="49"/>
      <c r="G45" s="50" t="str">
        <f t="shared" si="89"/>
        <v/>
      </c>
      <c r="H45" s="41" t="str">
        <f t="shared" si="90"/>
        <v/>
      </c>
      <c r="I45" s="43" t="str">
        <f>IF(C45="","",VLOOKUP(C45,食材マスタ!$A$3:$AB$435,13,FALSE))</f>
        <v/>
      </c>
      <c r="J45" s="43" t="str">
        <f t="shared" si="95"/>
        <v/>
      </c>
      <c r="K45" s="51" t="str">
        <f t="shared" si="3"/>
        <v/>
      </c>
      <c r="L45" s="43" t="str">
        <f t="shared" si="96"/>
        <v/>
      </c>
      <c r="M45" s="52" t="str">
        <f t="shared" si="4"/>
        <v/>
      </c>
      <c r="N45" s="43" t="str">
        <f t="shared" si="70"/>
        <v/>
      </c>
      <c r="O45" s="52" t="str">
        <f t="shared" si="6"/>
        <v/>
      </c>
      <c r="P45" s="43" t="str">
        <f t="shared" si="71"/>
        <v/>
      </c>
      <c r="Q45" s="52" t="str">
        <f t="shared" si="8"/>
        <v/>
      </c>
      <c r="R45" s="43" t="str">
        <f t="shared" si="72"/>
        <v/>
      </c>
      <c r="S45" s="13" t="str">
        <f t="shared" si="10"/>
        <v/>
      </c>
      <c r="T45" s="14"/>
      <c r="U45" s="29"/>
      <c r="X45" s="131" t="e">
        <f>VLOOKUP($C45,食材マスタ!$A:$AB,5,FALSE)</f>
        <v>#N/A</v>
      </c>
      <c r="Y45" s="131" t="e">
        <f>VLOOKUP($C45,食材マスタ!$A:$AB,6,FALSE)</f>
        <v>#N/A</v>
      </c>
      <c r="Z45" s="131" t="e">
        <f>VLOOKUP($C45,食材マスタ!$A:$AB,13,FALSE)</f>
        <v>#N/A</v>
      </c>
      <c r="AA45" s="131" t="e">
        <f>VLOOKUP($C45,食材マスタ!$A:$AB,12,FALSE)</f>
        <v>#N/A</v>
      </c>
      <c r="AB45" s="131" t="e">
        <f>VLOOKUP($C45,食材マスタ!$A:$AB,14,FALSE)</f>
        <v>#N/A</v>
      </c>
      <c r="AC45" s="131" t="e">
        <f>VLOOKUP($C45,食材マスタ!$A:$AB,16,FALSE)</f>
        <v>#N/A</v>
      </c>
      <c r="AD45" s="131" t="e">
        <f>VLOOKUP($C45,食材マスタ!$A:$AB,19,FALSE)</f>
        <v>#N/A</v>
      </c>
      <c r="AE45" s="131" t="e">
        <f>VLOOKUP($C45,食材マスタ!$A:$AB,26,FALSE)</f>
        <v>#N/A</v>
      </c>
      <c r="AF45" s="131" t="e">
        <f>VLOOKUP($C45,食材マスタ!$A:$AB,28,FALSE)</f>
        <v>#N/A</v>
      </c>
    </row>
    <row r="46" spans="1:32" s="18" customFormat="1" ht="14.25" customHeight="1" thickBot="1" x14ac:dyDescent="0.3">
      <c r="A46" s="242" t="s">
        <v>2129</v>
      </c>
      <c r="B46" s="243"/>
      <c r="C46" s="20"/>
      <c r="D46" s="21"/>
      <c r="E46" s="22"/>
      <c r="F46" s="24"/>
      <c r="G46" s="22"/>
      <c r="H46" s="23">
        <f>SUM(H8:H45)</f>
        <v>110.70000000000002</v>
      </c>
      <c r="I46" s="24"/>
      <c r="J46" s="25">
        <f t="shared" ref="J46:S46" si="103">SUM(J8:J45)</f>
        <v>458</v>
      </c>
      <c r="K46" s="24">
        <f t="shared" si="103"/>
        <v>398</v>
      </c>
      <c r="L46" s="24">
        <f t="shared" si="103"/>
        <v>8.9</v>
      </c>
      <c r="M46" s="24">
        <f t="shared" si="103"/>
        <v>6.9</v>
      </c>
      <c r="N46" s="24">
        <f t="shared" si="103"/>
        <v>8.6</v>
      </c>
      <c r="O46" s="24">
        <f t="shared" si="103"/>
        <v>7.6</v>
      </c>
      <c r="P46" s="24">
        <f t="shared" si="103"/>
        <v>94</v>
      </c>
      <c r="Q46" s="24">
        <f t="shared" si="103"/>
        <v>79</v>
      </c>
      <c r="R46" s="24">
        <f t="shared" si="103"/>
        <v>2.3000000000000003</v>
      </c>
      <c r="S46" s="24">
        <f t="shared" si="103"/>
        <v>2.1</v>
      </c>
      <c r="T46" s="24"/>
      <c r="U46" s="26"/>
      <c r="X46" s="132" t="e">
        <f>VLOOKUP($C46,食材マスタ!$A:$AB,5,FALSE)</f>
        <v>#N/A</v>
      </c>
      <c r="Y46" s="132" t="e">
        <f>VLOOKUP($C46,食材マスタ!$A:$AB,6,FALSE)</f>
        <v>#N/A</v>
      </c>
      <c r="Z46" s="132" t="e">
        <f>VLOOKUP($C46,食材マスタ!$A:$AB,13,FALSE)</f>
        <v>#N/A</v>
      </c>
      <c r="AA46" s="132" t="e">
        <f>VLOOKUP($C46,食材マスタ!$A:$AB,12,FALSE)</f>
        <v>#N/A</v>
      </c>
      <c r="AB46" s="132" t="e">
        <f>VLOOKUP($C46,食材マスタ!$A:$AB,14,FALSE)</f>
        <v>#N/A</v>
      </c>
      <c r="AC46" s="132" t="e">
        <f>VLOOKUP($C46,食材マスタ!$A:$AB,16,FALSE)</f>
        <v>#N/A</v>
      </c>
      <c r="AD46" s="132" t="e">
        <f>VLOOKUP($C46,食材マスタ!$A:$AB,19,FALSE)</f>
        <v>#N/A</v>
      </c>
      <c r="AE46" s="132" t="e">
        <f>VLOOKUP($C46,食材マスタ!$A:$AB,26,FALSE)</f>
        <v>#N/A</v>
      </c>
      <c r="AF46" s="132" t="e">
        <f>VLOOKUP($C46,食材マスタ!$A:$AB,28,FALSE)</f>
        <v>#N/A</v>
      </c>
    </row>
  </sheetData>
  <sheetProtection selectLockedCells="1" selectUnlockedCells="1"/>
  <mergeCells count="51">
    <mergeCell ref="I5:N5"/>
    <mergeCell ref="U6:U7"/>
    <mergeCell ref="C6:C7"/>
    <mergeCell ref="D6:D7"/>
    <mergeCell ref="E6:E7"/>
    <mergeCell ref="P5:R5"/>
    <mergeCell ref="T5:U5"/>
    <mergeCell ref="A6:B7"/>
    <mergeCell ref="A9:B9"/>
    <mergeCell ref="A8:B8"/>
    <mergeCell ref="E5:F5"/>
    <mergeCell ref="G5:H5"/>
    <mergeCell ref="A18:B18"/>
    <mergeCell ref="A19:B19"/>
    <mergeCell ref="A10:B10"/>
    <mergeCell ref="A11:B11"/>
    <mergeCell ref="A12:B12"/>
    <mergeCell ref="A13:B13"/>
    <mergeCell ref="A14:B14"/>
    <mergeCell ref="A45:B45"/>
    <mergeCell ref="B5:C5"/>
    <mergeCell ref="A42:B42"/>
    <mergeCell ref="A39:B39"/>
    <mergeCell ref="A35:B35"/>
    <mergeCell ref="A36:B36"/>
    <mergeCell ref="A37:B37"/>
    <mergeCell ref="A38:B38"/>
    <mergeCell ref="A40:B40"/>
    <mergeCell ref="A30:B30"/>
    <mergeCell ref="A31:B31"/>
    <mergeCell ref="A32:B32"/>
    <mergeCell ref="A33:B33"/>
    <mergeCell ref="A34:B34"/>
    <mergeCell ref="A25:B25"/>
    <mergeCell ref="A26:B26"/>
    <mergeCell ref="A46:B46"/>
    <mergeCell ref="D2:T2"/>
    <mergeCell ref="A41:B41"/>
    <mergeCell ref="A43:B43"/>
    <mergeCell ref="A44:B44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</mergeCells>
  <phoneticPr fontId="4"/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I28"/>
  <sheetViews>
    <sheetView showGridLines="0" topLeftCell="A14" zoomScale="85" zoomScaleNormal="85" workbookViewId="0">
      <selection activeCell="D25" sqref="D25"/>
    </sheetView>
  </sheetViews>
  <sheetFormatPr defaultColWidth="9" defaultRowHeight="16.5" x14ac:dyDescent="0.25"/>
  <cols>
    <col min="1" max="1" width="4.25" style="82" customWidth="1"/>
    <col min="2" max="2" width="3.875" style="82" customWidth="1"/>
    <col min="3" max="3" width="17.375" style="82" customWidth="1"/>
    <col min="4" max="8" width="14.25" style="82" customWidth="1"/>
    <col min="9" max="9" width="1" style="82" customWidth="1"/>
    <col min="10" max="16384" width="9" style="82"/>
  </cols>
  <sheetData>
    <row r="1" spans="1:9" ht="21" customHeight="1" x14ac:dyDescent="0.25">
      <c r="A1" s="1" t="s">
        <v>2136</v>
      </c>
      <c r="H1" s="83" t="s">
        <v>2137</v>
      </c>
    </row>
    <row r="2" spans="1:9" ht="21" customHeight="1" x14ac:dyDescent="0.25"/>
    <row r="3" spans="1:9" ht="21" customHeight="1" x14ac:dyDescent="0.3">
      <c r="A3" s="265" t="s">
        <v>2138</v>
      </c>
      <c r="B3" s="265"/>
      <c r="C3" s="265"/>
      <c r="D3" s="265"/>
      <c r="E3" s="265"/>
      <c r="F3" s="265"/>
      <c r="G3" s="265"/>
      <c r="H3" s="265"/>
      <c r="I3" s="84"/>
    </row>
    <row r="4" spans="1:9" ht="21" customHeight="1" x14ac:dyDescent="0.3">
      <c r="A4" s="265" t="s">
        <v>2139</v>
      </c>
      <c r="B4" s="265"/>
      <c r="C4" s="265"/>
      <c r="D4" s="265"/>
      <c r="E4" s="265"/>
      <c r="F4" s="265"/>
      <c r="G4" s="265"/>
      <c r="H4" s="265"/>
      <c r="I4" s="84"/>
    </row>
    <row r="5" spans="1:9" ht="18.75" customHeight="1" x14ac:dyDescent="0.3">
      <c r="A5" s="85"/>
      <c r="B5" s="85"/>
      <c r="C5" s="85"/>
      <c r="D5" s="85"/>
      <c r="E5" s="85"/>
      <c r="F5" s="85"/>
      <c r="G5" s="85"/>
      <c r="H5" s="85"/>
      <c r="I5" s="85"/>
    </row>
    <row r="6" spans="1:9" ht="39" customHeight="1" thickBot="1" x14ac:dyDescent="0.35">
      <c r="E6" s="86" t="s">
        <v>2089</v>
      </c>
      <c r="F6" s="278"/>
      <c r="G6" s="278"/>
      <c r="H6" s="278"/>
    </row>
    <row r="7" spans="1:9" ht="18" customHeight="1" x14ac:dyDescent="0.25">
      <c r="E7" s="280" t="s">
        <v>2140</v>
      </c>
      <c r="F7" s="280"/>
      <c r="G7" s="281"/>
      <c r="H7" s="281"/>
    </row>
    <row r="8" spans="1:9" ht="28.15" customHeight="1" thickBot="1" x14ac:dyDescent="0.35">
      <c r="E8" s="277" t="s">
        <v>2141</v>
      </c>
      <c r="F8" s="277"/>
      <c r="G8" s="278"/>
      <c r="H8" s="278"/>
    </row>
    <row r="9" spans="1:9" ht="18" customHeight="1" x14ac:dyDescent="0.25">
      <c r="E9" s="280" t="s">
        <v>2140</v>
      </c>
      <c r="F9" s="280"/>
      <c r="G9" s="281"/>
      <c r="H9" s="281"/>
    </row>
    <row r="10" spans="1:9" ht="28.15" customHeight="1" thickBot="1" x14ac:dyDescent="0.35">
      <c r="E10" s="277" t="s">
        <v>2142</v>
      </c>
      <c r="F10" s="277"/>
      <c r="G10" s="278"/>
      <c r="H10" s="278"/>
    </row>
    <row r="11" spans="1:9" ht="39" customHeight="1" thickBot="1" x14ac:dyDescent="0.35">
      <c r="E11" s="288" t="s">
        <v>2143</v>
      </c>
      <c r="F11" s="288"/>
      <c r="G11" s="279"/>
      <c r="H11" s="279"/>
    </row>
    <row r="12" spans="1:9" ht="25.5" customHeight="1" x14ac:dyDescent="0.25">
      <c r="E12" s="87"/>
      <c r="F12" s="87"/>
      <c r="G12" s="87"/>
      <c r="H12" s="87"/>
    </row>
    <row r="13" spans="1:9" ht="21" customHeight="1" thickBot="1" x14ac:dyDescent="0.3"/>
    <row r="14" spans="1:9" s="88" customFormat="1" ht="25.5" customHeight="1" thickBot="1" x14ac:dyDescent="0.2">
      <c r="B14" s="268" t="s">
        <v>2144</v>
      </c>
      <c r="C14" s="269"/>
      <c r="D14" s="270" t="s">
        <v>2145</v>
      </c>
      <c r="E14" s="270"/>
      <c r="F14" s="270"/>
      <c r="G14" s="270"/>
      <c r="H14" s="269"/>
    </row>
    <row r="15" spans="1:9" s="88" customFormat="1" ht="25.5" customHeight="1" x14ac:dyDescent="0.15">
      <c r="B15" s="271" t="s">
        <v>2146</v>
      </c>
      <c r="C15" s="272"/>
      <c r="D15" s="89" t="s">
        <v>2100</v>
      </c>
      <c r="E15" s="90" t="s">
        <v>2101</v>
      </c>
      <c r="F15" s="90" t="s">
        <v>2147</v>
      </c>
      <c r="G15" s="90" t="s">
        <v>2148</v>
      </c>
      <c r="H15" s="91" t="s">
        <v>2104</v>
      </c>
    </row>
    <row r="16" spans="1:9" s="88" customFormat="1" ht="25.5" customHeight="1" thickBot="1" x14ac:dyDescent="0.2">
      <c r="B16" s="273"/>
      <c r="C16" s="274"/>
      <c r="D16" s="92" t="s">
        <v>2149</v>
      </c>
      <c r="E16" s="93" t="s">
        <v>2150</v>
      </c>
      <c r="F16" s="93" t="s">
        <v>2150</v>
      </c>
      <c r="G16" s="93" t="s">
        <v>2150</v>
      </c>
      <c r="H16" s="94" t="s">
        <v>2150</v>
      </c>
    </row>
    <row r="17" spans="1:8" s="88" customFormat="1" ht="35.1" customHeight="1" x14ac:dyDescent="0.15">
      <c r="B17" s="275" t="s">
        <v>2151</v>
      </c>
      <c r="C17" s="276"/>
      <c r="D17" s="95">
        <f>+'治療食朝(様式4-1)'!J79</f>
        <v>0</v>
      </c>
      <c r="E17" s="96">
        <f>+'治療食朝(様式4-1)'!L79</f>
        <v>0</v>
      </c>
      <c r="F17" s="96">
        <f>+'治療食朝(様式4-1)'!N79</f>
        <v>0</v>
      </c>
      <c r="G17" s="96">
        <f>+'治療食朝(様式4-1)'!P79</f>
        <v>0</v>
      </c>
      <c r="H17" s="97">
        <f>+'治療食朝(様式4-1)'!R79</f>
        <v>0</v>
      </c>
    </row>
    <row r="18" spans="1:8" s="88" customFormat="1" ht="35.1" customHeight="1" x14ac:dyDescent="0.15">
      <c r="B18" s="266" t="s">
        <v>2152</v>
      </c>
      <c r="C18" s="267"/>
      <c r="D18" s="98">
        <f>+'治療食昼(様式4-1)'!J79</f>
        <v>0</v>
      </c>
      <c r="E18" s="99">
        <f>+'治療食昼(様式4-1)'!L79</f>
        <v>0</v>
      </c>
      <c r="F18" s="99">
        <f>+'治療食昼(様式4-1)'!N79</f>
        <v>0</v>
      </c>
      <c r="G18" s="99">
        <f>+'治療食昼(様式4-1)'!P79</f>
        <v>0</v>
      </c>
      <c r="H18" s="100">
        <f>+'治療食昼(様式4-1)'!R79</f>
        <v>0</v>
      </c>
    </row>
    <row r="19" spans="1:8" s="88" customFormat="1" ht="35.1" customHeight="1" x14ac:dyDescent="0.15">
      <c r="B19" s="266" t="s">
        <v>2153</v>
      </c>
      <c r="C19" s="267"/>
      <c r="D19" s="98">
        <f>+'治療食夕(様式4-1)'!J79</f>
        <v>0</v>
      </c>
      <c r="E19" s="99">
        <f>+'治療食夕(様式4-1)'!L79</f>
        <v>0</v>
      </c>
      <c r="F19" s="99">
        <f>+'治療食夕(様式4-1)'!N79</f>
        <v>0</v>
      </c>
      <c r="G19" s="99">
        <f>+'治療食夕(様式4-1)'!P79</f>
        <v>0</v>
      </c>
      <c r="H19" s="100">
        <f>+'治療食夕(様式4-1)'!R79</f>
        <v>0</v>
      </c>
    </row>
    <row r="20" spans="1:8" s="88" customFormat="1" ht="35.1" customHeight="1" thickBot="1" x14ac:dyDescent="0.2">
      <c r="B20" s="284" t="s">
        <v>2154</v>
      </c>
      <c r="C20" s="285"/>
      <c r="D20" s="101">
        <f t="shared" ref="D20:H20" si="0">SUM(D17:D19)</f>
        <v>0</v>
      </c>
      <c r="E20" s="102">
        <f t="shared" si="0"/>
        <v>0</v>
      </c>
      <c r="F20" s="102">
        <f t="shared" si="0"/>
        <v>0</v>
      </c>
      <c r="G20" s="102">
        <f t="shared" si="0"/>
        <v>0</v>
      </c>
      <c r="H20" s="103">
        <f t="shared" si="0"/>
        <v>0</v>
      </c>
    </row>
    <row r="21" spans="1:8" s="88" customFormat="1" ht="35.1" customHeight="1" x14ac:dyDescent="0.15">
      <c r="B21" s="266" t="s">
        <v>2155</v>
      </c>
      <c r="C21" s="267"/>
      <c r="D21" s="104"/>
      <c r="E21" s="105"/>
      <c r="F21" s="106" t="str">
        <f>IF(E20=0,"",(E20*4/D20*100))</f>
        <v/>
      </c>
      <c r="G21" s="105" t="s">
        <v>2156</v>
      </c>
      <c r="H21" s="107"/>
    </row>
    <row r="22" spans="1:8" s="88" customFormat="1" ht="35.1" customHeight="1" x14ac:dyDescent="0.15">
      <c r="B22" s="266" t="s">
        <v>2157</v>
      </c>
      <c r="C22" s="267"/>
      <c r="D22" s="98"/>
      <c r="E22" s="108"/>
      <c r="F22" s="109" t="str">
        <f>IF(F20=0,"",(F20*9/D20*100))</f>
        <v/>
      </c>
      <c r="G22" s="108" t="s">
        <v>2156</v>
      </c>
      <c r="H22" s="110"/>
    </row>
    <row r="23" spans="1:8" s="88" customFormat="1" ht="35.1" customHeight="1" thickBot="1" x14ac:dyDescent="0.2">
      <c r="B23" s="266" t="s">
        <v>2158</v>
      </c>
      <c r="C23" s="267"/>
      <c r="D23" s="111"/>
      <c r="E23" s="112"/>
      <c r="F23" s="113" t="str">
        <f>IF(G20=0,"",(100-F21-F22))</f>
        <v/>
      </c>
      <c r="G23" s="112" t="s">
        <v>2156</v>
      </c>
      <c r="H23" s="114"/>
    </row>
    <row r="24" spans="1:8" s="88" customFormat="1" ht="40.5" customHeight="1" x14ac:dyDescent="0.15">
      <c r="B24" s="283" t="s">
        <v>2159</v>
      </c>
      <c r="C24" s="276"/>
      <c r="D24" s="104"/>
      <c r="E24" s="105"/>
      <c r="F24" s="80"/>
      <c r="G24" s="105" t="s">
        <v>2160</v>
      </c>
      <c r="H24" s="107"/>
    </row>
    <row r="25" spans="1:8" s="88" customFormat="1" ht="40.5" customHeight="1" thickBot="1" x14ac:dyDescent="0.2">
      <c r="B25" s="286" t="s">
        <v>2161</v>
      </c>
      <c r="C25" s="287"/>
      <c r="D25" s="115"/>
      <c r="E25" s="116"/>
      <c r="F25" s="81"/>
      <c r="G25" s="116" t="s">
        <v>2160</v>
      </c>
      <c r="H25" s="117"/>
    </row>
    <row r="26" spans="1:8" s="88" customFormat="1" ht="35.1" customHeight="1" thickTop="1" thickBot="1" x14ac:dyDescent="0.2">
      <c r="B26" s="273" t="s">
        <v>2162</v>
      </c>
      <c r="C26" s="274"/>
      <c r="D26" s="118"/>
      <c r="E26" s="119"/>
      <c r="F26" s="119">
        <f>SUM(F24:F25)</f>
        <v>0</v>
      </c>
      <c r="G26" s="119" t="s">
        <v>2160</v>
      </c>
      <c r="H26" s="120"/>
    </row>
    <row r="27" spans="1:8" ht="25.5" customHeight="1" x14ac:dyDescent="0.25">
      <c r="A27" s="282"/>
      <c r="B27" s="282"/>
      <c r="C27" s="282"/>
      <c r="D27" s="282"/>
      <c r="E27" s="282"/>
      <c r="F27" s="282"/>
      <c r="G27" s="282"/>
      <c r="H27" s="282"/>
    </row>
    <row r="28" spans="1:8" ht="11.25" customHeight="1" x14ac:dyDescent="0.25"/>
  </sheetData>
  <mergeCells count="27">
    <mergeCell ref="G9:H9"/>
    <mergeCell ref="E11:F11"/>
    <mergeCell ref="B19:C19"/>
    <mergeCell ref="B22:C22"/>
    <mergeCell ref="B23:C23"/>
    <mergeCell ref="A27:H27"/>
    <mergeCell ref="B26:C26"/>
    <mergeCell ref="B24:C24"/>
    <mergeCell ref="B20:C20"/>
    <mergeCell ref="B21:C21"/>
    <mergeCell ref="B25:C25"/>
    <mergeCell ref="A3:H3"/>
    <mergeCell ref="A4:H4"/>
    <mergeCell ref="B18:C18"/>
    <mergeCell ref="B14:C14"/>
    <mergeCell ref="D14:H14"/>
    <mergeCell ref="B15:C16"/>
    <mergeCell ref="B17:C17"/>
    <mergeCell ref="E8:F8"/>
    <mergeCell ref="E10:F10"/>
    <mergeCell ref="G8:H8"/>
    <mergeCell ref="G10:H10"/>
    <mergeCell ref="G11:H11"/>
    <mergeCell ref="F6:H6"/>
    <mergeCell ref="E7:F7"/>
    <mergeCell ref="G7:H7"/>
    <mergeCell ref="E9:F9"/>
  </mergeCells>
  <phoneticPr fontId="4"/>
  <conditionalFormatting sqref="F24:F25">
    <cfRule type="expression" dxfId="22" priority="1">
      <formula>$F24&lt;&gt;""</formula>
    </cfRule>
  </conditionalFormatting>
  <conditionalFormatting sqref="F6:H6">
    <cfRule type="expression" dxfId="21" priority="3">
      <formula>$F$6&lt;&gt;""</formula>
    </cfRule>
  </conditionalFormatting>
  <conditionalFormatting sqref="G7:H11">
    <cfRule type="expression" dxfId="20" priority="2">
      <formula>$G7&lt;&gt;""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I29"/>
  <sheetViews>
    <sheetView showGridLines="0" zoomScale="70" zoomScaleNormal="70" workbookViewId="0">
      <selection activeCell="N7" sqref="N7"/>
    </sheetView>
  </sheetViews>
  <sheetFormatPr defaultColWidth="9" defaultRowHeight="16.5" x14ac:dyDescent="0.25"/>
  <cols>
    <col min="1" max="1" width="4.25" style="82" customWidth="1"/>
    <col min="2" max="2" width="3.875" style="82" customWidth="1"/>
    <col min="3" max="3" width="17.625" style="82" customWidth="1"/>
    <col min="4" max="8" width="14.25" style="82" customWidth="1"/>
    <col min="9" max="9" width="1" style="82" customWidth="1"/>
    <col min="10" max="16384" width="9" style="82"/>
  </cols>
  <sheetData>
    <row r="1" spans="1:9" ht="21" customHeight="1" x14ac:dyDescent="0.25">
      <c r="A1" s="1" t="s">
        <v>2136</v>
      </c>
      <c r="H1" s="83" t="s">
        <v>2169</v>
      </c>
    </row>
    <row r="2" spans="1:9" ht="21" customHeight="1" x14ac:dyDescent="0.25"/>
    <row r="3" spans="1:9" ht="21" customHeight="1" x14ac:dyDescent="0.3">
      <c r="A3" s="265" t="s">
        <v>2138</v>
      </c>
      <c r="B3" s="265"/>
      <c r="C3" s="265"/>
      <c r="D3" s="265"/>
      <c r="E3" s="265"/>
      <c r="F3" s="265"/>
      <c r="G3" s="265"/>
      <c r="H3" s="265"/>
      <c r="I3" s="84"/>
    </row>
    <row r="4" spans="1:9" ht="21" customHeight="1" x14ac:dyDescent="0.3">
      <c r="A4" s="265" t="s">
        <v>2170</v>
      </c>
      <c r="B4" s="265"/>
      <c r="C4" s="265"/>
      <c r="D4" s="265"/>
      <c r="E4" s="265"/>
      <c r="F4" s="265"/>
      <c r="G4" s="265"/>
      <c r="H4" s="265"/>
      <c r="I4" s="84"/>
    </row>
    <row r="5" spans="1:9" ht="18.75" customHeight="1" x14ac:dyDescent="0.3">
      <c r="A5" s="85"/>
      <c r="B5" s="85"/>
      <c r="C5" s="85"/>
      <c r="D5" s="85"/>
      <c r="E5" s="85"/>
      <c r="F5" s="85"/>
      <c r="G5" s="85"/>
      <c r="H5" s="85"/>
      <c r="I5" s="85"/>
    </row>
    <row r="6" spans="1:9" ht="39" customHeight="1" thickBot="1" x14ac:dyDescent="0.35">
      <c r="E6" s="86" t="s">
        <v>2089</v>
      </c>
      <c r="F6" s="278"/>
      <c r="G6" s="278"/>
      <c r="H6" s="278"/>
    </row>
    <row r="7" spans="1:9" ht="18" customHeight="1" x14ac:dyDescent="0.25">
      <c r="E7" s="280" t="s">
        <v>2140</v>
      </c>
      <c r="F7" s="280"/>
      <c r="G7" s="281"/>
      <c r="H7" s="281"/>
    </row>
    <row r="8" spans="1:9" ht="28.15" customHeight="1" thickBot="1" x14ac:dyDescent="0.35">
      <c r="E8" s="277" t="s">
        <v>2141</v>
      </c>
      <c r="F8" s="277"/>
      <c r="G8" s="278"/>
      <c r="H8" s="278"/>
    </row>
    <row r="9" spans="1:9" ht="18" customHeight="1" x14ac:dyDescent="0.25">
      <c r="E9" s="280" t="s">
        <v>2140</v>
      </c>
      <c r="F9" s="280"/>
      <c r="G9" s="281"/>
      <c r="H9" s="281"/>
    </row>
    <row r="10" spans="1:9" ht="28.15" customHeight="1" thickBot="1" x14ac:dyDescent="0.35">
      <c r="E10" s="277" t="s">
        <v>2142</v>
      </c>
      <c r="F10" s="277"/>
      <c r="G10" s="278"/>
      <c r="H10" s="278"/>
    </row>
    <row r="11" spans="1:9" ht="39" customHeight="1" thickBot="1" x14ac:dyDescent="0.35">
      <c r="E11" s="288" t="s">
        <v>2143</v>
      </c>
      <c r="F11" s="288"/>
      <c r="G11" s="279"/>
      <c r="H11" s="279"/>
    </row>
    <row r="12" spans="1:9" ht="25.5" customHeight="1" x14ac:dyDescent="0.25">
      <c r="E12" s="87"/>
      <c r="F12" s="87"/>
      <c r="G12" s="87"/>
      <c r="H12" s="87"/>
    </row>
    <row r="13" spans="1:9" ht="21" customHeight="1" thickBot="1" x14ac:dyDescent="0.3"/>
    <row r="14" spans="1:9" s="88" customFormat="1" ht="25.5" customHeight="1" thickBot="1" x14ac:dyDescent="0.2">
      <c r="B14" s="268" t="s">
        <v>2144</v>
      </c>
      <c r="C14" s="269"/>
      <c r="D14" s="270" t="s">
        <v>2171</v>
      </c>
      <c r="E14" s="270"/>
      <c r="F14" s="270"/>
      <c r="G14" s="270"/>
      <c r="H14" s="269"/>
    </row>
    <row r="15" spans="1:9" s="88" customFormat="1" ht="25.5" customHeight="1" x14ac:dyDescent="0.15">
      <c r="B15" s="271" t="s">
        <v>2146</v>
      </c>
      <c r="C15" s="272"/>
      <c r="D15" s="89" t="s">
        <v>2100</v>
      </c>
      <c r="E15" s="90" t="s">
        <v>2101</v>
      </c>
      <c r="F15" s="90" t="s">
        <v>2147</v>
      </c>
      <c r="G15" s="90" t="s">
        <v>2148</v>
      </c>
      <c r="H15" s="91" t="s">
        <v>2104</v>
      </c>
    </row>
    <row r="16" spans="1:9" s="88" customFormat="1" ht="25.5" customHeight="1" thickBot="1" x14ac:dyDescent="0.2">
      <c r="B16" s="273"/>
      <c r="C16" s="274"/>
      <c r="D16" s="92" t="s">
        <v>2149</v>
      </c>
      <c r="E16" s="93" t="s">
        <v>2150</v>
      </c>
      <c r="F16" s="93" t="s">
        <v>2150</v>
      </c>
      <c r="G16" s="93" t="s">
        <v>2150</v>
      </c>
      <c r="H16" s="94" t="s">
        <v>2150</v>
      </c>
    </row>
    <row r="17" spans="1:8" s="88" customFormat="1" ht="35.1" customHeight="1" x14ac:dyDescent="0.15">
      <c r="B17" s="275" t="s">
        <v>2151</v>
      </c>
      <c r="C17" s="276"/>
      <c r="D17" s="95">
        <f>'高齢者食朝(様式4-2)'!J79</f>
        <v>0</v>
      </c>
      <c r="E17" s="96">
        <f>'高齢者食朝(様式4-2)'!L79</f>
        <v>0</v>
      </c>
      <c r="F17" s="96">
        <f>'高齢者食朝(様式4-2)'!N79</f>
        <v>0</v>
      </c>
      <c r="G17" s="96">
        <f>'高齢者食朝(様式4-2)'!P79</f>
        <v>0</v>
      </c>
      <c r="H17" s="97">
        <f>'高齢者食朝(様式4-2)'!R79</f>
        <v>0</v>
      </c>
    </row>
    <row r="18" spans="1:8" s="88" customFormat="1" ht="35.1" customHeight="1" x14ac:dyDescent="0.15">
      <c r="B18" s="266" t="s">
        <v>2152</v>
      </c>
      <c r="C18" s="267"/>
      <c r="D18" s="98">
        <f>'高齢者食昼(様式4-2)'!J79</f>
        <v>0</v>
      </c>
      <c r="E18" s="99">
        <f>'高齢者食昼(様式4-2)'!L79</f>
        <v>0</v>
      </c>
      <c r="F18" s="99">
        <f>'高齢者食昼(様式4-2)'!N79</f>
        <v>0</v>
      </c>
      <c r="G18" s="99">
        <f>'高齢者食昼(様式4-2)'!P79</f>
        <v>0</v>
      </c>
      <c r="H18" s="100">
        <f>'高齢者食昼(様式4-2)'!R79</f>
        <v>0</v>
      </c>
    </row>
    <row r="19" spans="1:8" s="88" customFormat="1" ht="35.1" customHeight="1" x14ac:dyDescent="0.15">
      <c r="B19" s="266" t="s">
        <v>2153</v>
      </c>
      <c r="C19" s="267"/>
      <c r="D19" s="98">
        <f>'高齢者食夕(様式4-2)'!J79</f>
        <v>0</v>
      </c>
      <c r="E19" s="99">
        <f>'高齢者食夕(様式4-2)'!L79</f>
        <v>0</v>
      </c>
      <c r="F19" s="99">
        <f>'高齢者食夕(様式4-2)'!N79</f>
        <v>0</v>
      </c>
      <c r="G19" s="99">
        <f>+'治療食夕(様式4-1)'!P79</f>
        <v>0</v>
      </c>
      <c r="H19" s="100">
        <f>+'治療食夕(様式4-1)'!R79</f>
        <v>0</v>
      </c>
    </row>
    <row r="20" spans="1:8" s="88" customFormat="1" ht="35.1" customHeight="1" thickBot="1" x14ac:dyDescent="0.2">
      <c r="B20" s="284" t="s">
        <v>2154</v>
      </c>
      <c r="C20" s="285"/>
      <c r="D20" s="101">
        <f t="shared" ref="D20:F20" si="0">SUM(D17:D19)</f>
        <v>0</v>
      </c>
      <c r="E20" s="102">
        <f t="shared" si="0"/>
        <v>0</v>
      </c>
      <c r="F20" s="102">
        <f t="shared" si="0"/>
        <v>0</v>
      </c>
      <c r="G20" s="102">
        <f>'高齢者食夕(様式4-2)'!P79</f>
        <v>0</v>
      </c>
      <c r="H20" s="103">
        <f>'高齢者食夕(様式4-2)'!R79</f>
        <v>0</v>
      </c>
    </row>
    <row r="21" spans="1:8" s="88" customFormat="1" ht="35.1" customHeight="1" x14ac:dyDescent="0.15">
      <c r="B21" s="289" t="s">
        <v>2155</v>
      </c>
      <c r="C21" s="290"/>
      <c r="D21" s="104"/>
      <c r="E21" s="105"/>
      <c r="F21" s="106" t="str">
        <f>IF(E20=0,"",(E20/D20*100))</f>
        <v/>
      </c>
      <c r="G21" s="105" t="s">
        <v>2156</v>
      </c>
      <c r="H21" s="107"/>
    </row>
    <row r="22" spans="1:8" s="88" customFormat="1" ht="35.1" customHeight="1" x14ac:dyDescent="0.15">
      <c r="B22" s="266" t="s">
        <v>2157</v>
      </c>
      <c r="C22" s="267"/>
      <c r="D22" s="98"/>
      <c r="E22" s="108"/>
      <c r="F22" s="109" t="str">
        <f>IF(F20=0,"",(F20/D20*100))</f>
        <v/>
      </c>
      <c r="G22" s="108" t="s">
        <v>2156</v>
      </c>
      <c r="H22" s="110"/>
    </row>
    <row r="23" spans="1:8" s="88" customFormat="1" ht="35.1" customHeight="1" thickBot="1" x14ac:dyDescent="0.2">
      <c r="B23" s="266" t="s">
        <v>2158</v>
      </c>
      <c r="C23" s="267"/>
      <c r="D23" s="111"/>
      <c r="E23" s="112"/>
      <c r="F23" s="113" t="str">
        <f>IF(G20=0,"",(100-F21-F22))</f>
        <v/>
      </c>
      <c r="G23" s="112" t="s">
        <v>2156</v>
      </c>
      <c r="H23" s="114"/>
    </row>
    <row r="24" spans="1:8" s="88" customFormat="1" ht="40.5" customHeight="1" x14ac:dyDescent="0.15">
      <c r="B24" s="283" t="s">
        <v>2159</v>
      </c>
      <c r="C24" s="276"/>
      <c r="D24" s="104"/>
      <c r="E24" s="105"/>
      <c r="F24" s="80"/>
      <c r="G24" s="105" t="s">
        <v>2160</v>
      </c>
      <c r="H24" s="107"/>
    </row>
    <row r="25" spans="1:8" s="88" customFormat="1" ht="40.5" customHeight="1" thickBot="1" x14ac:dyDescent="0.2">
      <c r="B25" s="286" t="s">
        <v>2161</v>
      </c>
      <c r="C25" s="287"/>
      <c r="D25" s="115"/>
      <c r="E25" s="116"/>
      <c r="F25" s="81"/>
      <c r="G25" s="116" t="s">
        <v>2160</v>
      </c>
      <c r="H25" s="117"/>
    </row>
    <row r="26" spans="1:8" s="88" customFormat="1" ht="35.1" customHeight="1" thickTop="1" thickBot="1" x14ac:dyDescent="0.2">
      <c r="B26" s="273" t="s">
        <v>2162</v>
      </c>
      <c r="C26" s="274"/>
      <c r="D26" s="118"/>
      <c r="E26" s="119"/>
      <c r="F26" s="119">
        <f>SUM(F24:F25)</f>
        <v>0</v>
      </c>
      <c r="G26" s="119" t="s">
        <v>2160</v>
      </c>
      <c r="H26" s="120"/>
    </row>
    <row r="27" spans="1:8" ht="25.5" customHeight="1" x14ac:dyDescent="0.25">
      <c r="A27" s="282"/>
      <c r="B27" s="282"/>
      <c r="C27" s="282"/>
      <c r="D27" s="282"/>
      <c r="E27" s="282"/>
      <c r="F27" s="282"/>
      <c r="G27" s="282"/>
      <c r="H27" s="282"/>
    </row>
    <row r="28" spans="1:8" ht="25.5" customHeight="1" x14ac:dyDescent="0.25">
      <c r="A28" s="282"/>
      <c r="B28" s="282"/>
      <c r="C28" s="282"/>
      <c r="D28" s="282"/>
      <c r="E28" s="282"/>
      <c r="F28" s="282"/>
      <c r="G28" s="282"/>
      <c r="H28" s="282"/>
    </row>
    <row r="29" spans="1:8" ht="11.25" customHeight="1" x14ac:dyDescent="0.25"/>
  </sheetData>
  <mergeCells count="28">
    <mergeCell ref="A3:H3"/>
    <mergeCell ref="A4:H4"/>
    <mergeCell ref="B14:C14"/>
    <mergeCell ref="D14:H14"/>
    <mergeCell ref="E7:F7"/>
    <mergeCell ref="G7:H7"/>
    <mergeCell ref="E10:F10"/>
    <mergeCell ref="G10:H10"/>
    <mergeCell ref="G11:H11"/>
    <mergeCell ref="F6:H6"/>
    <mergeCell ref="E8:F8"/>
    <mergeCell ref="G8:H8"/>
    <mergeCell ref="E9:F9"/>
    <mergeCell ref="G9:H9"/>
    <mergeCell ref="E11:F11"/>
    <mergeCell ref="B15:C16"/>
    <mergeCell ref="B21:C21"/>
    <mergeCell ref="A28:H28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A27:H27"/>
  </mergeCells>
  <phoneticPr fontId="4"/>
  <conditionalFormatting sqref="F24:F25">
    <cfRule type="expression" dxfId="19" priority="1">
      <formula>$F24&lt;&gt;""</formula>
    </cfRule>
  </conditionalFormatting>
  <conditionalFormatting sqref="F6:H6">
    <cfRule type="expression" dxfId="18" priority="3">
      <formula>$F$6&lt;&gt;""</formula>
    </cfRule>
    <cfRule type="expression" dxfId="17" priority="6">
      <formula>F6&lt;&gt;""</formula>
    </cfRule>
  </conditionalFormatting>
  <conditionalFormatting sqref="G7:H11">
    <cfRule type="expression" dxfId="16" priority="2">
      <formula>$G7&lt;&gt;""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F79"/>
  <sheetViews>
    <sheetView zoomScaleNormal="100" workbookViewId="0">
      <pane xSplit="6" ySplit="7" topLeftCell="G8" activePane="bottomRight" state="frozen"/>
      <selection pane="topRight" activeCell="B7" sqref="B7"/>
      <selection pane="bottomLeft" activeCell="B7" sqref="B7"/>
      <selection pane="bottomRight" activeCell="A15" sqref="A15:B15"/>
    </sheetView>
  </sheetViews>
  <sheetFormatPr defaultColWidth="9" defaultRowHeight="15.75" x14ac:dyDescent="0.25"/>
  <cols>
    <col min="1" max="2" width="9.25" style="1" customWidth="1"/>
    <col min="3" max="3" width="8.25" style="2" customWidth="1"/>
    <col min="4" max="4" width="7.75" style="3" customWidth="1"/>
    <col min="5" max="5" width="17.875" style="1" customWidth="1"/>
    <col min="6" max="6" width="8.25" style="1" customWidth="1"/>
    <col min="7" max="10" width="7.75" style="1" customWidth="1"/>
    <col min="11" max="11" width="7.75" style="1" hidden="1" customWidth="1"/>
    <col min="12" max="12" width="7.75" style="1" customWidth="1"/>
    <col min="13" max="13" width="7.75" style="1" hidden="1" customWidth="1"/>
    <col min="14" max="14" width="7.75" style="1" customWidth="1"/>
    <col min="15" max="15" width="7.75" style="1" hidden="1" customWidth="1"/>
    <col min="16" max="16" width="7.75" style="1" customWidth="1"/>
    <col min="17" max="17" width="7.75" style="1" hidden="1" customWidth="1"/>
    <col min="18" max="18" width="7.75" style="1" customWidth="1"/>
    <col min="19" max="19" width="5.875" style="1" hidden="1" customWidth="1"/>
    <col min="20" max="20" width="11.875" style="1" customWidth="1"/>
    <col min="21" max="21" width="24.75" style="1" customWidth="1"/>
    <col min="22" max="22" width="1.2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63" t="s">
        <v>2085</v>
      </c>
      <c r="U1" s="4" t="s">
        <v>2130</v>
      </c>
    </row>
    <row r="2" spans="1:32" ht="22.5" customHeight="1" x14ac:dyDescent="0.25">
      <c r="B2" s="27"/>
      <c r="D2" s="244" t="s">
        <v>2087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35" t="s">
        <v>2088</v>
      </c>
      <c r="B5" s="247"/>
      <c r="C5" s="247"/>
      <c r="D5" s="133" t="s">
        <v>2089</v>
      </c>
      <c r="E5" s="247"/>
      <c r="F5" s="247"/>
      <c r="G5" s="264" t="s">
        <v>2090</v>
      </c>
      <c r="H5" s="264"/>
      <c r="I5" s="255"/>
      <c r="J5" s="255"/>
      <c r="K5" s="255"/>
      <c r="L5" s="255"/>
      <c r="M5" s="255"/>
      <c r="N5" s="255"/>
      <c r="P5" s="264" t="s">
        <v>2091</v>
      </c>
      <c r="Q5" s="264"/>
      <c r="R5" s="264"/>
      <c r="S5" s="64"/>
      <c r="T5" s="255"/>
      <c r="U5" s="255"/>
      <c r="V5" s="6"/>
    </row>
    <row r="6" spans="1:32" ht="18.75" customHeight="1" x14ac:dyDescent="0.25">
      <c r="A6" s="248" t="s">
        <v>2092</v>
      </c>
      <c r="B6" s="249"/>
      <c r="C6" s="258" t="s">
        <v>2093</v>
      </c>
      <c r="D6" s="260" t="s">
        <v>2094</v>
      </c>
      <c r="E6" s="262" t="s">
        <v>2095</v>
      </c>
      <c r="F6" s="28" t="s">
        <v>2096</v>
      </c>
      <c r="G6" s="28" t="s">
        <v>2097</v>
      </c>
      <c r="H6" s="28" t="s">
        <v>2098</v>
      </c>
      <c r="I6" s="28" t="s">
        <v>2099</v>
      </c>
      <c r="J6" s="28" t="s">
        <v>2100</v>
      </c>
      <c r="K6" s="28" t="s">
        <v>2100</v>
      </c>
      <c r="L6" s="28" t="s">
        <v>2101</v>
      </c>
      <c r="M6" s="28" t="s">
        <v>2101</v>
      </c>
      <c r="N6" s="28" t="s">
        <v>2102</v>
      </c>
      <c r="O6" s="28" t="s">
        <v>2102</v>
      </c>
      <c r="P6" s="28" t="s">
        <v>2103</v>
      </c>
      <c r="Q6" s="28" t="s">
        <v>2103</v>
      </c>
      <c r="R6" s="28" t="s">
        <v>2104</v>
      </c>
      <c r="S6" s="7" t="s">
        <v>2105</v>
      </c>
      <c r="T6" s="7" t="s">
        <v>2106</v>
      </c>
      <c r="U6" s="256" t="s">
        <v>2107</v>
      </c>
      <c r="V6" s="8"/>
    </row>
    <row r="7" spans="1:32" ht="18.75" customHeight="1" thickBot="1" x14ac:dyDescent="0.3">
      <c r="A7" s="250"/>
      <c r="B7" s="251"/>
      <c r="C7" s="259"/>
      <c r="D7" s="261"/>
      <c r="E7" s="263"/>
      <c r="F7" s="9" t="s">
        <v>2108</v>
      </c>
      <c r="G7" s="9" t="s">
        <v>2108</v>
      </c>
      <c r="H7" s="9" t="s">
        <v>2109</v>
      </c>
      <c r="I7" s="9" t="s">
        <v>2110</v>
      </c>
      <c r="J7" s="9" t="s">
        <v>2111</v>
      </c>
      <c r="K7" s="9" t="s">
        <v>2111</v>
      </c>
      <c r="L7" s="9" t="s">
        <v>2108</v>
      </c>
      <c r="M7" s="9" t="s">
        <v>2108</v>
      </c>
      <c r="N7" s="9" t="s">
        <v>2108</v>
      </c>
      <c r="O7" s="9" t="s">
        <v>2108</v>
      </c>
      <c r="P7" s="9" t="s">
        <v>2108</v>
      </c>
      <c r="Q7" s="9" t="s">
        <v>2108</v>
      </c>
      <c r="R7" s="9" t="s">
        <v>2108</v>
      </c>
      <c r="S7" s="9" t="s">
        <v>2108</v>
      </c>
      <c r="T7" s="9" t="s">
        <v>2112</v>
      </c>
      <c r="U7" s="257"/>
      <c r="X7" s="65" t="s">
        <v>2113</v>
      </c>
      <c r="Y7" s="65" t="s">
        <v>2114</v>
      </c>
      <c r="Z7" s="66" t="s">
        <v>2115</v>
      </c>
      <c r="AA7" s="65" t="s">
        <v>2116</v>
      </c>
      <c r="AB7" s="66" t="s">
        <v>2131</v>
      </c>
      <c r="AC7" s="66" t="s">
        <v>2118</v>
      </c>
      <c r="AD7" s="66" t="s">
        <v>2119</v>
      </c>
      <c r="AE7" s="66" t="s">
        <v>2120</v>
      </c>
      <c r="AF7" s="66" t="s">
        <v>2121</v>
      </c>
    </row>
    <row r="8" spans="1:32" ht="14.25" customHeight="1" x14ac:dyDescent="0.25">
      <c r="A8" s="293"/>
      <c r="B8" s="294"/>
      <c r="C8" s="36"/>
      <c r="D8" s="37"/>
      <c r="E8" s="38" t="str">
        <f>IF(C8="","",VLOOKUP(C8,食材マスタ!$A$3:$AB$455,6,FALSE))</f>
        <v/>
      </c>
      <c r="F8" s="39"/>
      <c r="G8" s="40" t="str">
        <f t="shared" ref="G8" si="0">IF(C8="","",F8/((100-I8)/100))</f>
        <v/>
      </c>
      <c r="H8" s="41" t="str">
        <f t="shared" ref="H8" si="1">IF(C8="","",ROUND(G8*AA8,1))</f>
        <v/>
      </c>
      <c r="I8" s="42" t="str">
        <f>IF(C8="","",VLOOKUP(C8,食材マスタ!$A$3:$AB$455,13,FALSE))</f>
        <v/>
      </c>
      <c r="J8" s="43" t="str">
        <f t="shared" ref="J8" si="2">K8</f>
        <v/>
      </c>
      <c r="K8" s="44" t="str">
        <f t="shared" ref="K8" si="3">IF(C8="","",ROUND((F8*AB8)/100,0))</f>
        <v/>
      </c>
      <c r="L8" s="134" t="str">
        <f t="shared" ref="L8" si="4">M8</f>
        <v/>
      </c>
      <c r="M8" s="45" t="str">
        <f t="shared" ref="M8" si="5">IF(C8="","",ROUND((F8*AC8)/100,1))</f>
        <v/>
      </c>
      <c r="N8" s="134" t="str">
        <f t="shared" ref="N8" si="6">O8</f>
        <v/>
      </c>
      <c r="O8" s="45" t="str">
        <f t="shared" ref="O8" si="7">IF(C8="","",ROUND((F8*AD8)/100,1))</f>
        <v/>
      </c>
      <c r="P8" s="134" t="str">
        <f t="shared" ref="P8" si="8">Q8</f>
        <v/>
      </c>
      <c r="Q8" s="45" t="str">
        <f t="shared" ref="Q8" si="9">IF(C8="","",ROUND((F8*AE8)/100,1))</f>
        <v/>
      </c>
      <c r="R8" s="134" t="str">
        <f t="shared" ref="R8" si="10">S8</f>
        <v/>
      </c>
      <c r="S8" s="10" t="str">
        <f t="shared" ref="S8:S78" si="11">IF(C8="","",ROUND((F8*AF8)/100,1))</f>
        <v/>
      </c>
      <c r="T8" s="137"/>
      <c r="U8" s="34"/>
      <c r="X8" s="65" t="e">
        <f>VLOOKUP($C8,食材マスタ!$A:$AB,5,FALSE)</f>
        <v>#N/A</v>
      </c>
      <c r="Y8" s="65" t="e">
        <f>VLOOKUP($C8,食材マスタ!$A:$AD,6,FALSE)</f>
        <v>#N/A</v>
      </c>
      <c r="Z8" s="65" t="e">
        <f>VLOOKUP($C8,食材マスタ!$A:$AB,13,FALSE)</f>
        <v>#N/A</v>
      </c>
      <c r="AA8" s="65" t="e">
        <f>VLOOKUP($C8,食材マスタ!$A:$AB,12,FALSE)</f>
        <v>#N/A</v>
      </c>
      <c r="AB8" s="65" t="e">
        <f>VLOOKUP($C8,食材マスタ!$A:$AB,14,FALSE)</f>
        <v>#N/A</v>
      </c>
      <c r="AC8" s="65" t="e">
        <f>VLOOKUP($C8,食材マスタ!$A:$AB,16,FALSE)</f>
        <v>#N/A</v>
      </c>
      <c r="AD8" s="65" t="e">
        <f>VLOOKUP($C8,食材マスタ!$A:$AB,19,FALSE)</f>
        <v>#N/A</v>
      </c>
      <c r="AE8" s="65" t="e">
        <f>VLOOKUP($C8,食材マスタ!$A:$AB,26,FALSE)</f>
        <v>#N/A</v>
      </c>
      <c r="AF8" s="65" t="e">
        <f>VLOOKUP($C8,食材マスタ!$A:$AB,28,FALSE)</f>
        <v>#N/A</v>
      </c>
    </row>
    <row r="9" spans="1:32" ht="14.25" customHeight="1" x14ac:dyDescent="0.25">
      <c r="A9" s="291"/>
      <c r="B9" s="292"/>
      <c r="C9" s="46"/>
      <c r="D9" s="47"/>
      <c r="E9" s="123" t="str">
        <f>IF(C9="","",VLOOKUP(C9,食材マスタ!$A$3:$AB$455,6,FALSE))</f>
        <v/>
      </c>
      <c r="F9" s="49"/>
      <c r="G9" s="50" t="str">
        <f t="shared" ref="G9" si="12">IF(C9="","",F9/((100-I9)/100))</f>
        <v/>
      </c>
      <c r="H9" s="41" t="str">
        <f t="shared" ref="H9" si="13">IF(C9="","",ROUND(G9*AA9,1))</f>
        <v/>
      </c>
      <c r="I9" s="43" t="str">
        <f>IF(C9="","",VLOOKUP(C9,食材マスタ!$A$3:$AB$455,13,FALSE))</f>
        <v/>
      </c>
      <c r="J9" s="43" t="str">
        <f t="shared" ref="J9:L9" si="14">K9</f>
        <v/>
      </c>
      <c r="K9" s="51" t="str">
        <f t="shared" ref="K9" si="15">IF(C9="","",ROUND((F9*AB9)/100,0))</f>
        <v/>
      </c>
      <c r="L9" s="134" t="str">
        <f t="shared" si="14"/>
        <v/>
      </c>
      <c r="M9" s="52" t="str">
        <f t="shared" ref="M9" si="16">IF(C9="","",ROUND((F9*AC9)/100,1))</f>
        <v/>
      </c>
      <c r="N9" s="134" t="str">
        <f t="shared" ref="N9" si="17">O9</f>
        <v/>
      </c>
      <c r="O9" s="52" t="str">
        <f t="shared" ref="O9" si="18">IF(C9="","",ROUND((F9*AD9)/100,1))</f>
        <v/>
      </c>
      <c r="P9" s="134" t="str">
        <f t="shared" ref="P9" si="19">Q9</f>
        <v/>
      </c>
      <c r="Q9" s="52" t="str">
        <f t="shared" ref="Q9" si="20">IF(C9="","",ROUND((F9*AE9)/100,1))</f>
        <v/>
      </c>
      <c r="R9" s="134" t="str">
        <f t="shared" ref="R9" si="21">S9</f>
        <v/>
      </c>
      <c r="S9" s="13" t="str">
        <f t="shared" si="11"/>
        <v/>
      </c>
      <c r="T9" s="138"/>
      <c r="U9" s="29"/>
      <c r="X9" s="65" t="e">
        <f>VLOOKUP($C9,食材マスタ!$A:$AB,5,FALSE)</f>
        <v>#N/A</v>
      </c>
      <c r="Y9" s="65" t="e">
        <f>VLOOKUP($C9,食材マスタ!$A:$AB,6,FALSE)</f>
        <v>#N/A</v>
      </c>
      <c r="Z9" s="65" t="e">
        <f>VLOOKUP($C9,食材マスタ!$A:$AB,13,FALSE)</f>
        <v>#N/A</v>
      </c>
      <c r="AA9" s="65" t="e">
        <f>VLOOKUP($C9,食材マスタ!$A:$AB,12,FALSE)</f>
        <v>#N/A</v>
      </c>
      <c r="AB9" s="65" t="e">
        <f>VLOOKUP($C9,食材マスタ!$A:$AB,14,FALSE)</f>
        <v>#N/A</v>
      </c>
      <c r="AC9" s="65" t="e">
        <f>VLOOKUP($C9,食材マスタ!$A:$AB,16,FALSE)</f>
        <v>#N/A</v>
      </c>
      <c r="AD9" s="65" t="e">
        <f>VLOOKUP($C9,食材マスタ!$A:$AB,19,FALSE)</f>
        <v>#N/A</v>
      </c>
      <c r="AE9" s="65" t="e">
        <f>VLOOKUP($C9,食材マスタ!$A:$AB,26,FALSE)</f>
        <v>#N/A</v>
      </c>
      <c r="AF9" s="65" t="e">
        <f>VLOOKUP($C9,食材マスタ!$A:$AB,28,FALSE)</f>
        <v>#N/A</v>
      </c>
    </row>
    <row r="10" spans="1:32" ht="14.25" customHeight="1" x14ac:dyDescent="0.25">
      <c r="A10" s="291"/>
      <c r="B10" s="292"/>
      <c r="C10" s="46"/>
      <c r="D10" s="47"/>
      <c r="E10" s="123" t="str">
        <f>IF(C10="","",VLOOKUP(C10,食材マスタ!$A$3:$AB$455,6,FALSE))</f>
        <v/>
      </c>
      <c r="F10" s="49"/>
      <c r="G10" s="50" t="str">
        <f t="shared" ref="G10" si="22">IF(C10="","",F10/((100-I10)/100))</f>
        <v/>
      </c>
      <c r="H10" s="41" t="str">
        <f t="shared" ref="H10" si="23">IF(C10="","",ROUND(G10*AA10,1))</f>
        <v/>
      </c>
      <c r="I10" s="126" t="str">
        <f>IF(C10="","",VLOOKUP(C10,食材マスタ!$A$3:$AB$455,13,FALSE))</f>
        <v/>
      </c>
      <c r="J10" s="43" t="str">
        <f t="shared" ref="J10" si="24">K10</f>
        <v/>
      </c>
      <c r="K10" s="51" t="str">
        <f t="shared" ref="K10" si="25">IF(C10="","",ROUND((F10*AB10)/100,0))</f>
        <v/>
      </c>
      <c r="L10" s="134" t="str">
        <f t="shared" ref="L10" si="26">M10</f>
        <v/>
      </c>
      <c r="M10" s="52" t="str">
        <f t="shared" ref="M10" si="27">IF(C10="","",ROUND((F10*AC10)/100,1))</f>
        <v/>
      </c>
      <c r="N10" s="134" t="str">
        <f t="shared" ref="N10" si="28">O10</f>
        <v/>
      </c>
      <c r="O10" s="52" t="str">
        <f t="shared" ref="O10" si="29">IF(C10="","",ROUND((F10*AD10)/100,1))</f>
        <v/>
      </c>
      <c r="P10" s="134" t="str">
        <f t="shared" ref="P10" si="30">Q10</f>
        <v/>
      </c>
      <c r="Q10" s="52" t="str">
        <f t="shared" ref="Q10" si="31">IF(C10="","",ROUND((F10*AE10)/100,1))</f>
        <v/>
      </c>
      <c r="R10" s="134" t="str">
        <f t="shared" ref="R10" si="32">S10</f>
        <v/>
      </c>
      <c r="S10" s="13" t="str">
        <f t="shared" si="11"/>
        <v/>
      </c>
      <c r="T10" s="138"/>
      <c r="U10" s="29"/>
      <c r="X10" s="65" t="e">
        <f>VLOOKUP($C10,食材マスタ!$A:$AB,5,FALSE)</f>
        <v>#N/A</v>
      </c>
      <c r="Y10" s="65" t="e">
        <f>VLOOKUP($C10,食材マスタ!$A:$AB,6,FALSE)</f>
        <v>#N/A</v>
      </c>
      <c r="Z10" s="65" t="e">
        <f>VLOOKUP($C10,食材マスタ!$A:$AB,13,FALSE)</f>
        <v>#N/A</v>
      </c>
      <c r="AA10" s="65" t="e">
        <f>VLOOKUP($C10,食材マスタ!$A:$AB,12,FALSE)</f>
        <v>#N/A</v>
      </c>
      <c r="AB10" s="65" t="e">
        <f>VLOOKUP($C10,食材マスタ!$A:$AB,14,FALSE)</f>
        <v>#N/A</v>
      </c>
      <c r="AC10" s="65" t="e">
        <f>VLOOKUP($C10,食材マスタ!$A:$AB,16,FALSE)</f>
        <v>#N/A</v>
      </c>
      <c r="AD10" s="65" t="e">
        <f>VLOOKUP($C10,食材マスタ!$A:$AB,19,FALSE)</f>
        <v>#N/A</v>
      </c>
      <c r="AE10" s="65" t="e">
        <f>VLOOKUP($C10,食材マスタ!$A:$AB,26,FALSE)</f>
        <v>#N/A</v>
      </c>
      <c r="AF10" s="65" t="e">
        <f>VLOOKUP($C10,食材マスタ!$A:$AB,28,FALSE)</f>
        <v>#N/A</v>
      </c>
    </row>
    <row r="11" spans="1:32" ht="14.25" customHeight="1" x14ac:dyDescent="0.25">
      <c r="A11" s="291"/>
      <c r="B11" s="292"/>
      <c r="C11" s="46"/>
      <c r="D11" s="47"/>
      <c r="E11" s="123" t="str">
        <f>IF(C11="","",VLOOKUP(C11,食材マスタ!$A$3:$AB$455,6,FALSE))</f>
        <v/>
      </c>
      <c r="F11" s="49"/>
      <c r="G11" s="50" t="str">
        <f t="shared" ref="G11:G22" si="33">IF(C11="","",F11/((100-I11)/100))</f>
        <v/>
      </c>
      <c r="H11" s="41" t="str">
        <f t="shared" ref="H11:H22" si="34">IF(C11="","",ROUND(G11*AA11,1))</f>
        <v/>
      </c>
      <c r="I11" s="126" t="str">
        <f>IF(C11="","",VLOOKUP(C11,食材マスタ!$A$3:$AB$455,13,FALSE))</f>
        <v/>
      </c>
      <c r="J11" s="43" t="str">
        <f t="shared" ref="J11:J22" si="35">K11</f>
        <v/>
      </c>
      <c r="K11" s="51" t="str">
        <f t="shared" ref="K11:K22" si="36">IF(C11="","",ROUND((F11*AB11)/100,0))</f>
        <v/>
      </c>
      <c r="L11" s="134" t="str">
        <f t="shared" ref="L11:L22" si="37">M11</f>
        <v/>
      </c>
      <c r="M11" s="52" t="str">
        <f t="shared" ref="M11:M22" si="38">IF(C11="","",ROUND((F11*AC11)/100,1))</f>
        <v/>
      </c>
      <c r="N11" s="134" t="str">
        <f t="shared" ref="N11:N22" si="39">O11</f>
        <v/>
      </c>
      <c r="O11" s="52" t="str">
        <f t="shared" ref="O11:O22" si="40">IF(C11="","",ROUND((F11*AD11)/100,1))</f>
        <v/>
      </c>
      <c r="P11" s="134" t="str">
        <f t="shared" ref="P11:P22" si="41">Q11</f>
        <v/>
      </c>
      <c r="Q11" s="52" t="str">
        <f t="shared" ref="Q11:Q22" si="42">IF(C11="","",ROUND((F11*AE11)/100,1))</f>
        <v/>
      </c>
      <c r="R11" s="134" t="str">
        <f t="shared" ref="R11:R22" si="43">S11</f>
        <v/>
      </c>
      <c r="S11" s="13" t="str">
        <f t="shared" si="11"/>
        <v/>
      </c>
      <c r="T11" s="138"/>
      <c r="U11" s="29"/>
      <c r="X11" s="65" t="e">
        <f>VLOOKUP($C11,食材マスタ!$A:$AB,5,FALSE)</f>
        <v>#N/A</v>
      </c>
      <c r="Y11" s="65" t="e">
        <f>VLOOKUP($C11,食材マスタ!$A:$AB,6,FALSE)</f>
        <v>#N/A</v>
      </c>
      <c r="Z11" s="65" t="e">
        <f>VLOOKUP($C11,食材マスタ!$A:$AB,13,FALSE)</f>
        <v>#N/A</v>
      </c>
      <c r="AA11" s="65" t="e">
        <f>VLOOKUP($C11,食材マスタ!$A:$AB,12,FALSE)</f>
        <v>#N/A</v>
      </c>
      <c r="AB11" s="65" t="e">
        <f>VLOOKUP($C11,食材マスタ!$A:$AB,14,FALSE)</f>
        <v>#N/A</v>
      </c>
      <c r="AC11" s="65" t="e">
        <f>VLOOKUP($C11,食材マスタ!$A:$AB,16,FALSE)</f>
        <v>#N/A</v>
      </c>
      <c r="AD11" s="65" t="e">
        <f>VLOOKUP($C11,食材マスタ!$A:$AB,19,FALSE)</f>
        <v>#N/A</v>
      </c>
      <c r="AE11" s="65" t="e">
        <f>VLOOKUP($C11,食材マスタ!$A:$AB,26,FALSE)</f>
        <v>#N/A</v>
      </c>
      <c r="AF11" s="65" t="e">
        <f>VLOOKUP($C11,食材マスタ!$A:$AB,28,FALSE)</f>
        <v>#N/A</v>
      </c>
    </row>
    <row r="12" spans="1:32" ht="14.25" customHeight="1" x14ac:dyDescent="0.25">
      <c r="A12" s="291"/>
      <c r="B12" s="292"/>
      <c r="C12" s="46"/>
      <c r="D12" s="47"/>
      <c r="E12" s="123" t="str">
        <f>IF(C12="","",VLOOKUP(C12,食材マスタ!$A$3:$AB$455,6,FALSE))</f>
        <v/>
      </c>
      <c r="F12" s="49"/>
      <c r="G12" s="50" t="str">
        <f t="shared" si="33"/>
        <v/>
      </c>
      <c r="H12" s="41" t="str">
        <f t="shared" si="34"/>
        <v/>
      </c>
      <c r="I12" s="126" t="str">
        <f>IF(C12="","",VLOOKUP(C12,食材マスタ!$A$3:$AB$455,13,FALSE))</f>
        <v/>
      </c>
      <c r="J12" s="43" t="str">
        <f t="shared" si="35"/>
        <v/>
      </c>
      <c r="K12" s="51" t="str">
        <f t="shared" si="36"/>
        <v/>
      </c>
      <c r="L12" s="134" t="str">
        <f t="shared" si="37"/>
        <v/>
      </c>
      <c r="M12" s="52" t="str">
        <f t="shared" si="38"/>
        <v/>
      </c>
      <c r="N12" s="134" t="str">
        <f t="shared" si="39"/>
        <v/>
      </c>
      <c r="O12" s="52" t="str">
        <f t="shared" si="40"/>
        <v/>
      </c>
      <c r="P12" s="134" t="str">
        <f t="shared" si="41"/>
        <v/>
      </c>
      <c r="Q12" s="52" t="str">
        <f t="shared" si="42"/>
        <v/>
      </c>
      <c r="R12" s="134" t="str">
        <f t="shared" si="43"/>
        <v/>
      </c>
      <c r="S12" s="13" t="str">
        <f t="shared" si="11"/>
        <v/>
      </c>
      <c r="T12" s="138"/>
      <c r="U12" s="29"/>
      <c r="X12" s="65" t="e">
        <f>VLOOKUP($C12,食材マスタ!$A:$AB,5,FALSE)</f>
        <v>#N/A</v>
      </c>
      <c r="Y12" s="65" t="e">
        <f>VLOOKUP($C12,食材マスタ!$A:$AB,6,FALSE)</f>
        <v>#N/A</v>
      </c>
      <c r="Z12" s="65" t="e">
        <f>VLOOKUP($C12,食材マスタ!$A:$AB,13,FALSE)</f>
        <v>#N/A</v>
      </c>
      <c r="AA12" s="65" t="e">
        <f>VLOOKUP($C12,食材マスタ!$A:$AB,12,FALSE)</f>
        <v>#N/A</v>
      </c>
      <c r="AB12" s="65" t="e">
        <f>VLOOKUP($C12,食材マスタ!$A:$AB,14,FALSE)</f>
        <v>#N/A</v>
      </c>
      <c r="AC12" s="65" t="e">
        <f>VLOOKUP($C12,食材マスタ!$A:$AB,16,FALSE)</f>
        <v>#N/A</v>
      </c>
      <c r="AD12" s="65" t="e">
        <f>VLOOKUP($C12,食材マスタ!$A:$AB,19,FALSE)</f>
        <v>#N/A</v>
      </c>
      <c r="AE12" s="65" t="e">
        <f>VLOOKUP($C12,食材マスタ!$A:$AB,26,FALSE)</f>
        <v>#N/A</v>
      </c>
      <c r="AF12" s="65" t="e">
        <f>VLOOKUP($C12,食材マスタ!$A:$AB,28,FALSE)</f>
        <v>#N/A</v>
      </c>
    </row>
    <row r="13" spans="1:32" ht="14.25" customHeight="1" x14ac:dyDescent="0.25">
      <c r="A13" s="291"/>
      <c r="B13" s="292"/>
      <c r="C13" s="46"/>
      <c r="D13" s="47"/>
      <c r="E13" s="123" t="str">
        <f>IF(C13="","",VLOOKUP(C13,食材マスタ!$A$3:$AB$455,6,FALSE))</f>
        <v/>
      </c>
      <c r="F13" s="49"/>
      <c r="G13" s="50" t="str">
        <f t="shared" si="33"/>
        <v/>
      </c>
      <c r="H13" s="41" t="str">
        <f t="shared" si="34"/>
        <v/>
      </c>
      <c r="I13" s="126" t="str">
        <f>IF(C13="","",VLOOKUP(C13,食材マスタ!$A$3:$AB$455,13,FALSE))</f>
        <v/>
      </c>
      <c r="J13" s="43" t="str">
        <f t="shared" si="35"/>
        <v/>
      </c>
      <c r="K13" s="51" t="str">
        <f t="shared" si="36"/>
        <v/>
      </c>
      <c r="L13" s="134" t="str">
        <f t="shared" si="37"/>
        <v/>
      </c>
      <c r="M13" s="52" t="str">
        <f t="shared" si="38"/>
        <v/>
      </c>
      <c r="N13" s="134" t="str">
        <f t="shared" si="39"/>
        <v/>
      </c>
      <c r="O13" s="52" t="str">
        <f t="shared" si="40"/>
        <v/>
      </c>
      <c r="P13" s="134" t="str">
        <f t="shared" si="41"/>
        <v/>
      </c>
      <c r="Q13" s="52" t="str">
        <f t="shared" si="42"/>
        <v/>
      </c>
      <c r="R13" s="134" t="str">
        <f t="shared" si="43"/>
        <v/>
      </c>
      <c r="S13" s="13" t="str">
        <f t="shared" si="11"/>
        <v/>
      </c>
      <c r="T13" s="138"/>
      <c r="U13" s="29"/>
      <c r="X13" s="65" t="e">
        <f>VLOOKUP($C13,食材マスタ!$A:$AB,5,FALSE)</f>
        <v>#N/A</v>
      </c>
      <c r="Y13" s="65" t="e">
        <f>VLOOKUP($C13,食材マスタ!$A:$AB,6,FALSE)</f>
        <v>#N/A</v>
      </c>
      <c r="Z13" s="65" t="e">
        <f>VLOOKUP($C13,食材マスタ!$A:$AB,13,FALSE)</f>
        <v>#N/A</v>
      </c>
      <c r="AA13" s="65" t="e">
        <f>VLOOKUP($C13,食材マスタ!$A:$AB,12,FALSE)</f>
        <v>#N/A</v>
      </c>
      <c r="AB13" s="65" t="e">
        <f>VLOOKUP($C13,食材マスタ!$A:$AB,14,FALSE)</f>
        <v>#N/A</v>
      </c>
      <c r="AC13" s="65" t="e">
        <f>VLOOKUP($C13,食材マスタ!$A:$AB,16,FALSE)</f>
        <v>#N/A</v>
      </c>
      <c r="AD13" s="65" t="e">
        <f>VLOOKUP($C13,食材マスタ!$A:$AB,19,FALSE)</f>
        <v>#N/A</v>
      </c>
      <c r="AE13" s="65" t="e">
        <f>VLOOKUP($C13,食材マスタ!$A:$AB,26,FALSE)</f>
        <v>#N/A</v>
      </c>
      <c r="AF13" s="65" t="e">
        <f>VLOOKUP($C13,食材マスタ!$A:$AB,28,FALSE)</f>
        <v>#N/A</v>
      </c>
    </row>
    <row r="14" spans="1:32" ht="14.25" customHeight="1" x14ac:dyDescent="0.25">
      <c r="A14" s="291"/>
      <c r="B14" s="292"/>
      <c r="C14" s="46"/>
      <c r="D14" s="47"/>
      <c r="E14" s="123" t="str">
        <f>IF(C14="","",VLOOKUP(C14,食材マスタ!$A$3:$AB$455,6,FALSE))</f>
        <v/>
      </c>
      <c r="F14" s="49"/>
      <c r="G14" s="50" t="str">
        <f t="shared" si="33"/>
        <v/>
      </c>
      <c r="H14" s="41" t="str">
        <f t="shared" si="34"/>
        <v/>
      </c>
      <c r="I14" s="126" t="str">
        <f>IF(C14="","",VLOOKUP(C14,食材マスタ!$A$3:$AB$455,13,FALSE))</f>
        <v/>
      </c>
      <c r="J14" s="43" t="str">
        <f t="shared" si="35"/>
        <v/>
      </c>
      <c r="K14" s="51" t="str">
        <f t="shared" si="36"/>
        <v/>
      </c>
      <c r="L14" s="134" t="str">
        <f t="shared" si="37"/>
        <v/>
      </c>
      <c r="M14" s="52" t="str">
        <f t="shared" si="38"/>
        <v/>
      </c>
      <c r="N14" s="134" t="str">
        <f t="shared" si="39"/>
        <v/>
      </c>
      <c r="O14" s="52" t="str">
        <f t="shared" si="40"/>
        <v/>
      </c>
      <c r="P14" s="134" t="str">
        <f t="shared" si="41"/>
        <v/>
      </c>
      <c r="Q14" s="52" t="str">
        <f t="shared" si="42"/>
        <v/>
      </c>
      <c r="R14" s="134" t="str">
        <f t="shared" si="43"/>
        <v/>
      </c>
      <c r="S14" s="13" t="str">
        <f t="shared" si="11"/>
        <v/>
      </c>
      <c r="T14" s="138"/>
      <c r="U14" s="29"/>
      <c r="X14" s="65" t="e">
        <f>VLOOKUP($C14,食材マスタ!$A:$AB,5,FALSE)</f>
        <v>#N/A</v>
      </c>
      <c r="Y14" s="65" t="e">
        <f>VLOOKUP($C14,食材マスタ!$A:$AB,6,FALSE)</f>
        <v>#N/A</v>
      </c>
      <c r="Z14" s="65" t="e">
        <f>VLOOKUP($C14,食材マスタ!$A:$AB,13,FALSE)</f>
        <v>#N/A</v>
      </c>
      <c r="AA14" s="65" t="e">
        <f>VLOOKUP($C14,食材マスタ!$A:$AB,12,FALSE)</f>
        <v>#N/A</v>
      </c>
      <c r="AB14" s="65" t="e">
        <f>VLOOKUP($C14,食材マスタ!$A:$AB,14,FALSE)</f>
        <v>#N/A</v>
      </c>
      <c r="AC14" s="65" t="e">
        <f>VLOOKUP($C14,食材マスタ!$A:$AB,16,FALSE)</f>
        <v>#N/A</v>
      </c>
      <c r="AD14" s="65" t="e">
        <f>VLOOKUP($C14,食材マスタ!$A:$AB,19,FALSE)</f>
        <v>#N/A</v>
      </c>
      <c r="AE14" s="65" t="e">
        <f>VLOOKUP($C14,食材マスタ!$A:$AB,26,FALSE)</f>
        <v>#N/A</v>
      </c>
      <c r="AF14" s="65" t="e">
        <f>VLOOKUP($C14,食材マスタ!$A:$AB,28,FALSE)</f>
        <v>#N/A</v>
      </c>
    </row>
    <row r="15" spans="1:32" ht="14.25" customHeight="1" x14ac:dyDescent="0.25">
      <c r="A15" s="291"/>
      <c r="B15" s="292"/>
      <c r="C15" s="46"/>
      <c r="D15" s="47"/>
      <c r="E15" s="123" t="str">
        <f>IF(C15="","",VLOOKUP(C15,食材マスタ!$A$3:$AB$455,6,FALSE))</f>
        <v/>
      </c>
      <c r="F15" s="49"/>
      <c r="G15" s="50" t="str">
        <f t="shared" si="33"/>
        <v/>
      </c>
      <c r="H15" s="41" t="str">
        <f t="shared" si="34"/>
        <v/>
      </c>
      <c r="I15" s="126" t="str">
        <f>IF(C15="","",VLOOKUP(C15,食材マスタ!$A$3:$AB$455,13,FALSE))</f>
        <v/>
      </c>
      <c r="J15" s="43" t="str">
        <f t="shared" si="35"/>
        <v/>
      </c>
      <c r="K15" s="51" t="str">
        <f t="shared" si="36"/>
        <v/>
      </c>
      <c r="L15" s="134" t="str">
        <f t="shared" si="37"/>
        <v/>
      </c>
      <c r="M15" s="52" t="str">
        <f t="shared" si="38"/>
        <v/>
      </c>
      <c r="N15" s="134" t="str">
        <f t="shared" si="39"/>
        <v/>
      </c>
      <c r="O15" s="52" t="str">
        <f t="shared" si="40"/>
        <v/>
      </c>
      <c r="P15" s="134" t="str">
        <f t="shared" si="41"/>
        <v/>
      </c>
      <c r="Q15" s="52" t="str">
        <f t="shared" si="42"/>
        <v/>
      </c>
      <c r="R15" s="134" t="str">
        <f t="shared" si="43"/>
        <v/>
      </c>
      <c r="S15" s="13" t="str">
        <f t="shared" si="11"/>
        <v/>
      </c>
      <c r="T15" s="138"/>
      <c r="U15" s="29"/>
      <c r="X15" s="65" t="e">
        <f>VLOOKUP($C15,食材マスタ!$A:$AB,5,FALSE)</f>
        <v>#N/A</v>
      </c>
      <c r="Y15" s="65" t="e">
        <f>VLOOKUP($C15,食材マスタ!$A:$AB,6,FALSE)</f>
        <v>#N/A</v>
      </c>
      <c r="Z15" s="65" t="e">
        <f>VLOOKUP($C15,食材マスタ!$A:$AB,13,FALSE)</f>
        <v>#N/A</v>
      </c>
      <c r="AA15" s="65" t="e">
        <f>VLOOKUP($C15,食材マスタ!$A:$AB,12,FALSE)</f>
        <v>#N/A</v>
      </c>
      <c r="AB15" s="65" t="e">
        <f>VLOOKUP($C15,食材マスタ!$A:$AB,14,FALSE)</f>
        <v>#N/A</v>
      </c>
      <c r="AC15" s="65" t="e">
        <f>VLOOKUP($C15,食材マスタ!$A:$AB,16,FALSE)</f>
        <v>#N/A</v>
      </c>
      <c r="AD15" s="65" t="e">
        <f>VLOOKUP($C15,食材マスタ!$A:$AB,19,FALSE)</f>
        <v>#N/A</v>
      </c>
      <c r="AE15" s="65" t="e">
        <f>VLOOKUP($C15,食材マスタ!$A:$AB,26,FALSE)</f>
        <v>#N/A</v>
      </c>
      <c r="AF15" s="65" t="e">
        <f>VLOOKUP($C15,食材マスタ!$A:$AB,28,FALSE)</f>
        <v>#N/A</v>
      </c>
    </row>
    <row r="16" spans="1:32" ht="14.25" customHeight="1" x14ac:dyDescent="0.25">
      <c r="A16" s="291"/>
      <c r="B16" s="292"/>
      <c r="C16" s="46"/>
      <c r="D16" s="47"/>
      <c r="E16" s="123" t="str">
        <f>IF(C16="","",VLOOKUP(C16,食材マスタ!$A$3:$AB$455,6,FALSE))</f>
        <v/>
      </c>
      <c r="F16" s="49"/>
      <c r="G16" s="50" t="str">
        <f t="shared" si="33"/>
        <v/>
      </c>
      <c r="H16" s="41" t="str">
        <f t="shared" si="34"/>
        <v/>
      </c>
      <c r="I16" s="126" t="str">
        <f>IF(C16="","",VLOOKUP(C16,食材マスタ!$A$3:$AB$455,13,FALSE))</f>
        <v/>
      </c>
      <c r="J16" s="43" t="str">
        <f t="shared" si="35"/>
        <v/>
      </c>
      <c r="K16" s="51" t="str">
        <f t="shared" si="36"/>
        <v/>
      </c>
      <c r="L16" s="134" t="str">
        <f t="shared" si="37"/>
        <v/>
      </c>
      <c r="M16" s="52" t="str">
        <f t="shared" si="38"/>
        <v/>
      </c>
      <c r="N16" s="134" t="str">
        <f t="shared" si="39"/>
        <v/>
      </c>
      <c r="O16" s="52" t="str">
        <f t="shared" si="40"/>
        <v/>
      </c>
      <c r="P16" s="134" t="str">
        <f t="shared" si="41"/>
        <v/>
      </c>
      <c r="Q16" s="52" t="str">
        <f t="shared" si="42"/>
        <v/>
      </c>
      <c r="R16" s="134" t="str">
        <f t="shared" si="43"/>
        <v/>
      </c>
      <c r="S16" s="13" t="str">
        <f t="shared" si="11"/>
        <v/>
      </c>
      <c r="T16" s="138"/>
      <c r="U16" s="29"/>
      <c r="X16" s="65" t="e">
        <f>VLOOKUP($C16,食材マスタ!$A:$AB,5,FALSE)</f>
        <v>#N/A</v>
      </c>
      <c r="Y16" s="65" t="e">
        <f>VLOOKUP($C16,食材マスタ!$A:$AB,6,FALSE)</f>
        <v>#N/A</v>
      </c>
      <c r="Z16" s="65" t="e">
        <f>VLOOKUP($C16,食材マスタ!$A:$AB,13,FALSE)</f>
        <v>#N/A</v>
      </c>
      <c r="AA16" s="65" t="e">
        <f>VLOOKUP($C16,食材マスタ!$A:$AB,12,FALSE)</f>
        <v>#N/A</v>
      </c>
      <c r="AB16" s="65" t="e">
        <f>VLOOKUP($C16,食材マスタ!$A:$AB,14,FALSE)</f>
        <v>#N/A</v>
      </c>
      <c r="AC16" s="65" t="e">
        <f>VLOOKUP($C16,食材マスタ!$A:$AB,16,FALSE)</f>
        <v>#N/A</v>
      </c>
      <c r="AD16" s="65" t="e">
        <f>VLOOKUP($C16,食材マスタ!$A:$AB,19,FALSE)</f>
        <v>#N/A</v>
      </c>
      <c r="AE16" s="65" t="e">
        <f>VLOOKUP($C16,食材マスタ!$A:$AB,26,FALSE)</f>
        <v>#N/A</v>
      </c>
      <c r="AF16" s="65" t="e">
        <f>VLOOKUP($C16,食材マスタ!$A:$AB,28,FALSE)</f>
        <v>#N/A</v>
      </c>
    </row>
    <row r="17" spans="1:32" ht="14.25" customHeight="1" x14ac:dyDescent="0.25">
      <c r="A17" s="291"/>
      <c r="B17" s="292"/>
      <c r="C17" s="46"/>
      <c r="D17" s="47"/>
      <c r="E17" s="123" t="str">
        <f>IF(C17="","",VLOOKUP(C17,食材マスタ!$A$3:$AB$455,6,FALSE))</f>
        <v/>
      </c>
      <c r="F17" s="49"/>
      <c r="G17" s="50" t="str">
        <f t="shared" si="33"/>
        <v/>
      </c>
      <c r="H17" s="41" t="str">
        <f t="shared" si="34"/>
        <v/>
      </c>
      <c r="I17" s="126" t="str">
        <f>IF(C17="","",VLOOKUP(C17,食材マスタ!$A$3:$AB$455,13,FALSE))</f>
        <v/>
      </c>
      <c r="J17" s="43" t="str">
        <f t="shared" si="35"/>
        <v/>
      </c>
      <c r="K17" s="51" t="str">
        <f t="shared" si="36"/>
        <v/>
      </c>
      <c r="L17" s="134" t="str">
        <f t="shared" si="37"/>
        <v/>
      </c>
      <c r="M17" s="52" t="str">
        <f t="shared" si="38"/>
        <v/>
      </c>
      <c r="N17" s="134" t="str">
        <f t="shared" si="39"/>
        <v/>
      </c>
      <c r="O17" s="52" t="str">
        <f t="shared" si="40"/>
        <v/>
      </c>
      <c r="P17" s="134" t="str">
        <f t="shared" si="41"/>
        <v/>
      </c>
      <c r="Q17" s="52" t="str">
        <f t="shared" si="42"/>
        <v/>
      </c>
      <c r="R17" s="134" t="str">
        <f t="shared" si="43"/>
        <v/>
      </c>
      <c r="S17" s="13" t="str">
        <f t="shared" si="11"/>
        <v/>
      </c>
      <c r="T17" s="138"/>
      <c r="U17" s="29"/>
      <c r="X17" s="65" t="e">
        <f>VLOOKUP($C17,食材マスタ!$A:$AB,5,FALSE)</f>
        <v>#N/A</v>
      </c>
      <c r="Y17" s="65" t="e">
        <f>VLOOKUP($C17,食材マスタ!$A:$AB,6,FALSE)</f>
        <v>#N/A</v>
      </c>
      <c r="Z17" s="65" t="e">
        <f>VLOOKUP($C17,食材マスタ!$A:$AB,13,FALSE)</f>
        <v>#N/A</v>
      </c>
      <c r="AA17" s="65" t="e">
        <f>VLOOKUP($C17,食材マスタ!$A:$AB,12,FALSE)</f>
        <v>#N/A</v>
      </c>
      <c r="AB17" s="65" t="e">
        <f>VLOOKUP($C17,食材マスタ!$A:$AB,14,FALSE)</f>
        <v>#N/A</v>
      </c>
      <c r="AC17" s="65" t="e">
        <f>VLOOKUP($C17,食材マスタ!$A:$AB,16,FALSE)</f>
        <v>#N/A</v>
      </c>
      <c r="AD17" s="65" t="e">
        <f>VLOOKUP($C17,食材マスタ!$A:$AB,19,FALSE)</f>
        <v>#N/A</v>
      </c>
      <c r="AE17" s="65" t="e">
        <f>VLOOKUP($C17,食材マスタ!$A:$AB,26,FALSE)</f>
        <v>#N/A</v>
      </c>
      <c r="AF17" s="65" t="e">
        <f>VLOOKUP($C17,食材マスタ!$A:$AB,28,FALSE)</f>
        <v>#N/A</v>
      </c>
    </row>
    <row r="18" spans="1:32" ht="14.25" customHeight="1" x14ac:dyDescent="0.25">
      <c r="A18" s="291"/>
      <c r="B18" s="292"/>
      <c r="C18" s="46"/>
      <c r="D18" s="47"/>
      <c r="E18" s="123" t="str">
        <f>IF(C18="","",VLOOKUP(C18,食材マスタ!$A$3:$AB$455,6,FALSE))</f>
        <v/>
      </c>
      <c r="F18" s="49"/>
      <c r="G18" s="50" t="str">
        <f t="shared" si="33"/>
        <v/>
      </c>
      <c r="H18" s="41" t="str">
        <f t="shared" si="34"/>
        <v/>
      </c>
      <c r="I18" s="126" t="str">
        <f>IF(C18="","",VLOOKUP(C18,食材マスタ!$A$3:$AB$455,13,FALSE))</f>
        <v/>
      </c>
      <c r="J18" s="43" t="str">
        <f t="shared" si="35"/>
        <v/>
      </c>
      <c r="K18" s="51" t="str">
        <f t="shared" si="36"/>
        <v/>
      </c>
      <c r="L18" s="134" t="str">
        <f t="shared" si="37"/>
        <v/>
      </c>
      <c r="M18" s="52" t="str">
        <f t="shared" si="38"/>
        <v/>
      </c>
      <c r="N18" s="134" t="str">
        <f t="shared" si="39"/>
        <v/>
      </c>
      <c r="O18" s="52" t="str">
        <f t="shared" si="40"/>
        <v/>
      </c>
      <c r="P18" s="134" t="str">
        <f t="shared" si="41"/>
        <v/>
      </c>
      <c r="Q18" s="52" t="str">
        <f t="shared" si="42"/>
        <v/>
      </c>
      <c r="R18" s="134" t="str">
        <f t="shared" si="43"/>
        <v/>
      </c>
      <c r="S18" s="13" t="str">
        <f t="shared" si="11"/>
        <v/>
      </c>
      <c r="T18" s="138"/>
      <c r="U18" s="29"/>
      <c r="X18" s="65" t="e">
        <f>VLOOKUP($C18,食材マスタ!$A:$AB,5,FALSE)</f>
        <v>#N/A</v>
      </c>
      <c r="Y18" s="65" t="e">
        <f>VLOOKUP($C18,食材マスタ!$A:$AB,6,FALSE)</f>
        <v>#N/A</v>
      </c>
      <c r="Z18" s="65" t="e">
        <f>VLOOKUP($C18,食材マスタ!$A:$AB,13,FALSE)</f>
        <v>#N/A</v>
      </c>
      <c r="AA18" s="65" t="e">
        <f>VLOOKUP($C18,食材マスタ!$A:$AB,12,FALSE)</f>
        <v>#N/A</v>
      </c>
      <c r="AB18" s="65" t="e">
        <f>VLOOKUP($C18,食材マスタ!$A:$AB,14,FALSE)</f>
        <v>#N/A</v>
      </c>
      <c r="AC18" s="65" t="e">
        <f>VLOOKUP($C18,食材マスタ!$A:$AB,16,FALSE)</f>
        <v>#N/A</v>
      </c>
      <c r="AD18" s="65" t="e">
        <f>VLOOKUP($C18,食材マスタ!$A:$AB,19,FALSE)</f>
        <v>#N/A</v>
      </c>
      <c r="AE18" s="65" t="e">
        <f>VLOOKUP($C18,食材マスタ!$A:$AB,26,FALSE)</f>
        <v>#N/A</v>
      </c>
      <c r="AF18" s="65" t="e">
        <f>VLOOKUP($C18,食材マスタ!$A:$AB,28,FALSE)</f>
        <v>#N/A</v>
      </c>
    </row>
    <row r="19" spans="1:32" ht="14.25" customHeight="1" x14ac:dyDescent="0.25">
      <c r="A19" s="291"/>
      <c r="B19" s="292"/>
      <c r="C19" s="46"/>
      <c r="D19" s="47"/>
      <c r="E19" s="123" t="str">
        <f>IF(C19="","",VLOOKUP(C19,食材マスタ!$A$3:$AB$455,6,FALSE))</f>
        <v/>
      </c>
      <c r="F19" s="49"/>
      <c r="G19" s="50" t="str">
        <f t="shared" si="33"/>
        <v/>
      </c>
      <c r="H19" s="41" t="str">
        <f t="shared" si="34"/>
        <v/>
      </c>
      <c r="I19" s="126" t="str">
        <f>IF(C19="","",VLOOKUP(C19,食材マスタ!$A$3:$AB$455,13,FALSE))</f>
        <v/>
      </c>
      <c r="J19" s="43" t="str">
        <f t="shared" si="35"/>
        <v/>
      </c>
      <c r="K19" s="51" t="str">
        <f t="shared" si="36"/>
        <v/>
      </c>
      <c r="L19" s="134" t="str">
        <f t="shared" si="37"/>
        <v/>
      </c>
      <c r="M19" s="52" t="str">
        <f t="shared" si="38"/>
        <v/>
      </c>
      <c r="N19" s="134" t="str">
        <f t="shared" si="39"/>
        <v/>
      </c>
      <c r="O19" s="52" t="str">
        <f t="shared" si="40"/>
        <v/>
      </c>
      <c r="P19" s="134" t="str">
        <f t="shared" si="41"/>
        <v/>
      </c>
      <c r="Q19" s="52" t="str">
        <f t="shared" si="42"/>
        <v/>
      </c>
      <c r="R19" s="134" t="str">
        <f t="shared" si="43"/>
        <v/>
      </c>
      <c r="S19" s="13" t="str">
        <f t="shared" si="11"/>
        <v/>
      </c>
      <c r="T19" s="138"/>
      <c r="U19" s="30"/>
      <c r="X19" s="65" t="e">
        <f>VLOOKUP($C19,食材マスタ!$A:$AB,5,FALSE)</f>
        <v>#N/A</v>
      </c>
      <c r="Y19" s="65" t="e">
        <f>VLOOKUP($C19,食材マスタ!$A:$AB,6,FALSE)</f>
        <v>#N/A</v>
      </c>
      <c r="Z19" s="65" t="e">
        <f>VLOOKUP($C19,食材マスタ!$A:$AB,13,FALSE)</f>
        <v>#N/A</v>
      </c>
      <c r="AA19" s="65" t="e">
        <f>VLOOKUP($C19,食材マスタ!$A:$AB,12,FALSE)</f>
        <v>#N/A</v>
      </c>
      <c r="AB19" s="65" t="e">
        <f>VLOOKUP($C19,食材マスタ!$A:$AB,14,FALSE)</f>
        <v>#N/A</v>
      </c>
      <c r="AC19" s="65" t="e">
        <f>VLOOKUP($C19,食材マスタ!$A:$AB,16,FALSE)</f>
        <v>#N/A</v>
      </c>
      <c r="AD19" s="65" t="e">
        <f>VLOOKUP($C19,食材マスタ!$A:$AB,19,FALSE)</f>
        <v>#N/A</v>
      </c>
      <c r="AE19" s="65" t="e">
        <f>VLOOKUP($C19,食材マスタ!$A:$AB,26,FALSE)</f>
        <v>#N/A</v>
      </c>
      <c r="AF19" s="65" t="e">
        <f>VLOOKUP($C19,食材マスタ!$A:$AB,28,FALSE)</f>
        <v>#N/A</v>
      </c>
    </row>
    <row r="20" spans="1:32" ht="14.25" customHeight="1" x14ac:dyDescent="0.25">
      <c r="A20" s="291"/>
      <c r="B20" s="292"/>
      <c r="C20" s="46"/>
      <c r="D20" s="47"/>
      <c r="E20" s="123" t="str">
        <f>IF(C20="","",VLOOKUP(C20,食材マスタ!$A$3:$AB$455,6,FALSE))</f>
        <v/>
      </c>
      <c r="F20" s="49"/>
      <c r="G20" s="50" t="str">
        <f t="shared" si="33"/>
        <v/>
      </c>
      <c r="H20" s="41" t="str">
        <f t="shared" si="34"/>
        <v/>
      </c>
      <c r="I20" s="126" t="str">
        <f>IF(C20="","",VLOOKUP(C20,食材マスタ!$A$3:$AB$455,13,FALSE))</f>
        <v/>
      </c>
      <c r="J20" s="43" t="str">
        <f t="shared" si="35"/>
        <v/>
      </c>
      <c r="K20" s="51" t="str">
        <f t="shared" si="36"/>
        <v/>
      </c>
      <c r="L20" s="134" t="str">
        <f t="shared" si="37"/>
        <v/>
      </c>
      <c r="M20" s="52" t="str">
        <f t="shared" si="38"/>
        <v/>
      </c>
      <c r="N20" s="134" t="str">
        <f t="shared" si="39"/>
        <v/>
      </c>
      <c r="O20" s="52" t="str">
        <f t="shared" si="40"/>
        <v/>
      </c>
      <c r="P20" s="134" t="str">
        <f t="shared" si="41"/>
        <v/>
      </c>
      <c r="Q20" s="52" t="str">
        <f t="shared" si="42"/>
        <v/>
      </c>
      <c r="R20" s="134" t="str">
        <f t="shared" si="43"/>
        <v/>
      </c>
      <c r="S20" s="13" t="str">
        <f t="shared" si="11"/>
        <v/>
      </c>
      <c r="T20" s="138"/>
      <c r="U20" s="30"/>
      <c r="X20" s="65" t="e">
        <f>VLOOKUP($C20,食材マスタ!$A:$AB,5,FALSE)</f>
        <v>#N/A</v>
      </c>
      <c r="Y20" s="65" t="e">
        <f>VLOOKUP($C20,食材マスタ!$A:$AB,6,FALSE)</f>
        <v>#N/A</v>
      </c>
      <c r="Z20" s="65" t="e">
        <f>VLOOKUP($C20,食材マスタ!$A:$AB,13,FALSE)</f>
        <v>#N/A</v>
      </c>
      <c r="AA20" s="65" t="e">
        <f>VLOOKUP($C20,食材マスタ!$A:$AB,12,FALSE)</f>
        <v>#N/A</v>
      </c>
      <c r="AB20" s="65" t="e">
        <f>VLOOKUP($C20,食材マスタ!$A:$AB,14,FALSE)</f>
        <v>#N/A</v>
      </c>
      <c r="AC20" s="65" t="e">
        <f>VLOOKUP($C20,食材マスタ!$A:$AB,16,FALSE)</f>
        <v>#N/A</v>
      </c>
      <c r="AD20" s="65" t="e">
        <f>VLOOKUP($C20,食材マスタ!$A:$AB,19,FALSE)</f>
        <v>#N/A</v>
      </c>
      <c r="AE20" s="65" t="e">
        <f>VLOOKUP($C20,食材マスタ!$A:$AB,26,FALSE)</f>
        <v>#N/A</v>
      </c>
      <c r="AF20" s="65" t="e">
        <f>VLOOKUP($C20,食材マスタ!$A:$AB,28,FALSE)</f>
        <v>#N/A</v>
      </c>
    </row>
    <row r="21" spans="1:32" ht="14.25" customHeight="1" x14ac:dyDescent="0.25">
      <c r="A21" s="291"/>
      <c r="B21" s="292"/>
      <c r="C21" s="46"/>
      <c r="D21" s="47"/>
      <c r="E21" s="123" t="str">
        <f>IF(C21="","",VLOOKUP(C21,食材マスタ!$A$3:$AB$455,6,FALSE))</f>
        <v/>
      </c>
      <c r="F21" s="49"/>
      <c r="G21" s="50" t="str">
        <f t="shared" si="33"/>
        <v/>
      </c>
      <c r="H21" s="41" t="str">
        <f t="shared" si="34"/>
        <v/>
      </c>
      <c r="I21" s="126" t="str">
        <f>IF(C21="","",VLOOKUP(C21,食材マスタ!$A$3:$AB$455,13,FALSE))</f>
        <v/>
      </c>
      <c r="J21" s="43" t="str">
        <f t="shared" si="35"/>
        <v/>
      </c>
      <c r="K21" s="51" t="str">
        <f t="shared" si="36"/>
        <v/>
      </c>
      <c r="L21" s="134" t="str">
        <f t="shared" si="37"/>
        <v/>
      </c>
      <c r="M21" s="52" t="str">
        <f t="shared" si="38"/>
        <v/>
      </c>
      <c r="N21" s="134" t="str">
        <f t="shared" si="39"/>
        <v/>
      </c>
      <c r="O21" s="52" t="str">
        <f t="shared" si="40"/>
        <v/>
      </c>
      <c r="P21" s="134" t="str">
        <f t="shared" si="41"/>
        <v/>
      </c>
      <c r="Q21" s="52" t="str">
        <f t="shared" si="42"/>
        <v/>
      </c>
      <c r="R21" s="134" t="str">
        <f t="shared" si="43"/>
        <v/>
      </c>
      <c r="S21" s="13" t="str">
        <f t="shared" si="11"/>
        <v/>
      </c>
      <c r="T21" s="138"/>
      <c r="U21" s="30"/>
      <c r="X21" s="65" t="e">
        <f>VLOOKUP($C21,食材マスタ!$A:$AB,5,FALSE)</f>
        <v>#N/A</v>
      </c>
      <c r="Y21" s="65" t="e">
        <f>VLOOKUP($C21,食材マスタ!$A:$AB,6,FALSE)</f>
        <v>#N/A</v>
      </c>
      <c r="Z21" s="65" t="e">
        <f>VLOOKUP($C21,食材マスタ!$A:$AB,13,FALSE)</f>
        <v>#N/A</v>
      </c>
      <c r="AA21" s="65" t="e">
        <f>VLOOKUP($C21,食材マスタ!$A:$AB,12,FALSE)</f>
        <v>#N/A</v>
      </c>
      <c r="AB21" s="65" t="e">
        <f>VLOOKUP($C21,食材マスタ!$A:$AB,14,FALSE)</f>
        <v>#N/A</v>
      </c>
      <c r="AC21" s="65" t="e">
        <f>VLOOKUP($C21,食材マスタ!$A:$AB,16,FALSE)</f>
        <v>#N/A</v>
      </c>
      <c r="AD21" s="65" t="e">
        <f>VLOOKUP($C21,食材マスタ!$A:$AB,19,FALSE)</f>
        <v>#N/A</v>
      </c>
      <c r="AE21" s="65" t="e">
        <f>VLOOKUP($C21,食材マスタ!$A:$AB,26,FALSE)</f>
        <v>#N/A</v>
      </c>
      <c r="AF21" s="65" t="e">
        <f>VLOOKUP($C21,食材マスタ!$A:$AB,28,FALSE)</f>
        <v>#N/A</v>
      </c>
    </row>
    <row r="22" spans="1:32" ht="14.25" customHeight="1" x14ac:dyDescent="0.25">
      <c r="A22" s="291"/>
      <c r="B22" s="292"/>
      <c r="C22" s="46"/>
      <c r="D22" s="47"/>
      <c r="E22" s="123" t="str">
        <f>IF(C22="","",VLOOKUP(C22,食材マスタ!$A$3:$AB$455,6,FALSE))</f>
        <v/>
      </c>
      <c r="F22" s="49"/>
      <c r="G22" s="50" t="str">
        <f t="shared" si="33"/>
        <v/>
      </c>
      <c r="H22" s="41" t="str">
        <f t="shared" si="34"/>
        <v/>
      </c>
      <c r="I22" s="126" t="str">
        <f>IF(C22="","",VLOOKUP(C22,食材マスタ!$A$3:$AB$455,13,FALSE))</f>
        <v/>
      </c>
      <c r="J22" s="43" t="str">
        <f t="shared" si="35"/>
        <v/>
      </c>
      <c r="K22" s="51" t="str">
        <f t="shared" si="36"/>
        <v/>
      </c>
      <c r="L22" s="134" t="str">
        <f t="shared" si="37"/>
        <v/>
      </c>
      <c r="M22" s="52" t="str">
        <f t="shared" si="38"/>
        <v/>
      </c>
      <c r="N22" s="134" t="str">
        <f t="shared" si="39"/>
        <v/>
      </c>
      <c r="O22" s="52" t="str">
        <f t="shared" si="40"/>
        <v/>
      </c>
      <c r="P22" s="134" t="str">
        <f t="shared" si="41"/>
        <v/>
      </c>
      <c r="Q22" s="52" t="str">
        <f t="shared" si="42"/>
        <v/>
      </c>
      <c r="R22" s="134" t="str">
        <f t="shared" si="43"/>
        <v/>
      </c>
      <c r="S22" s="13" t="str">
        <f t="shared" si="11"/>
        <v/>
      </c>
      <c r="T22" s="138"/>
      <c r="U22" s="31"/>
      <c r="X22" s="65" t="e">
        <f>VLOOKUP($C22,食材マスタ!$A:$AB,5,FALSE)</f>
        <v>#N/A</v>
      </c>
      <c r="Y22" s="65" t="e">
        <f>VLOOKUP($C22,食材マスタ!$A:$AB,6,FALSE)</f>
        <v>#N/A</v>
      </c>
      <c r="Z22" s="65" t="e">
        <f>VLOOKUP($C22,食材マスタ!$A:$AB,13,FALSE)</f>
        <v>#N/A</v>
      </c>
      <c r="AA22" s="65" t="e">
        <f>VLOOKUP($C22,食材マスタ!$A:$AB,12,FALSE)</f>
        <v>#N/A</v>
      </c>
      <c r="AB22" s="65" t="e">
        <f>VLOOKUP($C22,食材マスタ!$A:$AB,14,FALSE)</f>
        <v>#N/A</v>
      </c>
      <c r="AC22" s="65" t="e">
        <f>VLOOKUP($C22,食材マスタ!$A:$AB,16,FALSE)</f>
        <v>#N/A</v>
      </c>
      <c r="AD22" s="65" t="e">
        <f>VLOOKUP($C22,食材マスタ!$A:$AB,19,FALSE)</f>
        <v>#N/A</v>
      </c>
      <c r="AE22" s="65" t="e">
        <f>VLOOKUP($C22,食材マスタ!$A:$AB,26,FALSE)</f>
        <v>#N/A</v>
      </c>
      <c r="AF22" s="65" t="e">
        <f>VLOOKUP($C22,食材マスタ!$A:$AB,28,FALSE)</f>
        <v>#N/A</v>
      </c>
    </row>
    <row r="23" spans="1:32" ht="14.25" customHeight="1" x14ac:dyDescent="0.25">
      <c r="A23" s="291"/>
      <c r="B23" s="292"/>
      <c r="C23" s="46"/>
      <c r="D23" s="47"/>
      <c r="E23" s="123" t="str">
        <f>IF(C23="","",VLOOKUP(C23,食材マスタ!$A$3:$AB$455,6,FALSE))</f>
        <v/>
      </c>
      <c r="F23" s="49"/>
      <c r="G23" s="50" t="str">
        <f t="shared" ref="G23:G42" si="44">IF(C23="","",F23/((100-I23)/100))</f>
        <v/>
      </c>
      <c r="H23" s="41" t="str">
        <f t="shared" ref="H23:H42" si="45">IF(C23="","",ROUND(G23*AA23,1))</f>
        <v/>
      </c>
      <c r="I23" s="126" t="str">
        <f>IF(C23="","",VLOOKUP(C23,食材マスタ!$A$3:$AB$455,13,FALSE))</f>
        <v/>
      </c>
      <c r="J23" s="43" t="str">
        <f t="shared" ref="J23:J42" si="46">K23</f>
        <v/>
      </c>
      <c r="K23" s="51" t="str">
        <f t="shared" ref="K23:K42" si="47">IF(C23="","",ROUND((F23*AB23)/100,0))</f>
        <v/>
      </c>
      <c r="L23" s="134" t="str">
        <f t="shared" ref="L23:L42" si="48">M23</f>
        <v/>
      </c>
      <c r="M23" s="52" t="str">
        <f t="shared" ref="M23:M42" si="49">IF(C23="","",ROUND((F23*AC23)/100,1))</f>
        <v/>
      </c>
      <c r="N23" s="134" t="str">
        <f t="shared" ref="N23:N42" si="50">O23</f>
        <v/>
      </c>
      <c r="O23" s="52" t="str">
        <f t="shared" ref="O23:O42" si="51">IF(C23="","",ROUND((F23*AD23)/100,1))</f>
        <v/>
      </c>
      <c r="P23" s="134" t="str">
        <f t="shared" ref="P23:P42" si="52">Q23</f>
        <v/>
      </c>
      <c r="Q23" s="52" t="str">
        <f t="shared" ref="Q23:Q42" si="53">IF(C23="","",ROUND((F23*AE23)/100,1))</f>
        <v/>
      </c>
      <c r="R23" s="134" t="str">
        <f t="shared" ref="R23:R42" si="54">S23</f>
        <v/>
      </c>
      <c r="S23" s="13" t="str">
        <f t="shared" si="11"/>
        <v/>
      </c>
      <c r="T23" s="138"/>
      <c r="U23" s="29"/>
      <c r="X23" s="65" t="e">
        <f>VLOOKUP($C23,食材マスタ!$A:$AB,5,FALSE)</f>
        <v>#N/A</v>
      </c>
      <c r="Y23" s="65" t="e">
        <f>VLOOKUP($C23,食材マスタ!$A:$AB,6,FALSE)</f>
        <v>#N/A</v>
      </c>
      <c r="Z23" s="65" t="e">
        <f>VLOOKUP($C23,食材マスタ!$A:$AB,13,FALSE)</f>
        <v>#N/A</v>
      </c>
      <c r="AA23" s="65" t="e">
        <f>VLOOKUP($C23,食材マスタ!$A:$AB,12,FALSE)</f>
        <v>#N/A</v>
      </c>
      <c r="AB23" s="65" t="e">
        <f>VLOOKUP($C23,食材マスタ!$A:$AB,14,FALSE)</f>
        <v>#N/A</v>
      </c>
      <c r="AC23" s="65" t="e">
        <f>VLOOKUP($C23,食材マスタ!$A:$AB,16,FALSE)</f>
        <v>#N/A</v>
      </c>
      <c r="AD23" s="65" t="e">
        <f>VLOOKUP($C23,食材マスタ!$A:$AB,19,FALSE)</f>
        <v>#N/A</v>
      </c>
      <c r="AE23" s="65" t="e">
        <f>VLOOKUP($C23,食材マスタ!$A:$AB,26,FALSE)</f>
        <v>#N/A</v>
      </c>
      <c r="AF23" s="65" t="e">
        <f>VLOOKUP($C23,食材マスタ!$A:$AB,28,FALSE)</f>
        <v>#N/A</v>
      </c>
    </row>
    <row r="24" spans="1:32" ht="14.25" customHeight="1" x14ac:dyDescent="0.25">
      <c r="A24" s="291"/>
      <c r="B24" s="292"/>
      <c r="C24" s="46"/>
      <c r="D24" s="47"/>
      <c r="E24" s="123" t="str">
        <f>IF(C24="","",VLOOKUP(C24,食材マスタ!$A$3:$AB$455,6,FALSE))</f>
        <v/>
      </c>
      <c r="F24" s="49"/>
      <c r="G24" s="50" t="str">
        <f t="shared" si="44"/>
        <v/>
      </c>
      <c r="H24" s="41" t="str">
        <f t="shared" si="45"/>
        <v/>
      </c>
      <c r="I24" s="126" t="str">
        <f>IF(C24="","",VLOOKUP(C24,食材マスタ!$A$3:$AB$455,13,FALSE))</f>
        <v/>
      </c>
      <c r="J24" s="43" t="str">
        <f t="shared" si="46"/>
        <v/>
      </c>
      <c r="K24" s="51" t="str">
        <f t="shared" si="47"/>
        <v/>
      </c>
      <c r="L24" s="134" t="str">
        <f t="shared" si="48"/>
        <v/>
      </c>
      <c r="M24" s="52" t="str">
        <f t="shared" si="49"/>
        <v/>
      </c>
      <c r="N24" s="134" t="str">
        <f t="shared" si="50"/>
        <v/>
      </c>
      <c r="O24" s="52" t="str">
        <f t="shared" si="51"/>
        <v/>
      </c>
      <c r="P24" s="134" t="str">
        <f t="shared" si="52"/>
        <v/>
      </c>
      <c r="Q24" s="52" t="str">
        <f t="shared" si="53"/>
        <v/>
      </c>
      <c r="R24" s="134" t="str">
        <f t="shared" si="54"/>
        <v/>
      </c>
      <c r="S24" s="13" t="str">
        <f t="shared" si="11"/>
        <v/>
      </c>
      <c r="T24" s="138"/>
      <c r="U24" s="29"/>
      <c r="X24" s="65" t="e">
        <f>VLOOKUP($C24,食材マスタ!$A:$AB,5,FALSE)</f>
        <v>#N/A</v>
      </c>
      <c r="Y24" s="65" t="e">
        <f>VLOOKUP($C24,食材マスタ!$A:$AB,6,FALSE)</f>
        <v>#N/A</v>
      </c>
      <c r="Z24" s="65" t="e">
        <f>VLOOKUP($C24,食材マスタ!$A:$AB,13,FALSE)</f>
        <v>#N/A</v>
      </c>
      <c r="AA24" s="65" t="e">
        <f>VLOOKUP($C24,食材マスタ!$A:$AB,12,FALSE)</f>
        <v>#N/A</v>
      </c>
      <c r="AB24" s="65" t="e">
        <f>VLOOKUP($C24,食材マスタ!$A:$AB,14,FALSE)</f>
        <v>#N/A</v>
      </c>
      <c r="AC24" s="65" t="e">
        <f>VLOOKUP($C24,食材マスタ!$A:$AB,16,FALSE)</f>
        <v>#N/A</v>
      </c>
      <c r="AD24" s="65" t="e">
        <f>VLOOKUP($C24,食材マスタ!$A:$AB,19,FALSE)</f>
        <v>#N/A</v>
      </c>
      <c r="AE24" s="65" t="e">
        <f>VLOOKUP($C24,食材マスタ!$A:$AB,26,FALSE)</f>
        <v>#N/A</v>
      </c>
      <c r="AF24" s="65" t="e">
        <f>VLOOKUP($C24,食材マスタ!$A:$AB,28,FALSE)</f>
        <v>#N/A</v>
      </c>
    </row>
    <row r="25" spans="1:32" ht="14.25" customHeight="1" x14ac:dyDescent="0.25">
      <c r="A25" s="291"/>
      <c r="B25" s="292"/>
      <c r="C25" s="46"/>
      <c r="D25" s="47"/>
      <c r="E25" s="123" t="str">
        <f>IF(C25="","",VLOOKUP(C25,食材マスタ!$A$3:$AB$455,6,FALSE))</f>
        <v/>
      </c>
      <c r="F25" s="49"/>
      <c r="G25" s="50" t="str">
        <f t="shared" si="44"/>
        <v/>
      </c>
      <c r="H25" s="41" t="str">
        <f t="shared" si="45"/>
        <v/>
      </c>
      <c r="I25" s="126" t="str">
        <f>IF(C25="","",VLOOKUP(C25,食材マスタ!$A$3:$AB$455,13,FALSE))</f>
        <v/>
      </c>
      <c r="J25" s="43" t="str">
        <f t="shared" si="46"/>
        <v/>
      </c>
      <c r="K25" s="51" t="str">
        <f t="shared" si="47"/>
        <v/>
      </c>
      <c r="L25" s="134" t="str">
        <f t="shared" si="48"/>
        <v/>
      </c>
      <c r="M25" s="52" t="str">
        <f t="shared" si="49"/>
        <v/>
      </c>
      <c r="N25" s="134" t="str">
        <f t="shared" si="50"/>
        <v/>
      </c>
      <c r="O25" s="52" t="str">
        <f t="shared" si="51"/>
        <v/>
      </c>
      <c r="P25" s="134" t="str">
        <f t="shared" si="52"/>
        <v/>
      </c>
      <c r="Q25" s="52" t="str">
        <f t="shared" si="53"/>
        <v/>
      </c>
      <c r="R25" s="134" t="str">
        <f t="shared" si="54"/>
        <v/>
      </c>
      <c r="S25" s="13" t="str">
        <f t="shared" si="11"/>
        <v/>
      </c>
      <c r="T25" s="138"/>
      <c r="U25" s="29"/>
      <c r="X25" s="65" t="e">
        <f>VLOOKUP($C25,食材マスタ!$A:$AB,5,FALSE)</f>
        <v>#N/A</v>
      </c>
      <c r="Y25" s="65" t="e">
        <f>VLOOKUP($C25,食材マスタ!$A:$AB,6,FALSE)</f>
        <v>#N/A</v>
      </c>
      <c r="Z25" s="65" t="e">
        <f>VLOOKUP($C25,食材マスタ!$A:$AB,13,FALSE)</f>
        <v>#N/A</v>
      </c>
      <c r="AA25" s="65" t="e">
        <f>VLOOKUP($C25,食材マスタ!$A:$AB,12,FALSE)</f>
        <v>#N/A</v>
      </c>
      <c r="AB25" s="65" t="e">
        <f>VLOOKUP($C25,食材マスタ!$A:$AB,14,FALSE)</f>
        <v>#N/A</v>
      </c>
      <c r="AC25" s="65" t="e">
        <f>VLOOKUP($C25,食材マスタ!$A:$AB,16,FALSE)</f>
        <v>#N/A</v>
      </c>
      <c r="AD25" s="65" t="e">
        <f>VLOOKUP($C25,食材マスタ!$A:$AB,19,FALSE)</f>
        <v>#N/A</v>
      </c>
      <c r="AE25" s="65" t="e">
        <f>VLOOKUP($C25,食材マスタ!$A:$AB,26,FALSE)</f>
        <v>#N/A</v>
      </c>
      <c r="AF25" s="65" t="e">
        <f>VLOOKUP($C25,食材マスタ!$A:$AB,28,FALSE)</f>
        <v>#N/A</v>
      </c>
    </row>
    <row r="26" spans="1:32" ht="14.25" customHeight="1" x14ac:dyDescent="0.25">
      <c r="A26" s="291"/>
      <c r="B26" s="292"/>
      <c r="C26" s="46"/>
      <c r="D26" s="47"/>
      <c r="E26" s="123" t="str">
        <f>IF(C26="","",VLOOKUP(C26,食材マスタ!$A$3:$AB$455,6,FALSE))</f>
        <v/>
      </c>
      <c r="F26" s="49"/>
      <c r="G26" s="50" t="str">
        <f t="shared" si="44"/>
        <v/>
      </c>
      <c r="H26" s="41" t="str">
        <f t="shared" si="45"/>
        <v/>
      </c>
      <c r="I26" s="126" t="str">
        <f>IF(C26="","",VLOOKUP(C26,食材マスタ!$A$3:$AB$455,13,FALSE))</f>
        <v/>
      </c>
      <c r="J26" s="43" t="str">
        <f t="shared" si="46"/>
        <v/>
      </c>
      <c r="K26" s="51" t="str">
        <f t="shared" si="47"/>
        <v/>
      </c>
      <c r="L26" s="134" t="str">
        <f t="shared" si="48"/>
        <v/>
      </c>
      <c r="M26" s="52" t="str">
        <f t="shared" si="49"/>
        <v/>
      </c>
      <c r="N26" s="134" t="str">
        <f t="shared" si="50"/>
        <v/>
      </c>
      <c r="O26" s="52" t="str">
        <f t="shared" si="51"/>
        <v/>
      </c>
      <c r="P26" s="134" t="str">
        <f t="shared" si="52"/>
        <v/>
      </c>
      <c r="Q26" s="52" t="str">
        <f t="shared" si="53"/>
        <v/>
      </c>
      <c r="R26" s="134" t="str">
        <f t="shared" si="54"/>
        <v/>
      </c>
      <c r="S26" s="13" t="str">
        <f t="shared" ref="S26:S41" si="55">IF(C26="","",ROUND((F26*AF26)/100,1))</f>
        <v/>
      </c>
      <c r="T26" s="138"/>
      <c r="U26" s="29"/>
      <c r="X26" s="65" t="e">
        <f>VLOOKUP($C26,食材マスタ!$A:$AB,5,FALSE)</f>
        <v>#N/A</v>
      </c>
      <c r="Y26" s="65" t="e">
        <f>VLOOKUP($C26,食材マスタ!$A:$AB,6,FALSE)</f>
        <v>#N/A</v>
      </c>
      <c r="Z26" s="65" t="e">
        <f>VLOOKUP($C26,食材マスタ!$A:$AB,13,FALSE)</f>
        <v>#N/A</v>
      </c>
      <c r="AA26" s="65" t="e">
        <f>VLOOKUP($C26,食材マスタ!$A:$AB,12,FALSE)</f>
        <v>#N/A</v>
      </c>
      <c r="AB26" s="65" t="e">
        <f>VLOOKUP($C26,食材マスタ!$A:$AB,14,FALSE)</f>
        <v>#N/A</v>
      </c>
      <c r="AC26" s="65" t="e">
        <f>VLOOKUP($C26,食材マスタ!$A:$AB,16,FALSE)</f>
        <v>#N/A</v>
      </c>
      <c r="AD26" s="65" t="e">
        <f>VLOOKUP($C26,食材マスタ!$A:$AB,19,FALSE)</f>
        <v>#N/A</v>
      </c>
      <c r="AE26" s="65" t="e">
        <f>VLOOKUP($C26,食材マスタ!$A:$AB,26,FALSE)</f>
        <v>#N/A</v>
      </c>
      <c r="AF26" s="65" t="e">
        <f>VLOOKUP($C26,食材マスタ!$A:$AB,28,FALSE)</f>
        <v>#N/A</v>
      </c>
    </row>
    <row r="27" spans="1:32" ht="14.25" customHeight="1" x14ac:dyDescent="0.25">
      <c r="A27" s="291"/>
      <c r="B27" s="292"/>
      <c r="C27" s="46"/>
      <c r="D27" s="47"/>
      <c r="E27" s="123" t="str">
        <f>IF(C27="","",VLOOKUP(C27,食材マスタ!$A$3:$AB$455,6,FALSE))</f>
        <v/>
      </c>
      <c r="F27" s="49"/>
      <c r="G27" s="50" t="str">
        <f t="shared" si="44"/>
        <v/>
      </c>
      <c r="H27" s="41" t="str">
        <f t="shared" si="45"/>
        <v/>
      </c>
      <c r="I27" s="126" t="str">
        <f>IF(C27="","",VLOOKUP(C27,食材マスタ!$A$3:$AB$455,13,FALSE))</f>
        <v/>
      </c>
      <c r="J27" s="43" t="str">
        <f t="shared" si="46"/>
        <v/>
      </c>
      <c r="K27" s="51" t="str">
        <f t="shared" si="47"/>
        <v/>
      </c>
      <c r="L27" s="134" t="str">
        <f t="shared" si="48"/>
        <v/>
      </c>
      <c r="M27" s="52" t="str">
        <f t="shared" si="49"/>
        <v/>
      </c>
      <c r="N27" s="134" t="str">
        <f t="shared" si="50"/>
        <v/>
      </c>
      <c r="O27" s="52" t="str">
        <f t="shared" si="51"/>
        <v/>
      </c>
      <c r="P27" s="134" t="str">
        <f t="shared" si="52"/>
        <v/>
      </c>
      <c r="Q27" s="52" t="str">
        <f t="shared" si="53"/>
        <v/>
      </c>
      <c r="R27" s="134" t="str">
        <f t="shared" si="54"/>
        <v/>
      </c>
      <c r="S27" s="13" t="str">
        <f t="shared" si="55"/>
        <v/>
      </c>
      <c r="T27" s="138"/>
      <c r="U27" s="29"/>
      <c r="X27" s="65" t="e">
        <f>VLOOKUP($C27,食材マスタ!$A:$AB,5,FALSE)</f>
        <v>#N/A</v>
      </c>
      <c r="Y27" s="65" t="e">
        <f>VLOOKUP($C27,食材マスタ!$A:$AB,6,FALSE)</f>
        <v>#N/A</v>
      </c>
      <c r="Z27" s="65" t="e">
        <f>VLOOKUP($C27,食材マスタ!$A:$AB,13,FALSE)</f>
        <v>#N/A</v>
      </c>
      <c r="AA27" s="65" t="e">
        <f>VLOOKUP($C27,食材マスタ!$A:$AB,12,FALSE)</f>
        <v>#N/A</v>
      </c>
      <c r="AB27" s="65" t="e">
        <f>VLOOKUP($C27,食材マスタ!$A:$AB,14,FALSE)</f>
        <v>#N/A</v>
      </c>
      <c r="AC27" s="65" t="e">
        <f>VLOOKUP($C27,食材マスタ!$A:$AB,16,FALSE)</f>
        <v>#N/A</v>
      </c>
      <c r="AD27" s="65" t="e">
        <f>VLOOKUP($C27,食材マスタ!$A:$AB,19,FALSE)</f>
        <v>#N/A</v>
      </c>
      <c r="AE27" s="65" t="e">
        <f>VLOOKUP($C27,食材マスタ!$A:$AB,26,FALSE)</f>
        <v>#N/A</v>
      </c>
      <c r="AF27" s="65" t="e">
        <f>VLOOKUP($C27,食材マスタ!$A:$AB,28,FALSE)</f>
        <v>#N/A</v>
      </c>
    </row>
    <row r="28" spans="1:32" ht="14.25" customHeight="1" x14ac:dyDescent="0.25">
      <c r="A28" s="291"/>
      <c r="B28" s="292"/>
      <c r="C28" s="46"/>
      <c r="D28" s="47"/>
      <c r="E28" s="123" t="str">
        <f>IF(C28="","",VLOOKUP(C28,食材マスタ!$A$3:$AB$455,6,FALSE))</f>
        <v/>
      </c>
      <c r="F28" s="49"/>
      <c r="G28" s="50" t="str">
        <f t="shared" si="44"/>
        <v/>
      </c>
      <c r="H28" s="41" t="str">
        <f t="shared" si="45"/>
        <v/>
      </c>
      <c r="I28" s="126" t="str">
        <f>IF(C28="","",VLOOKUP(C28,食材マスタ!$A$3:$AB$455,13,FALSE))</f>
        <v/>
      </c>
      <c r="J28" s="43" t="str">
        <f t="shared" si="46"/>
        <v/>
      </c>
      <c r="K28" s="51" t="str">
        <f t="shared" si="47"/>
        <v/>
      </c>
      <c r="L28" s="134" t="str">
        <f t="shared" si="48"/>
        <v/>
      </c>
      <c r="M28" s="52" t="str">
        <f t="shared" si="49"/>
        <v/>
      </c>
      <c r="N28" s="134" t="str">
        <f t="shared" si="50"/>
        <v/>
      </c>
      <c r="O28" s="52" t="str">
        <f t="shared" si="51"/>
        <v/>
      </c>
      <c r="P28" s="134" t="str">
        <f t="shared" si="52"/>
        <v/>
      </c>
      <c r="Q28" s="52" t="str">
        <f t="shared" si="53"/>
        <v/>
      </c>
      <c r="R28" s="134" t="str">
        <f t="shared" si="54"/>
        <v/>
      </c>
      <c r="S28" s="13" t="str">
        <f t="shared" si="55"/>
        <v/>
      </c>
      <c r="T28" s="138"/>
      <c r="U28" s="29"/>
      <c r="X28" s="65" t="e">
        <f>VLOOKUP($C28,食材マスタ!$A:$AB,5,FALSE)</f>
        <v>#N/A</v>
      </c>
      <c r="Y28" s="65" t="e">
        <f>VLOOKUP($C28,食材マスタ!$A:$AB,6,FALSE)</f>
        <v>#N/A</v>
      </c>
      <c r="Z28" s="65" t="e">
        <f>VLOOKUP($C28,食材マスタ!$A:$AB,13,FALSE)</f>
        <v>#N/A</v>
      </c>
      <c r="AA28" s="65" t="e">
        <f>VLOOKUP($C28,食材マスタ!$A:$AB,12,FALSE)</f>
        <v>#N/A</v>
      </c>
      <c r="AB28" s="65" t="e">
        <f>VLOOKUP($C28,食材マスタ!$A:$AB,14,FALSE)</f>
        <v>#N/A</v>
      </c>
      <c r="AC28" s="65" t="e">
        <f>VLOOKUP($C28,食材マスタ!$A:$AB,16,FALSE)</f>
        <v>#N/A</v>
      </c>
      <c r="AD28" s="65" t="e">
        <f>VLOOKUP($C28,食材マスタ!$A:$AB,19,FALSE)</f>
        <v>#N/A</v>
      </c>
      <c r="AE28" s="65" t="e">
        <f>VLOOKUP($C28,食材マスタ!$A:$AB,26,FALSE)</f>
        <v>#N/A</v>
      </c>
      <c r="AF28" s="65" t="e">
        <f>VLOOKUP($C28,食材マスタ!$A:$AB,28,FALSE)</f>
        <v>#N/A</v>
      </c>
    </row>
    <row r="29" spans="1:32" ht="14.25" customHeight="1" x14ac:dyDescent="0.25">
      <c r="A29" s="291"/>
      <c r="B29" s="292"/>
      <c r="C29" s="46"/>
      <c r="D29" s="47"/>
      <c r="E29" s="123" t="str">
        <f>IF(C29="","",VLOOKUP(C29,食材マスタ!$A$3:$AB$455,6,FALSE))</f>
        <v/>
      </c>
      <c r="F29" s="49"/>
      <c r="G29" s="50" t="str">
        <f t="shared" si="44"/>
        <v/>
      </c>
      <c r="H29" s="41" t="str">
        <f t="shared" si="45"/>
        <v/>
      </c>
      <c r="I29" s="126" t="str">
        <f>IF(C29="","",VLOOKUP(C29,食材マスタ!$A$3:$AB$455,13,FALSE))</f>
        <v/>
      </c>
      <c r="J29" s="43" t="str">
        <f t="shared" si="46"/>
        <v/>
      </c>
      <c r="K29" s="51" t="str">
        <f t="shared" si="47"/>
        <v/>
      </c>
      <c r="L29" s="134" t="str">
        <f t="shared" si="48"/>
        <v/>
      </c>
      <c r="M29" s="52" t="str">
        <f t="shared" si="49"/>
        <v/>
      </c>
      <c r="N29" s="134" t="str">
        <f t="shared" si="50"/>
        <v/>
      </c>
      <c r="O29" s="52" t="str">
        <f t="shared" si="51"/>
        <v/>
      </c>
      <c r="P29" s="134" t="str">
        <f t="shared" si="52"/>
        <v/>
      </c>
      <c r="Q29" s="52" t="str">
        <f t="shared" si="53"/>
        <v/>
      </c>
      <c r="R29" s="134" t="str">
        <f t="shared" si="54"/>
        <v/>
      </c>
      <c r="S29" s="13" t="str">
        <f t="shared" si="55"/>
        <v/>
      </c>
      <c r="T29" s="138"/>
      <c r="U29" s="29"/>
      <c r="X29" s="65" t="e">
        <f>VLOOKUP($C29,食材マスタ!$A:$AB,5,FALSE)</f>
        <v>#N/A</v>
      </c>
      <c r="Y29" s="65" t="e">
        <f>VLOOKUP($C29,食材マスタ!$A:$AB,6,FALSE)</f>
        <v>#N/A</v>
      </c>
      <c r="Z29" s="65" t="e">
        <f>VLOOKUP($C29,食材マスタ!$A:$AB,13,FALSE)</f>
        <v>#N/A</v>
      </c>
      <c r="AA29" s="65" t="e">
        <f>VLOOKUP($C29,食材マスタ!$A:$AB,12,FALSE)</f>
        <v>#N/A</v>
      </c>
      <c r="AB29" s="65" t="e">
        <f>VLOOKUP($C29,食材マスタ!$A:$AB,14,FALSE)</f>
        <v>#N/A</v>
      </c>
      <c r="AC29" s="65" t="e">
        <f>VLOOKUP($C29,食材マスタ!$A:$AB,16,FALSE)</f>
        <v>#N/A</v>
      </c>
      <c r="AD29" s="65" t="e">
        <f>VLOOKUP($C29,食材マスタ!$A:$AB,19,FALSE)</f>
        <v>#N/A</v>
      </c>
      <c r="AE29" s="65" t="e">
        <f>VLOOKUP($C29,食材マスタ!$A:$AB,26,FALSE)</f>
        <v>#N/A</v>
      </c>
      <c r="AF29" s="65" t="e">
        <f>VLOOKUP($C29,食材マスタ!$A:$AB,28,FALSE)</f>
        <v>#N/A</v>
      </c>
    </row>
    <row r="30" spans="1:32" ht="14.25" customHeight="1" x14ac:dyDescent="0.25">
      <c r="A30" s="291"/>
      <c r="B30" s="292"/>
      <c r="C30" s="46"/>
      <c r="D30" s="47"/>
      <c r="E30" s="123" t="str">
        <f>IF(C30="","",VLOOKUP(C30,食材マスタ!$A$3:$AB$455,6,FALSE))</f>
        <v/>
      </c>
      <c r="F30" s="49"/>
      <c r="G30" s="50" t="str">
        <f t="shared" si="44"/>
        <v/>
      </c>
      <c r="H30" s="41" t="str">
        <f t="shared" si="45"/>
        <v/>
      </c>
      <c r="I30" s="126" t="str">
        <f>IF(C30="","",VLOOKUP(C30,食材マスタ!$A$3:$AB$455,13,FALSE))</f>
        <v/>
      </c>
      <c r="J30" s="43" t="str">
        <f t="shared" si="46"/>
        <v/>
      </c>
      <c r="K30" s="51" t="str">
        <f t="shared" si="47"/>
        <v/>
      </c>
      <c r="L30" s="134" t="str">
        <f t="shared" si="48"/>
        <v/>
      </c>
      <c r="M30" s="52" t="str">
        <f t="shared" si="49"/>
        <v/>
      </c>
      <c r="N30" s="134" t="str">
        <f t="shared" si="50"/>
        <v/>
      </c>
      <c r="O30" s="52" t="str">
        <f t="shared" si="51"/>
        <v/>
      </c>
      <c r="P30" s="134" t="str">
        <f t="shared" si="52"/>
        <v/>
      </c>
      <c r="Q30" s="52" t="str">
        <f t="shared" si="53"/>
        <v/>
      </c>
      <c r="R30" s="134" t="str">
        <f t="shared" si="54"/>
        <v/>
      </c>
      <c r="S30" s="13" t="str">
        <f t="shared" si="55"/>
        <v/>
      </c>
      <c r="T30" s="138"/>
      <c r="U30" s="29"/>
      <c r="X30" s="65" t="e">
        <f>VLOOKUP($C30,食材マスタ!$A:$AB,5,FALSE)</f>
        <v>#N/A</v>
      </c>
      <c r="Y30" s="65" t="e">
        <f>VLOOKUP($C30,食材マスタ!$A:$AB,6,FALSE)</f>
        <v>#N/A</v>
      </c>
      <c r="Z30" s="65" t="e">
        <f>VLOOKUP($C30,食材マスタ!$A:$AB,13,FALSE)</f>
        <v>#N/A</v>
      </c>
      <c r="AA30" s="65" t="e">
        <f>VLOOKUP($C30,食材マスタ!$A:$AB,12,FALSE)</f>
        <v>#N/A</v>
      </c>
      <c r="AB30" s="65" t="e">
        <f>VLOOKUP($C30,食材マスタ!$A:$AB,14,FALSE)</f>
        <v>#N/A</v>
      </c>
      <c r="AC30" s="65" t="e">
        <f>VLOOKUP($C30,食材マスタ!$A:$AB,16,FALSE)</f>
        <v>#N/A</v>
      </c>
      <c r="AD30" s="65" t="e">
        <f>VLOOKUP($C30,食材マスタ!$A:$AB,19,FALSE)</f>
        <v>#N/A</v>
      </c>
      <c r="AE30" s="65" t="e">
        <f>VLOOKUP($C30,食材マスタ!$A:$AB,26,FALSE)</f>
        <v>#N/A</v>
      </c>
      <c r="AF30" s="65" t="e">
        <f>VLOOKUP($C30,食材マスタ!$A:$AB,28,FALSE)</f>
        <v>#N/A</v>
      </c>
    </row>
    <row r="31" spans="1:32" ht="14.25" customHeight="1" x14ac:dyDescent="0.25">
      <c r="A31" s="291"/>
      <c r="B31" s="292"/>
      <c r="C31" s="46"/>
      <c r="D31" s="47"/>
      <c r="E31" s="123" t="str">
        <f>IF(C31="","",VLOOKUP(C31,食材マスタ!$A$3:$AB$455,6,FALSE))</f>
        <v/>
      </c>
      <c r="F31" s="49"/>
      <c r="G31" s="50" t="str">
        <f t="shared" si="44"/>
        <v/>
      </c>
      <c r="H31" s="41" t="str">
        <f t="shared" si="45"/>
        <v/>
      </c>
      <c r="I31" s="126" t="str">
        <f>IF(C31="","",VLOOKUP(C31,食材マスタ!$A$3:$AB$455,13,FALSE))</f>
        <v/>
      </c>
      <c r="J31" s="43" t="str">
        <f t="shared" si="46"/>
        <v/>
      </c>
      <c r="K31" s="51" t="str">
        <f t="shared" si="47"/>
        <v/>
      </c>
      <c r="L31" s="134" t="str">
        <f t="shared" si="48"/>
        <v/>
      </c>
      <c r="M31" s="52" t="str">
        <f t="shared" si="49"/>
        <v/>
      </c>
      <c r="N31" s="134" t="str">
        <f t="shared" si="50"/>
        <v/>
      </c>
      <c r="O31" s="52" t="str">
        <f t="shared" si="51"/>
        <v/>
      </c>
      <c r="P31" s="134" t="str">
        <f t="shared" si="52"/>
        <v/>
      </c>
      <c r="Q31" s="52" t="str">
        <f t="shared" si="53"/>
        <v/>
      </c>
      <c r="R31" s="134" t="str">
        <f t="shared" si="54"/>
        <v/>
      </c>
      <c r="S31" s="13" t="str">
        <f t="shared" si="55"/>
        <v/>
      </c>
      <c r="T31" s="138"/>
      <c r="U31" s="29"/>
      <c r="X31" s="65" t="e">
        <f>VLOOKUP($C31,食材マスタ!$A:$AB,5,FALSE)</f>
        <v>#N/A</v>
      </c>
      <c r="Y31" s="65" t="e">
        <f>VLOOKUP($C31,食材マスタ!$A:$AB,6,FALSE)</f>
        <v>#N/A</v>
      </c>
      <c r="Z31" s="65" t="e">
        <f>VLOOKUP($C31,食材マスタ!$A:$AB,13,FALSE)</f>
        <v>#N/A</v>
      </c>
      <c r="AA31" s="65" t="e">
        <f>VLOOKUP($C31,食材マスタ!$A:$AB,12,FALSE)</f>
        <v>#N/A</v>
      </c>
      <c r="AB31" s="65" t="e">
        <f>VLOOKUP($C31,食材マスタ!$A:$AB,14,FALSE)</f>
        <v>#N/A</v>
      </c>
      <c r="AC31" s="65" t="e">
        <f>VLOOKUP($C31,食材マスタ!$A:$AB,16,FALSE)</f>
        <v>#N/A</v>
      </c>
      <c r="AD31" s="65" t="e">
        <f>VLOOKUP($C31,食材マスタ!$A:$AB,19,FALSE)</f>
        <v>#N/A</v>
      </c>
      <c r="AE31" s="65" t="e">
        <f>VLOOKUP($C31,食材マスタ!$A:$AB,26,FALSE)</f>
        <v>#N/A</v>
      </c>
      <c r="AF31" s="65" t="e">
        <f>VLOOKUP($C31,食材マスタ!$A:$AB,28,FALSE)</f>
        <v>#N/A</v>
      </c>
    </row>
    <row r="32" spans="1:32" ht="14.25" customHeight="1" x14ac:dyDescent="0.25">
      <c r="A32" s="291"/>
      <c r="B32" s="292"/>
      <c r="C32" s="46"/>
      <c r="D32" s="47"/>
      <c r="E32" s="123" t="str">
        <f>IF(C32="","",VLOOKUP(C32,食材マスタ!$A$3:$AB$455,6,FALSE))</f>
        <v/>
      </c>
      <c r="F32" s="49"/>
      <c r="G32" s="50" t="str">
        <f t="shared" si="44"/>
        <v/>
      </c>
      <c r="H32" s="41" t="str">
        <f t="shared" si="45"/>
        <v/>
      </c>
      <c r="I32" s="126" t="str">
        <f>IF(C32="","",VLOOKUP(C32,食材マスタ!$A$3:$AB$455,13,FALSE))</f>
        <v/>
      </c>
      <c r="J32" s="43" t="str">
        <f t="shared" si="46"/>
        <v/>
      </c>
      <c r="K32" s="51" t="str">
        <f t="shared" si="47"/>
        <v/>
      </c>
      <c r="L32" s="134" t="str">
        <f t="shared" si="48"/>
        <v/>
      </c>
      <c r="M32" s="52" t="str">
        <f t="shared" si="49"/>
        <v/>
      </c>
      <c r="N32" s="134" t="str">
        <f t="shared" si="50"/>
        <v/>
      </c>
      <c r="O32" s="52" t="str">
        <f t="shared" si="51"/>
        <v/>
      </c>
      <c r="P32" s="134" t="str">
        <f t="shared" si="52"/>
        <v/>
      </c>
      <c r="Q32" s="52" t="str">
        <f t="shared" si="53"/>
        <v/>
      </c>
      <c r="R32" s="134" t="str">
        <f t="shared" si="54"/>
        <v/>
      </c>
      <c r="S32" s="13" t="str">
        <f t="shared" si="55"/>
        <v/>
      </c>
      <c r="T32" s="138"/>
      <c r="U32" s="29"/>
      <c r="X32" s="65" t="e">
        <f>VLOOKUP($C32,食材マスタ!$A:$AB,5,FALSE)</f>
        <v>#N/A</v>
      </c>
      <c r="Y32" s="65" t="e">
        <f>VLOOKUP($C32,食材マスタ!$A:$AB,6,FALSE)</f>
        <v>#N/A</v>
      </c>
      <c r="Z32" s="65" t="e">
        <f>VLOOKUP($C32,食材マスタ!$A:$AB,13,FALSE)</f>
        <v>#N/A</v>
      </c>
      <c r="AA32" s="65" t="e">
        <f>VLOOKUP($C32,食材マスタ!$A:$AB,12,FALSE)</f>
        <v>#N/A</v>
      </c>
      <c r="AB32" s="65" t="e">
        <f>VLOOKUP($C32,食材マスタ!$A:$AB,14,FALSE)</f>
        <v>#N/A</v>
      </c>
      <c r="AC32" s="65" t="e">
        <f>VLOOKUP($C32,食材マスタ!$A:$AB,16,FALSE)</f>
        <v>#N/A</v>
      </c>
      <c r="AD32" s="65" t="e">
        <f>VLOOKUP($C32,食材マスタ!$A:$AB,19,FALSE)</f>
        <v>#N/A</v>
      </c>
      <c r="AE32" s="65" t="e">
        <f>VLOOKUP($C32,食材マスタ!$A:$AB,26,FALSE)</f>
        <v>#N/A</v>
      </c>
      <c r="AF32" s="65" t="e">
        <f>VLOOKUP($C32,食材マスタ!$A:$AB,28,FALSE)</f>
        <v>#N/A</v>
      </c>
    </row>
    <row r="33" spans="1:32" ht="14.25" customHeight="1" x14ac:dyDescent="0.25">
      <c r="A33" s="291"/>
      <c r="B33" s="292"/>
      <c r="C33" s="46"/>
      <c r="D33" s="53"/>
      <c r="E33" s="123" t="str">
        <f>IF(C33="","",VLOOKUP(C33,食材マスタ!$A$3:$AB$455,6,FALSE))</f>
        <v/>
      </c>
      <c r="F33" s="49"/>
      <c r="G33" s="50" t="str">
        <f t="shared" si="44"/>
        <v/>
      </c>
      <c r="H33" s="41" t="str">
        <f t="shared" si="45"/>
        <v/>
      </c>
      <c r="I33" s="126" t="str">
        <f>IF(C33="","",VLOOKUP(C33,食材マスタ!$A$3:$AB$455,13,FALSE))</f>
        <v/>
      </c>
      <c r="J33" s="43" t="str">
        <f t="shared" si="46"/>
        <v/>
      </c>
      <c r="K33" s="51" t="str">
        <f t="shared" si="47"/>
        <v/>
      </c>
      <c r="L33" s="134" t="str">
        <f t="shared" si="48"/>
        <v/>
      </c>
      <c r="M33" s="52" t="str">
        <f t="shared" si="49"/>
        <v/>
      </c>
      <c r="N33" s="134" t="str">
        <f t="shared" si="50"/>
        <v/>
      </c>
      <c r="O33" s="52" t="str">
        <f t="shared" si="51"/>
        <v/>
      </c>
      <c r="P33" s="134" t="str">
        <f t="shared" si="52"/>
        <v/>
      </c>
      <c r="Q33" s="52" t="str">
        <f t="shared" si="53"/>
        <v/>
      </c>
      <c r="R33" s="134" t="str">
        <f t="shared" si="54"/>
        <v/>
      </c>
      <c r="S33" s="13" t="str">
        <f t="shared" si="55"/>
        <v/>
      </c>
      <c r="T33" s="138"/>
      <c r="U33" s="29"/>
      <c r="X33" s="65" t="e">
        <f>VLOOKUP($C33,食材マスタ!$A:$AB,5,FALSE)</f>
        <v>#N/A</v>
      </c>
      <c r="Y33" s="65" t="e">
        <f>VLOOKUP($C33,食材マスタ!$A:$AB,6,FALSE)</f>
        <v>#N/A</v>
      </c>
      <c r="Z33" s="65" t="e">
        <f>VLOOKUP($C33,食材マスタ!$A:$AB,13,FALSE)</f>
        <v>#N/A</v>
      </c>
      <c r="AA33" s="65" t="e">
        <f>VLOOKUP($C33,食材マスタ!$A:$AB,12,FALSE)</f>
        <v>#N/A</v>
      </c>
      <c r="AB33" s="65" t="e">
        <f>VLOOKUP($C33,食材マスタ!$A:$AB,14,FALSE)</f>
        <v>#N/A</v>
      </c>
      <c r="AC33" s="65" t="e">
        <f>VLOOKUP($C33,食材マスタ!$A:$AB,16,FALSE)</f>
        <v>#N/A</v>
      </c>
      <c r="AD33" s="65" t="e">
        <f>VLOOKUP($C33,食材マスタ!$A:$AB,19,FALSE)</f>
        <v>#N/A</v>
      </c>
      <c r="AE33" s="65" t="e">
        <f>VLOOKUP($C33,食材マスタ!$A:$AB,26,FALSE)</f>
        <v>#N/A</v>
      </c>
      <c r="AF33" s="65" t="e">
        <f>VLOOKUP($C33,食材マスタ!$A:$AB,28,FALSE)</f>
        <v>#N/A</v>
      </c>
    </row>
    <row r="34" spans="1:32" ht="14.25" customHeight="1" x14ac:dyDescent="0.25">
      <c r="A34" s="291"/>
      <c r="B34" s="292"/>
      <c r="C34" s="46"/>
      <c r="D34" s="47"/>
      <c r="E34" s="123" t="str">
        <f>IF(C34="","",VLOOKUP(C34,食材マスタ!$A$3:$AB$455,6,FALSE))</f>
        <v/>
      </c>
      <c r="F34" s="49"/>
      <c r="G34" s="50" t="str">
        <f t="shared" si="44"/>
        <v/>
      </c>
      <c r="H34" s="41" t="str">
        <f t="shared" si="45"/>
        <v/>
      </c>
      <c r="I34" s="126" t="str">
        <f>IF(C34="","",VLOOKUP(C34,食材マスタ!$A$3:$AB$455,13,FALSE))</f>
        <v/>
      </c>
      <c r="J34" s="43" t="str">
        <f t="shared" si="46"/>
        <v/>
      </c>
      <c r="K34" s="51" t="str">
        <f t="shared" si="47"/>
        <v/>
      </c>
      <c r="L34" s="134" t="str">
        <f t="shared" si="48"/>
        <v/>
      </c>
      <c r="M34" s="52" t="str">
        <f t="shared" si="49"/>
        <v/>
      </c>
      <c r="N34" s="134" t="str">
        <f t="shared" si="50"/>
        <v/>
      </c>
      <c r="O34" s="52" t="str">
        <f t="shared" si="51"/>
        <v/>
      </c>
      <c r="P34" s="134" t="str">
        <f t="shared" si="52"/>
        <v/>
      </c>
      <c r="Q34" s="52" t="str">
        <f t="shared" si="53"/>
        <v/>
      </c>
      <c r="R34" s="134" t="str">
        <f t="shared" si="54"/>
        <v/>
      </c>
      <c r="S34" s="13" t="str">
        <f t="shared" si="55"/>
        <v/>
      </c>
      <c r="T34" s="138"/>
      <c r="U34" s="29"/>
      <c r="X34" s="65" t="e">
        <f>VLOOKUP($C34,食材マスタ!$A:$AB,5,FALSE)</f>
        <v>#N/A</v>
      </c>
      <c r="Y34" s="65" t="e">
        <f>VLOOKUP($C34,食材マスタ!$A:$AB,6,FALSE)</f>
        <v>#N/A</v>
      </c>
      <c r="Z34" s="65" t="e">
        <f>VLOOKUP($C34,食材マスタ!$A:$AB,13,FALSE)</f>
        <v>#N/A</v>
      </c>
      <c r="AA34" s="65" t="e">
        <f>VLOOKUP($C34,食材マスタ!$A:$AB,12,FALSE)</f>
        <v>#N/A</v>
      </c>
      <c r="AB34" s="65" t="e">
        <f>VLOOKUP($C34,食材マスタ!$A:$AB,14,FALSE)</f>
        <v>#N/A</v>
      </c>
      <c r="AC34" s="65" t="e">
        <f>VLOOKUP($C34,食材マスタ!$A:$AB,16,FALSE)</f>
        <v>#N/A</v>
      </c>
      <c r="AD34" s="65" t="e">
        <f>VLOOKUP($C34,食材マスタ!$A:$AB,19,FALSE)</f>
        <v>#N/A</v>
      </c>
      <c r="AE34" s="65" t="e">
        <f>VLOOKUP($C34,食材マスタ!$A:$AB,26,FALSE)</f>
        <v>#N/A</v>
      </c>
      <c r="AF34" s="65" t="e">
        <f>VLOOKUP($C34,食材マスタ!$A:$AB,28,FALSE)</f>
        <v>#N/A</v>
      </c>
    </row>
    <row r="35" spans="1:32" ht="14.25" customHeight="1" x14ac:dyDescent="0.25">
      <c r="A35" s="291"/>
      <c r="B35" s="292"/>
      <c r="C35" s="46"/>
      <c r="D35" s="47"/>
      <c r="E35" s="123" t="str">
        <f>IF(C35="","",VLOOKUP(C35,食材マスタ!$A$3:$AB$455,6,FALSE))</f>
        <v/>
      </c>
      <c r="F35" s="49"/>
      <c r="G35" s="50" t="str">
        <f t="shared" si="44"/>
        <v/>
      </c>
      <c r="H35" s="41" t="str">
        <f t="shared" si="45"/>
        <v/>
      </c>
      <c r="I35" s="126" t="str">
        <f>IF(C35="","",VLOOKUP(C35,食材マスタ!$A$3:$AB$455,13,FALSE))</f>
        <v/>
      </c>
      <c r="J35" s="43" t="str">
        <f t="shared" si="46"/>
        <v/>
      </c>
      <c r="K35" s="51" t="str">
        <f t="shared" si="47"/>
        <v/>
      </c>
      <c r="L35" s="134" t="str">
        <f t="shared" si="48"/>
        <v/>
      </c>
      <c r="M35" s="52" t="str">
        <f t="shared" si="49"/>
        <v/>
      </c>
      <c r="N35" s="134" t="str">
        <f t="shared" si="50"/>
        <v/>
      </c>
      <c r="O35" s="52" t="str">
        <f t="shared" si="51"/>
        <v/>
      </c>
      <c r="P35" s="134" t="str">
        <f t="shared" si="52"/>
        <v/>
      </c>
      <c r="Q35" s="52" t="str">
        <f t="shared" si="53"/>
        <v/>
      </c>
      <c r="R35" s="134" t="str">
        <f t="shared" si="54"/>
        <v/>
      </c>
      <c r="S35" s="13" t="str">
        <f t="shared" si="55"/>
        <v/>
      </c>
      <c r="T35" s="138"/>
      <c r="U35" s="29"/>
      <c r="X35" s="65" t="e">
        <f>VLOOKUP($C35,食材マスタ!$A:$AB,5,FALSE)</f>
        <v>#N/A</v>
      </c>
      <c r="Y35" s="65" t="e">
        <f>VLOOKUP($C35,食材マスタ!$A:$AB,6,FALSE)</f>
        <v>#N/A</v>
      </c>
      <c r="Z35" s="65" t="e">
        <f>VLOOKUP($C35,食材マスタ!$A:$AB,13,FALSE)</f>
        <v>#N/A</v>
      </c>
      <c r="AA35" s="65" t="e">
        <f>VLOOKUP($C35,食材マスタ!$A:$AB,12,FALSE)</f>
        <v>#N/A</v>
      </c>
      <c r="AB35" s="65" t="e">
        <f>VLOOKUP($C35,食材マスタ!$A:$AB,14,FALSE)</f>
        <v>#N/A</v>
      </c>
      <c r="AC35" s="65" t="e">
        <f>VLOOKUP($C35,食材マスタ!$A:$AB,16,FALSE)</f>
        <v>#N/A</v>
      </c>
      <c r="AD35" s="65" t="e">
        <f>VLOOKUP($C35,食材マスタ!$A:$AB,19,FALSE)</f>
        <v>#N/A</v>
      </c>
      <c r="AE35" s="65" t="e">
        <f>VLOOKUP($C35,食材マスタ!$A:$AB,26,FALSE)</f>
        <v>#N/A</v>
      </c>
      <c r="AF35" s="65" t="e">
        <f>VLOOKUP($C35,食材マスタ!$A:$AB,28,FALSE)</f>
        <v>#N/A</v>
      </c>
    </row>
    <row r="36" spans="1:32" ht="14.25" customHeight="1" x14ac:dyDescent="0.25">
      <c r="A36" s="291"/>
      <c r="B36" s="292"/>
      <c r="C36" s="46"/>
      <c r="D36" s="53"/>
      <c r="E36" s="123" t="str">
        <f>IF(C36="","",VLOOKUP(C36,食材マスタ!$A$3:$AB$455,6,FALSE))</f>
        <v/>
      </c>
      <c r="F36" s="49"/>
      <c r="G36" s="50" t="str">
        <f t="shared" si="44"/>
        <v/>
      </c>
      <c r="H36" s="41" t="str">
        <f t="shared" si="45"/>
        <v/>
      </c>
      <c r="I36" s="126" t="str">
        <f>IF(C36="","",VLOOKUP(C36,食材マスタ!$A$3:$AB$455,13,FALSE))</f>
        <v/>
      </c>
      <c r="J36" s="43" t="str">
        <f t="shared" si="46"/>
        <v/>
      </c>
      <c r="K36" s="51" t="str">
        <f t="shared" si="47"/>
        <v/>
      </c>
      <c r="L36" s="134" t="str">
        <f t="shared" si="48"/>
        <v/>
      </c>
      <c r="M36" s="52" t="str">
        <f t="shared" si="49"/>
        <v/>
      </c>
      <c r="N36" s="134" t="str">
        <f t="shared" si="50"/>
        <v/>
      </c>
      <c r="O36" s="52" t="str">
        <f t="shared" si="51"/>
        <v/>
      </c>
      <c r="P36" s="134" t="str">
        <f t="shared" si="52"/>
        <v/>
      </c>
      <c r="Q36" s="52" t="str">
        <f t="shared" si="53"/>
        <v/>
      </c>
      <c r="R36" s="134" t="str">
        <f t="shared" si="54"/>
        <v/>
      </c>
      <c r="S36" s="13" t="str">
        <f t="shared" si="55"/>
        <v/>
      </c>
      <c r="T36" s="138"/>
      <c r="U36" s="30"/>
      <c r="X36" s="65" t="e">
        <f>VLOOKUP($C36,食材マスタ!$A:$AB,5,FALSE)</f>
        <v>#N/A</v>
      </c>
      <c r="Y36" s="65" t="e">
        <f>VLOOKUP($C36,食材マスタ!$A:$AB,6,FALSE)</f>
        <v>#N/A</v>
      </c>
      <c r="Z36" s="65" t="e">
        <f>VLOOKUP($C36,食材マスタ!$A:$AB,13,FALSE)</f>
        <v>#N/A</v>
      </c>
      <c r="AA36" s="65" t="e">
        <f>VLOOKUP($C36,食材マスタ!$A:$AB,12,FALSE)</f>
        <v>#N/A</v>
      </c>
      <c r="AB36" s="65" t="e">
        <f>VLOOKUP($C36,食材マスタ!$A:$AB,14,FALSE)</f>
        <v>#N/A</v>
      </c>
      <c r="AC36" s="65" t="e">
        <f>VLOOKUP($C36,食材マスタ!$A:$AB,16,FALSE)</f>
        <v>#N/A</v>
      </c>
      <c r="AD36" s="65" t="e">
        <f>VLOOKUP($C36,食材マスタ!$A:$AB,19,FALSE)</f>
        <v>#N/A</v>
      </c>
      <c r="AE36" s="65" t="e">
        <f>VLOOKUP($C36,食材マスタ!$A:$AB,26,FALSE)</f>
        <v>#N/A</v>
      </c>
      <c r="AF36" s="65" t="e">
        <f>VLOOKUP($C36,食材マスタ!$A:$AB,28,FALSE)</f>
        <v>#N/A</v>
      </c>
    </row>
    <row r="37" spans="1:32" ht="14.25" customHeight="1" x14ac:dyDescent="0.25">
      <c r="A37" s="291"/>
      <c r="B37" s="292"/>
      <c r="C37" s="46"/>
      <c r="D37" s="47"/>
      <c r="E37" s="123" t="str">
        <f>IF(C37="","",VLOOKUP(C37,食材マスタ!$A$3:$AB$455,6,FALSE))</f>
        <v/>
      </c>
      <c r="F37" s="49"/>
      <c r="G37" s="50" t="str">
        <f t="shared" si="44"/>
        <v/>
      </c>
      <c r="H37" s="41" t="str">
        <f t="shared" si="45"/>
        <v/>
      </c>
      <c r="I37" s="126" t="str">
        <f>IF(C37="","",VLOOKUP(C37,食材マスタ!$A$3:$AB$455,13,FALSE))</f>
        <v/>
      </c>
      <c r="J37" s="43" t="str">
        <f t="shared" si="46"/>
        <v/>
      </c>
      <c r="K37" s="51" t="str">
        <f t="shared" si="47"/>
        <v/>
      </c>
      <c r="L37" s="134" t="str">
        <f t="shared" si="48"/>
        <v/>
      </c>
      <c r="M37" s="52" t="str">
        <f t="shared" si="49"/>
        <v/>
      </c>
      <c r="N37" s="134" t="str">
        <f t="shared" si="50"/>
        <v/>
      </c>
      <c r="O37" s="52" t="str">
        <f t="shared" si="51"/>
        <v/>
      </c>
      <c r="P37" s="134" t="str">
        <f t="shared" si="52"/>
        <v/>
      </c>
      <c r="Q37" s="52" t="str">
        <f t="shared" si="53"/>
        <v/>
      </c>
      <c r="R37" s="134" t="str">
        <f t="shared" si="54"/>
        <v/>
      </c>
      <c r="S37" s="13" t="str">
        <f t="shared" si="55"/>
        <v/>
      </c>
      <c r="T37" s="138"/>
      <c r="U37" s="30"/>
      <c r="X37" s="65" t="e">
        <f>VLOOKUP($C37,食材マスタ!$A:$AB,5,FALSE)</f>
        <v>#N/A</v>
      </c>
      <c r="Y37" s="65" t="e">
        <f>VLOOKUP($C37,食材マスタ!$A:$AB,6,FALSE)</f>
        <v>#N/A</v>
      </c>
      <c r="Z37" s="65" t="e">
        <f>VLOOKUP($C37,食材マスタ!$A:$AB,13,FALSE)</f>
        <v>#N/A</v>
      </c>
      <c r="AA37" s="65" t="e">
        <f>VLOOKUP($C37,食材マスタ!$A:$AB,12,FALSE)</f>
        <v>#N/A</v>
      </c>
      <c r="AB37" s="65" t="e">
        <f>VLOOKUP($C37,食材マスタ!$A:$AB,14,FALSE)</f>
        <v>#N/A</v>
      </c>
      <c r="AC37" s="65" t="e">
        <f>VLOOKUP($C37,食材マスタ!$A:$AB,16,FALSE)</f>
        <v>#N/A</v>
      </c>
      <c r="AD37" s="65" t="e">
        <f>VLOOKUP($C37,食材マスタ!$A:$AB,19,FALSE)</f>
        <v>#N/A</v>
      </c>
      <c r="AE37" s="65" t="e">
        <f>VLOOKUP($C37,食材マスタ!$A:$AB,26,FALSE)</f>
        <v>#N/A</v>
      </c>
      <c r="AF37" s="65" t="e">
        <f>VLOOKUP($C37,食材マスタ!$A:$AB,28,FALSE)</f>
        <v>#N/A</v>
      </c>
    </row>
    <row r="38" spans="1:32" ht="14.25" customHeight="1" x14ac:dyDescent="0.25">
      <c r="A38" s="291"/>
      <c r="B38" s="292"/>
      <c r="C38" s="46"/>
      <c r="D38" s="47"/>
      <c r="E38" s="123" t="str">
        <f>IF(C38="","",VLOOKUP(C38,食材マスタ!$A$3:$AB$455,6,FALSE))</f>
        <v/>
      </c>
      <c r="F38" s="49"/>
      <c r="G38" s="50" t="str">
        <f t="shared" si="44"/>
        <v/>
      </c>
      <c r="H38" s="41" t="str">
        <f t="shared" si="45"/>
        <v/>
      </c>
      <c r="I38" s="126" t="str">
        <f>IF(C38="","",VLOOKUP(C38,食材マスタ!$A$3:$AB$455,13,FALSE))</f>
        <v/>
      </c>
      <c r="J38" s="43" t="str">
        <f t="shared" si="46"/>
        <v/>
      </c>
      <c r="K38" s="51" t="str">
        <f t="shared" si="47"/>
        <v/>
      </c>
      <c r="L38" s="134" t="str">
        <f t="shared" si="48"/>
        <v/>
      </c>
      <c r="M38" s="52" t="str">
        <f t="shared" si="49"/>
        <v/>
      </c>
      <c r="N38" s="134" t="str">
        <f t="shared" si="50"/>
        <v/>
      </c>
      <c r="O38" s="52" t="str">
        <f t="shared" si="51"/>
        <v/>
      </c>
      <c r="P38" s="134" t="str">
        <f t="shared" si="52"/>
        <v/>
      </c>
      <c r="Q38" s="52" t="str">
        <f t="shared" si="53"/>
        <v/>
      </c>
      <c r="R38" s="134" t="str">
        <f t="shared" si="54"/>
        <v/>
      </c>
      <c r="S38" s="13" t="str">
        <f t="shared" si="55"/>
        <v/>
      </c>
      <c r="T38" s="138"/>
      <c r="U38" s="30"/>
      <c r="X38" s="65" t="e">
        <f>VLOOKUP($C38,食材マスタ!$A:$AB,5,FALSE)</f>
        <v>#N/A</v>
      </c>
      <c r="Y38" s="65" t="e">
        <f>VLOOKUP($C38,食材マスタ!$A:$AB,6,FALSE)</f>
        <v>#N/A</v>
      </c>
      <c r="Z38" s="65" t="e">
        <f>VLOOKUP($C38,食材マスタ!$A:$AB,13,FALSE)</f>
        <v>#N/A</v>
      </c>
      <c r="AA38" s="65" t="e">
        <f>VLOOKUP($C38,食材マスタ!$A:$AB,12,FALSE)</f>
        <v>#N/A</v>
      </c>
      <c r="AB38" s="65" t="e">
        <f>VLOOKUP($C38,食材マスタ!$A:$AB,14,FALSE)</f>
        <v>#N/A</v>
      </c>
      <c r="AC38" s="65" t="e">
        <f>VLOOKUP($C38,食材マスタ!$A:$AB,16,FALSE)</f>
        <v>#N/A</v>
      </c>
      <c r="AD38" s="65" t="e">
        <f>VLOOKUP($C38,食材マスタ!$A:$AB,19,FALSE)</f>
        <v>#N/A</v>
      </c>
      <c r="AE38" s="65" t="e">
        <f>VLOOKUP($C38,食材マスタ!$A:$AB,26,FALSE)</f>
        <v>#N/A</v>
      </c>
      <c r="AF38" s="65" t="e">
        <f>VLOOKUP($C38,食材マスタ!$A:$AB,28,FALSE)</f>
        <v>#N/A</v>
      </c>
    </row>
    <row r="39" spans="1:32" ht="14.25" customHeight="1" x14ac:dyDescent="0.25">
      <c r="A39" s="291"/>
      <c r="B39" s="292"/>
      <c r="C39" s="46"/>
      <c r="D39" s="47"/>
      <c r="E39" s="123" t="str">
        <f>IF(C39="","",VLOOKUP(C39,食材マスタ!$A$3:$AB$455,6,FALSE))</f>
        <v/>
      </c>
      <c r="F39" s="49"/>
      <c r="G39" s="50" t="str">
        <f t="shared" si="44"/>
        <v/>
      </c>
      <c r="H39" s="41" t="str">
        <f t="shared" si="45"/>
        <v/>
      </c>
      <c r="I39" s="126" t="str">
        <f>IF(C39="","",VLOOKUP(C39,食材マスタ!$A$3:$AB$455,13,FALSE))</f>
        <v/>
      </c>
      <c r="J39" s="43" t="str">
        <f t="shared" si="46"/>
        <v/>
      </c>
      <c r="K39" s="51" t="str">
        <f t="shared" si="47"/>
        <v/>
      </c>
      <c r="L39" s="134" t="str">
        <f t="shared" si="48"/>
        <v/>
      </c>
      <c r="M39" s="52" t="str">
        <f t="shared" si="49"/>
        <v/>
      </c>
      <c r="N39" s="134" t="str">
        <f t="shared" si="50"/>
        <v/>
      </c>
      <c r="O39" s="52" t="str">
        <f t="shared" si="51"/>
        <v/>
      </c>
      <c r="P39" s="134" t="str">
        <f t="shared" si="52"/>
        <v/>
      </c>
      <c r="Q39" s="52" t="str">
        <f t="shared" si="53"/>
        <v/>
      </c>
      <c r="R39" s="134" t="str">
        <f t="shared" si="54"/>
        <v/>
      </c>
      <c r="S39" s="13" t="str">
        <f t="shared" si="55"/>
        <v/>
      </c>
      <c r="T39" s="138"/>
      <c r="U39" s="30"/>
      <c r="X39" s="65" t="e">
        <f>VLOOKUP($C39,食材マスタ!$A:$AB,5,FALSE)</f>
        <v>#N/A</v>
      </c>
      <c r="Y39" s="65" t="e">
        <f>VLOOKUP($C39,食材マスタ!$A:$AB,6,FALSE)</f>
        <v>#N/A</v>
      </c>
      <c r="Z39" s="65" t="e">
        <f>VLOOKUP($C39,食材マスタ!$A:$AB,13,FALSE)</f>
        <v>#N/A</v>
      </c>
      <c r="AA39" s="65" t="e">
        <f>VLOOKUP($C39,食材マスタ!$A:$AB,12,FALSE)</f>
        <v>#N/A</v>
      </c>
      <c r="AB39" s="65" t="e">
        <f>VLOOKUP($C39,食材マスタ!$A:$AB,14,FALSE)</f>
        <v>#N/A</v>
      </c>
      <c r="AC39" s="65" t="e">
        <f>VLOOKUP($C39,食材マスタ!$A:$AB,16,FALSE)</f>
        <v>#N/A</v>
      </c>
      <c r="AD39" s="65" t="e">
        <f>VLOOKUP($C39,食材マスタ!$A:$AB,19,FALSE)</f>
        <v>#N/A</v>
      </c>
      <c r="AE39" s="65" t="e">
        <f>VLOOKUP($C39,食材マスタ!$A:$AB,26,FALSE)</f>
        <v>#N/A</v>
      </c>
      <c r="AF39" s="65" t="e">
        <f>VLOOKUP($C39,食材マスタ!$A:$AB,28,FALSE)</f>
        <v>#N/A</v>
      </c>
    </row>
    <row r="40" spans="1:32" ht="14.25" customHeight="1" x14ac:dyDescent="0.25">
      <c r="A40" s="291"/>
      <c r="B40" s="292"/>
      <c r="C40" s="46"/>
      <c r="D40" s="47"/>
      <c r="E40" s="123" t="str">
        <f>IF(C40="","",VLOOKUP(C40,食材マスタ!$A$3:$AB$455,6,FALSE))</f>
        <v/>
      </c>
      <c r="F40" s="49"/>
      <c r="G40" s="50" t="str">
        <f t="shared" si="44"/>
        <v/>
      </c>
      <c r="H40" s="41" t="str">
        <f t="shared" si="45"/>
        <v/>
      </c>
      <c r="I40" s="126" t="str">
        <f>IF(C40="","",VLOOKUP(C40,食材マスタ!$A$3:$AB$455,13,FALSE))</f>
        <v/>
      </c>
      <c r="J40" s="43" t="str">
        <f t="shared" si="46"/>
        <v/>
      </c>
      <c r="K40" s="51" t="str">
        <f t="shared" si="47"/>
        <v/>
      </c>
      <c r="L40" s="134" t="str">
        <f t="shared" si="48"/>
        <v/>
      </c>
      <c r="M40" s="52" t="str">
        <f t="shared" si="49"/>
        <v/>
      </c>
      <c r="N40" s="134" t="str">
        <f t="shared" si="50"/>
        <v/>
      </c>
      <c r="O40" s="52" t="str">
        <f t="shared" si="51"/>
        <v/>
      </c>
      <c r="P40" s="134" t="str">
        <f t="shared" si="52"/>
        <v/>
      </c>
      <c r="Q40" s="52" t="str">
        <f t="shared" si="53"/>
        <v/>
      </c>
      <c r="R40" s="134" t="str">
        <f t="shared" si="54"/>
        <v/>
      </c>
      <c r="S40" s="13" t="str">
        <f t="shared" si="55"/>
        <v/>
      </c>
      <c r="T40" s="138"/>
      <c r="U40" s="30"/>
      <c r="X40" s="65" t="e">
        <f>VLOOKUP($C40,食材マスタ!$A:$AB,5,FALSE)</f>
        <v>#N/A</v>
      </c>
      <c r="Y40" s="65" t="e">
        <f>VLOOKUP($C40,食材マスタ!$A:$AB,6,FALSE)</f>
        <v>#N/A</v>
      </c>
      <c r="Z40" s="65" t="e">
        <f>VLOOKUP($C40,食材マスタ!$A:$AB,13,FALSE)</f>
        <v>#N/A</v>
      </c>
      <c r="AA40" s="65" t="e">
        <f>VLOOKUP($C40,食材マスタ!$A:$AB,12,FALSE)</f>
        <v>#N/A</v>
      </c>
      <c r="AB40" s="65" t="e">
        <f>VLOOKUP($C40,食材マスタ!$A:$AB,14,FALSE)</f>
        <v>#N/A</v>
      </c>
      <c r="AC40" s="65" t="e">
        <f>VLOOKUP($C40,食材マスタ!$A:$AB,16,FALSE)</f>
        <v>#N/A</v>
      </c>
      <c r="AD40" s="65" t="e">
        <f>VLOOKUP($C40,食材マスタ!$A:$AB,19,FALSE)</f>
        <v>#N/A</v>
      </c>
      <c r="AE40" s="65" t="e">
        <f>VLOOKUP($C40,食材マスタ!$A:$AB,26,FALSE)</f>
        <v>#N/A</v>
      </c>
      <c r="AF40" s="65" t="e">
        <f>VLOOKUP($C40,食材マスタ!$A:$AB,28,FALSE)</f>
        <v>#N/A</v>
      </c>
    </row>
    <row r="41" spans="1:32" ht="14.25" customHeight="1" x14ac:dyDescent="0.25">
      <c r="A41" s="291"/>
      <c r="B41" s="292"/>
      <c r="C41" s="46"/>
      <c r="D41" s="62"/>
      <c r="E41" s="123" t="str">
        <f>IF(C41="","",VLOOKUP(C41,食材マスタ!$A$3:$AB$455,6,FALSE))</f>
        <v/>
      </c>
      <c r="F41" s="49"/>
      <c r="G41" s="50" t="str">
        <f t="shared" si="44"/>
        <v/>
      </c>
      <c r="H41" s="41" t="str">
        <f t="shared" si="45"/>
        <v/>
      </c>
      <c r="I41" s="126" t="str">
        <f>IF(C41="","",VLOOKUP(C41,食材マスタ!$A$3:$AB$455,13,FALSE))</f>
        <v/>
      </c>
      <c r="J41" s="43" t="str">
        <f t="shared" si="46"/>
        <v/>
      </c>
      <c r="K41" s="51" t="str">
        <f t="shared" si="47"/>
        <v/>
      </c>
      <c r="L41" s="134" t="str">
        <f t="shared" si="48"/>
        <v/>
      </c>
      <c r="M41" s="52" t="str">
        <f t="shared" si="49"/>
        <v/>
      </c>
      <c r="N41" s="134" t="str">
        <f t="shared" si="50"/>
        <v/>
      </c>
      <c r="O41" s="52" t="str">
        <f t="shared" si="51"/>
        <v/>
      </c>
      <c r="P41" s="134" t="str">
        <f t="shared" si="52"/>
        <v/>
      </c>
      <c r="Q41" s="52" t="str">
        <f t="shared" si="53"/>
        <v/>
      </c>
      <c r="R41" s="134" t="str">
        <f t="shared" si="54"/>
        <v/>
      </c>
      <c r="S41" s="13" t="str">
        <f t="shared" si="55"/>
        <v/>
      </c>
      <c r="T41" s="139"/>
      <c r="U41" s="33"/>
      <c r="X41" s="65" t="e">
        <f>VLOOKUP($C41,食材マスタ!$A:$AB,5,FALSE)</f>
        <v>#N/A</v>
      </c>
      <c r="Y41" s="65" t="e">
        <f>VLOOKUP($C41,食材マスタ!$A:$AB,6,FALSE)</f>
        <v>#N/A</v>
      </c>
      <c r="Z41" s="65" t="e">
        <f>VLOOKUP($C41,食材マスタ!$A:$AB,13,FALSE)</f>
        <v>#N/A</v>
      </c>
      <c r="AA41" s="65" t="e">
        <f>VLOOKUP($C41,食材マスタ!$A:$AB,12,FALSE)</f>
        <v>#N/A</v>
      </c>
      <c r="AB41" s="65" t="e">
        <f>VLOOKUP($C41,食材マスタ!$A:$AB,14,FALSE)</f>
        <v>#N/A</v>
      </c>
      <c r="AC41" s="65" t="e">
        <f>VLOOKUP($C41,食材マスタ!$A:$AB,16,FALSE)</f>
        <v>#N/A</v>
      </c>
      <c r="AD41" s="65" t="e">
        <f>VLOOKUP($C41,食材マスタ!$A:$AB,19,FALSE)</f>
        <v>#N/A</v>
      </c>
      <c r="AE41" s="65" t="e">
        <f>VLOOKUP($C41,食材マスタ!$A:$AB,26,FALSE)</f>
        <v>#N/A</v>
      </c>
      <c r="AF41" s="65" t="e">
        <f>VLOOKUP($C41,食材マスタ!$A:$AB,28,FALSE)</f>
        <v>#N/A</v>
      </c>
    </row>
    <row r="42" spans="1:32" ht="14.25" customHeight="1" x14ac:dyDescent="0.25">
      <c r="A42" s="291"/>
      <c r="B42" s="292"/>
      <c r="C42" s="46"/>
      <c r="D42" s="47"/>
      <c r="E42" s="123" t="str">
        <f>IF(C42="","",VLOOKUP(C42,食材マスタ!$A$3:$AB$455,6,FALSE))</f>
        <v/>
      </c>
      <c r="F42" s="49"/>
      <c r="G42" s="50" t="str">
        <f t="shared" si="44"/>
        <v/>
      </c>
      <c r="H42" s="41" t="str">
        <f t="shared" si="45"/>
        <v/>
      </c>
      <c r="I42" s="126" t="str">
        <f>IF(C42="","",VLOOKUP(C42,食材マスタ!$A$3:$AB$455,13,FALSE))</f>
        <v/>
      </c>
      <c r="J42" s="43" t="str">
        <f t="shared" si="46"/>
        <v/>
      </c>
      <c r="K42" s="51" t="str">
        <f t="shared" si="47"/>
        <v/>
      </c>
      <c r="L42" s="134" t="str">
        <f t="shared" si="48"/>
        <v/>
      </c>
      <c r="M42" s="52" t="str">
        <f t="shared" si="49"/>
        <v/>
      </c>
      <c r="N42" s="134" t="str">
        <f t="shared" si="50"/>
        <v/>
      </c>
      <c r="O42" s="52" t="str">
        <f t="shared" si="51"/>
        <v/>
      </c>
      <c r="P42" s="134" t="str">
        <f t="shared" si="52"/>
        <v/>
      </c>
      <c r="Q42" s="52" t="str">
        <f t="shared" si="53"/>
        <v/>
      </c>
      <c r="R42" s="134" t="str">
        <f t="shared" si="54"/>
        <v/>
      </c>
      <c r="S42" s="13" t="str">
        <f t="shared" si="11"/>
        <v/>
      </c>
      <c r="T42" s="138"/>
      <c r="U42" s="29"/>
      <c r="X42" s="65" t="e">
        <f>VLOOKUP($C42,食材マスタ!$A:$AB,5,FALSE)</f>
        <v>#N/A</v>
      </c>
      <c r="Y42" s="65" t="e">
        <f>VLOOKUP($C42,食材マスタ!$A:$AB,6,FALSE)</f>
        <v>#N/A</v>
      </c>
      <c r="Z42" s="65" t="e">
        <f>VLOOKUP($C42,食材マスタ!$A:$AB,13,FALSE)</f>
        <v>#N/A</v>
      </c>
      <c r="AA42" s="65" t="e">
        <f>VLOOKUP($C42,食材マスタ!$A:$AB,12,FALSE)</f>
        <v>#N/A</v>
      </c>
      <c r="AB42" s="65" t="e">
        <f>VLOOKUP($C42,食材マスタ!$A:$AB,14,FALSE)</f>
        <v>#N/A</v>
      </c>
      <c r="AC42" s="65" t="e">
        <f>VLOOKUP($C42,食材マスタ!$A:$AB,16,FALSE)</f>
        <v>#N/A</v>
      </c>
      <c r="AD42" s="65" t="e">
        <f>VLOOKUP($C42,食材マスタ!$A:$AB,19,FALSE)</f>
        <v>#N/A</v>
      </c>
      <c r="AE42" s="65" t="e">
        <f>VLOOKUP($C42,食材マスタ!$A:$AB,26,FALSE)</f>
        <v>#N/A</v>
      </c>
      <c r="AF42" s="65" t="e">
        <f>VLOOKUP($C42,食材マスタ!$A:$AB,28,FALSE)</f>
        <v>#N/A</v>
      </c>
    </row>
    <row r="43" spans="1:32" ht="14.25" customHeight="1" thickBot="1" x14ac:dyDescent="0.3">
      <c r="A43" s="295"/>
      <c r="B43" s="296"/>
      <c r="C43" s="71"/>
      <c r="D43" s="72"/>
      <c r="E43" s="73" t="str">
        <f>IF(C43="","",VLOOKUP(C43,食材マスタ!$A$3:$AB$455,6,FALSE))</f>
        <v/>
      </c>
      <c r="F43" s="68"/>
      <c r="G43" s="74" t="str">
        <f t="shared" ref="G43:G78" si="56">IF(C43="","",F43/((100-I43)/100))</f>
        <v/>
      </c>
      <c r="H43" s="75" t="str">
        <f t="shared" ref="H43:H78" si="57">IF(C43="","",ROUND(G43*AA43,1))</f>
        <v/>
      </c>
      <c r="I43" s="76" t="str">
        <f>IF(C43="","",VLOOKUP(C43,食材マスタ!$A$3:$AB$455,13,FALSE))</f>
        <v/>
      </c>
      <c r="J43" s="76" t="str">
        <f t="shared" ref="J43:J78" si="58">K43</f>
        <v/>
      </c>
      <c r="K43" s="77" t="str">
        <f t="shared" ref="K43:K78" si="59">IF(C43="","",ROUND((F43*AB43)/100,0))</f>
        <v/>
      </c>
      <c r="L43" s="135" t="str">
        <f t="shared" ref="L43:L78" si="60">M43</f>
        <v/>
      </c>
      <c r="M43" s="78" t="str">
        <f t="shared" ref="M43:M78" si="61">IF(C43="","",ROUND((F43*AC43)/100,1))</f>
        <v/>
      </c>
      <c r="N43" s="135" t="str">
        <f t="shared" ref="N43:N78" si="62">O43</f>
        <v/>
      </c>
      <c r="O43" s="78" t="str">
        <f t="shared" ref="O43:O78" si="63">IF(C43="","",ROUND((F43*AD43)/100,1))</f>
        <v/>
      </c>
      <c r="P43" s="135" t="str">
        <f t="shared" ref="P43:P78" si="64">Q43</f>
        <v/>
      </c>
      <c r="Q43" s="78" t="str">
        <f t="shared" ref="Q43:Q78" si="65">IF(C43="","",ROUND((F43*AE43)/100,1))</f>
        <v/>
      </c>
      <c r="R43" s="135" t="str">
        <f t="shared" ref="R43:R78" si="66">S43</f>
        <v/>
      </c>
      <c r="S43" s="17" t="str">
        <f t="shared" ref="S43:S56" si="67">IF(C43="","",ROUND((F43*AF43)/100,1))</f>
        <v/>
      </c>
      <c r="T43" s="140"/>
      <c r="U43" s="79"/>
      <c r="X43" s="65" t="e">
        <f>VLOOKUP($C43,食材マスタ!$A:$AB,5,FALSE)</f>
        <v>#N/A</v>
      </c>
      <c r="Y43" s="65" t="e">
        <f>VLOOKUP($C43,食材マスタ!$A:$AB,6,FALSE)</f>
        <v>#N/A</v>
      </c>
      <c r="Z43" s="65" t="e">
        <f>VLOOKUP($C43,食材マスタ!$A:$AB,13,FALSE)</f>
        <v>#N/A</v>
      </c>
      <c r="AA43" s="65" t="e">
        <f>VLOOKUP($C43,食材マスタ!$A:$AB,12,FALSE)</f>
        <v>#N/A</v>
      </c>
      <c r="AB43" s="65" t="e">
        <f>VLOOKUP($C43,食材マスタ!$A:$AB,14,FALSE)</f>
        <v>#N/A</v>
      </c>
      <c r="AC43" s="65" t="e">
        <f>VLOOKUP($C43,食材マスタ!$A:$AB,16,FALSE)</f>
        <v>#N/A</v>
      </c>
      <c r="AD43" s="65" t="e">
        <f>VLOOKUP($C43,食材マスタ!$A:$AB,19,FALSE)</f>
        <v>#N/A</v>
      </c>
      <c r="AE43" s="65" t="e">
        <f>VLOOKUP($C43,食材マスタ!$A:$AB,26,FALSE)</f>
        <v>#N/A</v>
      </c>
      <c r="AF43" s="65" t="e">
        <f>VLOOKUP($C43,食材マスタ!$A:$AB,28,FALSE)</f>
        <v>#N/A</v>
      </c>
    </row>
    <row r="44" spans="1:32" ht="14.25" customHeight="1" x14ac:dyDescent="0.25">
      <c r="A44" s="293"/>
      <c r="B44" s="294"/>
      <c r="C44" s="69"/>
      <c r="D44" s="37"/>
      <c r="E44" s="48" t="str">
        <f>IF(C44="","",VLOOKUP(C44,食材マスタ!$A$3:$AB$455,6,FALSE))</f>
        <v/>
      </c>
      <c r="F44" s="39"/>
      <c r="G44" s="40" t="str">
        <f t="shared" si="56"/>
        <v/>
      </c>
      <c r="H44" s="67" t="str">
        <f t="shared" si="57"/>
        <v/>
      </c>
      <c r="I44" s="43" t="str">
        <f>IF(C44="","",VLOOKUP(C44,食材マスタ!$A$3:$AB$455,13,FALSE))</f>
        <v/>
      </c>
      <c r="J44" s="42" t="str">
        <f t="shared" si="58"/>
        <v/>
      </c>
      <c r="K44" s="44" t="str">
        <f t="shared" si="59"/>
        <v/>
      </c>
      <c r="L44" s="136" t="str">
        <f t="shared" si="60"/>
        <v/>
      </c>
      <c r="M44" s="45" t="str">
        <f t="shared" si="61"/>
        <v/>
      </c>
      <c r="N44" s="136" t="str">
        <f t="shared" si="62"/>
        <v/>
      </c>
      <c r="O44" s="45" t="str">
        <f t="shared" si="63"/>
        <v/>
      </c>
      <c r="P44" s="136" t="str">
        <f t="shared" si="64"/>
        <v/>
      </c>
      <c r="Q44" s="45" t="str">
        <f t="shared" si="65"/>
        <v/>
      </c>
      <c r="R44" s="136" t="str">
        <f t="shared" si="66"/>
        <v/>
      </c>
      <c r="S44" s="10" t="str">
        <f t="shared" si="67"/>
        <v/>
      </c>
      <c r="T44" s="137"/>
      <c r="U44" s="70"/>
      <c r="X44" s="65" t="e">
        <f>VLOOKUP($C44,食材マスタ!$A:$AB,5,FALSE)</f>
        <v>#N/A</v>
      </c>
      <c r="Y44" s="65" t="e">
        <f>VLOOKUP($C44,食材マスタ!$A:$AB,6,FALSE)</f>
        <v>#N/A</v>
      </c>
      <c r="Z44" s="65" t="e">
        <f>VLOOKUP($C44,食材マスタ!$A:$AB,13,FALSE)</f>
        <v>#N/A</v>
      </c>
      <c r="AA44" s="65" t="e">
        <f>VLOOKUP($C44,食材マスタ!$A:$AB,12,FALSE)</f>
        <v>#N/A</v>
      </c>
      <c r="AB44" s="65" t="e">
        <f>VLOOKUP($C44,食材マスタ!$A:$AB,14,FALSE)</f>
        <v>#N/A</v>
      </c>
      <c r="AC44" s="65" t="e">
        <f>VLOOKUP($C44,食材マスタ!$A:$AB,16,FALSE)</f>
        <v>#N/A</v>
      </c>
      <c r="AD44" s="65" t="e">
        <f>VLOOKUP($C44,食材マスタ!$A:$AB,19,FALSE)</f>
        <v>#N/A</v>
      </c>
      <c r="AE44" s="65" t="e">
        <f>VLOOKUP($C44,食材マスタ!$A:$AB,26,FALSE)</f>
        <v>#N/A</v>
      </c>
      <c r="AF44" s="65" t="e">
        <f>VLOOKUP($C44,食材マスタ!$A:$AB,28,FALSE)</f>
        <v>#N/A</v>
      </c>
    </row>
    <row r="45" spans="1:32" ht="14.25" customHeight="1" x14ac:dyDescent="0.25">
      <c r="A45" s="291"/>
      <c r="B45" s="292"/>
      <c r="C45" s="46"/>
      <c r="D45" s="47"/>
      <c r="E45" s="123" t="str">
        <f>IF(C45="","",VLOOKUP(C45,食材マスタ!$A$3:$AB$455,6,FALSE))</f>
        <v/>
      </c>
      <c r="F45" s="49"/>
      <c r="G45" s="50" t="str">
        <f t="shared" si="56"/>
        <v/>
      </c>
      <c r="H45" s="41" t="str">
        <f t="shared" si="57"/>
        <v/>
      </c>
      <c r="I45" s="126" t="str">
        <f>IF(C45="","",VLOOKUP(C45,食材マスタ!$A$3:$AB$455,13,FALSE))</f>
        <v/>
      </c>
      <c r="J45" s="43" t="str">
        <f t="shared" si="58"/>
        <v/>
      </c>
      <c r="K45" s="51" t="str">
        <f t="shared" si="59"/>
        <v/>
      </c>
      <c r="L45" s="134" t="str">
        <f t="shared" si="60"/>
        <v/>
      </c>
      <c r="M45" s="52" t="str">
        <f t="shared" si="61"/>
        <v/>
      </c>
      <c r="N45" s="134" t="str">
        <f t="shared" si="62"/>
        <v/>
      </c>
      <c r="O45" s="52" t="str">
        <f t="shared" si="63"/>
        <v/>
      </c>
      <c r="P45" s="134" t="str">
        <f t="shared" si="64"/>
        <v/>
      </c>
      <c r="Q45" s="52" t="str">
        <f t="shared" si="65"/>
        <v/>
      </c>
      <c r="R45" s="134" t="str">
        <f t="shared" si="66"/>
        <v/>
      </c>
      <c r="S45" s="13" t="str">
        <f t="shared" si="67"/>
        <v/>
      </c>
      <c r="T45" s="138"/>
      <c r="U45" s="29"/>
      <c r="X45" s="65" t="e">
        <f>VLOOKUP($C45,食材マスタ!$A:$AB,5,FALSE)</f>
        <v>#N/A</v>
      </c>
      <c r="Y45" s="65" t="e">
        <f>VLOOKUP($C45,食材マスタ!$A:$AB,6,FALSE)</f>
        <v>#N/A</v>
      </c>
      <c r="Z45" s="65" t="e">
        <f>VLOOKUP($C45,食材マスタ!$A:$AB,13,FALSE)</f>
        <v>#N/A</v>
      </c>
      <c r="AA45" s="65" t="e">
        <f>VLOOKUP($C45,食材マスタ!$A:$AB,12,FALSE)</f>
        <v>#N/A</v>
      </c>
      <c r="AB45" s="65" t="e">
        <f>VLOOKUP($C45,食材マスタ!$A:$AB,14,FALSE)</f>
        <v>#N/A</v>
      </c>
      <c r="AC45" s="65" t="e">
        <f>VLOOKUP($C45,食材マスタ!$A:$AB,16,FALSE)</f>
        <v>#N/A</v>
      </c>
      <c r="AD45" s="65" t="e">
        <f>VLOOKUP($C45,食材マスタ!$A:$AB,19,FALSE)</f>
        <v>#N/A</v>
      </c>
      <c r="AE45" s="65" t="e">
        <f>VLOOKUP($C45,食材マスタ!$A:$AB,26,FALSE)</f>
        <v>#N/A</v>
      </c>
      <c r="AF45" s="65" t="e">
        <f>VLOOKUP($C45,食材マスタ!$A:$AB,28,FALSE)</f>
        <v>#N/A</v>
      </c>
    </row>
    <row r="46" spans="1:32" ht="14.25" customHeight="1" x14ac:dyDescent="0.25">
      <c r="A46" s="291"/>
      <c r="B46" s="292"/>
      <c r="C46" s="46"/>
      <c r="D46" s="47"/>
      <c r="E46" s="123" t="str">
        <f>IF(C46="","",VLOOKUP(C46,食材マスタ!$A$3:$AB$455,6,FALSE))</f>
        <v/>
      </c>
      <c r="F46" s="49"/>
      <c r="G46" s="50" t="str">
        <f t="shared" si="56"/>
        <v/>
      </c>
      <c r="H46" s="41" t="str">
        <f t="shared" si="57"/>
        <v/>
      </c>
      <c r="I46" s="126" t="str">
        <f>IF(C46="","",VLOOKUP(C46,食材マスタ!$A$3:$AB$455,13,FALSE))</f>
        <v/>
      </c>
      <c r="J46" s="43" t="str">
        <f t="shared" si="58"/>
        <v/>
      </c>
      <c r="K46" s="51" t="str">
        <f t="shared" si="59"/>
        <v/>
      </c>
      <c r="L46" s="134" t="str">
        <f t="shared" si="60"/>
        <v/>
      </c>
      <c r="M46" s="52" t="str">
        <f t="shared" si="61"/>
        <v/>
      </c>
      <c r="N46" s="134" t="str">
        <f t="shared" si="62"/>
        <v/>
      </c>
      <c r="O46" s="52" t="str">
        <f t="shared" si="63"/>
        <v/>
      </c>
      <c r="P46" s="134" t="str">
        <f t="shared" si="64"/>
        <v/>
      </c>
      <c r="Q46" s="52" t="str">
        <f t="shared" si="65"/>
        <v/>
      </c>
      <c r="R46" s="134" t="str">
        <f t="shared" si="66"/>
        <v/>
      </c>
      <c r="S46" s="13" t="str">
        <f t="shared" si="67"/>
        <v/>
      </c>
      <c r="T46" s="138"/>
      <c r="U46" s="29"/>
      <c r="X46" s="65" t="e">
        <f>VLOOKUP($C46,食材マスタ!$A:$AB,5,FALSE)</f>
        <v>#N/A</v>
      </c>
      <c r="Y46" s="65" t="e">
        <f>VLOOKUP($C46,食材マスタ!$A:$AB,6,FALSE)</f>
        <v>#N/A</v>
      </c>
      <c r="Z46" s="65" t="e">
        <f>VLOOKUP($C46,食材マスタ!$A:$AB,13,FALSE)</f>
        <v>#N/A</v>
      </c>
      <c r="AA46" s="65" t="e">
        <f>VLOOKUP($C46,食材マスタ!$A:$AB,12,FALSE)</f>
        <v>#N/A</v>
      </c>
      <c r="AB46" s="65" t="e">
        <f>VLOOKUP($C46,食材マスタ!$A:$AB,14,FALSE)</f>
        <v>#N/A</v>
      </c>
      <c r="AC46" s="65" t="e">
        <f>VLOOKUP($C46,食材マスタ!$A:$AB,16,FALSE)</f>
        <v>#N/A</v>
      </c>
      <c r="AD46" s="65" t="e">
        <f>VLOOKUP($C46,食材マスタ!$A:$AB,19,FALSE)</f>
        <v>#N/A</v>
      </c>
      <c r="AE46" s="65" t="e">
        <f>VLOOKUP($C46,食材マスタ!$A:$AB,26,FALSE)</f>
        <v>#N/A</v>
      </c>
      <c r="AF46" s="65" t="e">
        <f>VLOOKUP($C46,食材マスタ!$A:$AB,28,FALSE)</f>
        <v>#N/A</v>
      </c>
    </row>
    <row r="47" spans="1:32" ht="14.25" customHeight="1" x14ac:dyDescent="0.25">
      <c r="A47" s="291"/>
      <c r="B47" s="292"/>
      <c r="C47" s="46"/>
      <c r="D47" s="47"/>
      <c r="E47" s="123" t="str">
        <f>IF(C47="","",VLOOKUP(C47,食材マスタ!$A$3:$AB$455,6,FALSE))</f>
        <v/>
      </c>
      <c r="F47" s="49"/>
      <c r="G47" s="50" t="str">
        <f t="shared" si="56"/>
        <v/>
      </c>
      <c r="H47" s="41" t="str">
        <f t="shared" si="57"/>
        <v/>
      </c>
      <c r="I47" s="126" t="str">
        <f>IF(C47="","",VLOOKUP(C47,食材マスタ!$A$3:$AB$455,13,FALSE))</f>
        <v/>
      </c>
      <c r="J47" s="43" t="str">
        <f t="shared" si="58"/>
        <v/>
      </c>
      <c r="K47" s="51" t="str">
        <f t="shared" si="59"/>
        <v/>
      </c>
      <c r="L47" s="134" t="str">
        <f t="shared" si="60"/>
        <v/>
      </c>
      <c r="M47" s="52" t="str">
        <f t="shared" si="61"/>
        <v/>
      </c>
      <c r="N47" s="134" t="str">
        <f t="shared" si="62"/>
        <v/>
      </c>
      <c r="O47" s="52" t="str">
        <f t="shared" si="63"/>
        <v/>
      </c>
      <c r="P47" s="134" t="str">
        <f t="shared" si="64"/>
        <v/>
      </c>
      <c r="Q47" s="52" t="str">
        <f t="shared" si="65"/>
        <v/>
      </c>
      <c r="R47" s="134" t="str">
        <f t="shared" si="66"/>
        <v/>
      </c>
      <c r="S47" s="13" t="str">
        <f t="shared" si="67"/>
        <v/>
      </c>
      <c r="T47" s="138"/>
      <c r="U47" s="29"/>
      <c r="X47" s="65" t="e">
        <f>VLOOKUP($C47,食材マスタ!$A:$AB,5,FALSE)</f>
        <v>#N/A</v>
      </c>
      <c r="Y47" s="65" t="e">
        <f>VLOOKUP($C47,食材マスタ!$A:$AB,6,FALSE)</f>
        <v>#N/A</v>
      </c>
      <c r="Z47" s="65" t="e">
        <f>VLOOKUP($C47,食材マスタ!$A:$AB,13,FALSE)</f>
        <v>#N/A</v>
      </c>
      <c r="AA47" s="65" t="e">
        <f>VLOOKUP($C47,食材マスタ!$A:$AB,12,FALSE)</f>
        <v>#N/A</v>
      </c>
      <c r="AB47" s="65" t="e">
        <f>VLOOKUP($C47,食材マスタ!$A:$AB,14,FALSE)</f>
        <v>#N/A</v>
      </c>
      <c r="AC47" s="65" t="e">
        <f>VLOOKUP($C47,食材マスタ!$A:$AB,16,FALSE)</f>
        <v>#N/A</v>
      </c>
      <c r="AD47" s="65" t="e">
        <f>VLOOKUP($C47,食材マスタ!$A:$AB,19,FALSE)</f>
        <v>#N/A</v>
      </c>
      <c r="AE47" s="65" t="e">
        <f>VLOOKUP($C47,食材マスタ!$A:$AB,26,FALSE)</f>
        <v>#N/A</v>
      </c>
      <c r="AF47" s="65" t="e">
        <f>VLOOKUP($C47,食材マスタ!$A:$AB,28,FALSE)</f>
        <v>#N/A</v>
      </c>
    </row>
    <row r="48" spans="1:32" ht="14.25" customHeight="1" x14ac:dyDescent="0.25">
      <c r="A48" s="291"/>
      <c r="B48" s="292"/>
      <c r="C48" s="46"/>
      <c r="D48" s="47"/>
      <c r="E48" s="123" t="str">
        <f>IF(C48="","",VLOOKUP(C48,食材マスタ!$A$3:$AB$455,6,FALSE))</f>
        <v/>
      </c>
      <c r="F48" s="49"/>
      <c r="G48" s="50" t="str">
        <f t="shared" si="56"/>
        <v/>
      </c>
      <c r="H48" s="41" t="str">
        <f t="shared" si="57"/>
        <v/>
      </c>
      <c r="I48" s="126" t="str">
        <f>IF(C48="","",VLOOKUP(C48,食材マスタ!$A$3:$AB$455,13,FALSE))</f>
        <v/>
      </c>
      <c r="J48" s="43" t="str">
        <f t="shared" si="58"/>
        <v/>
      </c>
      <c r="K48" s="51" t="str">
        <f t="shared" si="59"/>
        <v/>
      </c>
      <c r="L48" s="134" t="str">
        <f t="shared" si="60"/>
        <v/>
      </c>
      <c r="M48" s="52" t="str">
        <f t="shared" si="61"/>
        <v/>
      </c>
      <c r="N48" s="134" t="str">
        <f t="shared" si="62"/>
        <v/>
      </c>
      <c r="O48" s="52" t="str">
        <f t="shared" si="63"/>
        <v/>
      </c>
      <c r="P48" s="134" t="str">
        <f t="shared" si="64"/>
        <v/>
      </c>
      <c r="Q48" s="52" t="str">
        <f t="shared" si="65"/>
        <v/>
      </c>
      <c r="R48" s="134" t="str">
        <f t="shared" si="66"/>
        <v/>
      </c>
      <c r="S48" s="13" t="str">
        <f t="shared" si="67"/>
        <v/>
      </c>
      <c r="T48" s="138"/>
      <c r="U48" s="29"/>
      <c r="X48" s="65" t="e">
        <f>VLOOKUP($C48,食材マスタ!$A:$AB,5,FALSE)</f>
        <v>#N/A</v>
      </c>
      <c r="Y48" s="65" t="e">
        <f>VLOOKUP($C48,食材マスタ!$A:$AB,6,FALSE)</f>
        <v>#N/A</v>
      </c>
      <c r="Z48" s="65" t="e">
        <f>VLOOKUP($C48,食材マスタ!$A:$AB,13,FALSE)</f>
        <v>#N/A</v>
      </c>
      <c r="AA48" s="65" t="e">
        <f>VLOOKUP($C48,食材マスタ!$A:$AB,12,FALSE)</f>
        <v>#N/A</v>
      </c>
      <c r="AB48" s="65" t="e">
        <f>VLOOKUP($C48,食材マスタ!$A:$AB,14,FALSE)</f>
        <v>#N/A</v>
      </c>
      <c r="AC48" s="65" t="e">
        <f>VLOOKUP($C48,食材マスタ!$A:$AB,16,FALSE)</f>
        <v>#N/A</v>
      </c>
      <c r="AD48" s="65" t="e">
        <f>VLOOKUP($C48,食材マスタ!$A:$AB,19,FALSE)</f>
        <v>#N/A</v>
      </c>
      <c r="AE48" s="65" t="e">
        <f>VLOOKUP($C48,食材マスタ!$A:$AB,26,FALSE)</f>
        <v>#N/A</v>
      </c>
      <c r="AF48" s="65" t="e">
        <f>VLOOKUP($C48,食材マスタ!$A:$AB,28,FALSE)</f>
        <v>#N/A</v>
      </c>
    </row>
    <row r="49" spans="1:32" ht="14.25" customHeight="1" x14ac:dyDescent="0.25">
      <c r="A49" s="291"/>
      <c r="B49" s="292"/>
      <c r="C49" s="46"/>
      <c r="D49" s="53"/>
      <c r="E49" s="123" t="str">
        <f>IF(C49="","",VLOOKUP(C49,食材マスタ!$A$3:$AB$455,6,FALSE))</f>
        <v/>
      </c>
      <c r="F49" s="49"/>
      <c r="G49" s="50" t="str">
        <f t="shared" si="56"/>
        <v/>
      </c>
      <c r="H49" s="41" t="str">
        <f t="shared" si="57"/>
        <v/>
      </c>
      <c r="I49" s="126" t="str">
        <f>IF(C49="","",VLOOKUP(C49,食材マスタ!$A$3:$AB$455,13,FALSE))</f>
        <v/>
      </c>
      <c r="J49" s="43" t="str">
        <f t="shared" si="58"/>
        <v/>
      </c>
      <c r="K49" s="51" t="str">
        <f t="shared" si="59"/>
        <v/>
      </c>
      <c r="L49" s="134" t="str">
        <f t="shared" si="60"/>
        <v/>
      </c>
      <c r="M49" s="52" t="str">
        <f t="shared" si="61"/>
        <v/>
      </c>
      <c r="N49" s="134" t="str">
        <f t="shared" si="62"/>
        <v/>
      </c>
      <c r="O49" s="52" t="str">
        <f t="shared" si="63"/>
        <v/>
      </c>
      <c r="P49" s="134" t="str">
        <f t="shared" si="64"/>
        <v/>
      </c>
      <c r="Q49" s="52" t="str">
        <f t="shared" si="65"/>
        <v/>
      </c>
      <c r="R49" s="134" t="str">
        <f t="shared" si="66"/>
        <v/>
      </c>
      <c r="S49" s="13" t="str">
        <f t="shared" ref="S49:S55" si="68">IF(C49="","",ROUND((F49*AF49)/100,1))</f>
        <v/>
      </c>
      <c r="T49" s="138"/>
      <c r="U49" s="29"/>
      <c r="X49" s="65" t="e">
        <f>VLOOKUP($C49,食材マスタ!$A:$AB,5,FALSE)</f>
        <v>#N/A</v>
      </c>
      <c r="Y49" s="65" t="e">
        <f>VLOOKUP($C49,食材マスタ!$A:$AB,6,FALSE)</f>
        <v>#N/A</v>
      </c>
      <c r="Z49" s="65" t="e">
        <f>VLOOKUP($C49,食材マスタ!$A:$AB,13,FALSE)</f>
        <v>#N/A</v>
      </c>
      <c r="AA49" s="65" t="e">
        <f>VLOOKUP($C49,食材マスタ!$A:$AB,12,FALSE)</f>
        <v>#N/A</v>
      </c>
      <c r="AB49" s="65" t="e">
        <f>VLOOKUP($C49,食材マスタ!$A:$AB,14,FALSE)</f>
        <v>#N/A</v>
      </c>
      <c r="AC49" s="65" t="e">
        <f>VLOOKUP($C49,食材マスタ!$A:$AB,16,FALSE)</f>
        <v>#N/A</v>
      </c>
      <c r="AD49" s="65" t="e">
        <f>VLOOKUP($C49,食材マスタ!$A:$AB,19,FALSE)</f>
        <v>#N/A</v>
      </c>
      <c r="AE49" s="65" t="e">
        <f>VLOOKUP($C49,食材マスタ!$A:$AB,26,FALSE)</f>
        <v>#N/A</v>
      </c>
      <c r="AF49" s="65" t="e">
        <f>VLOOKUP($C49,食材マスタ!$A:$AB,28,FALSE)</f>
        <v>#N/A</v>
      </c>
    </row>
    <row r="50" spans="1:32" ht="14.25" customHeight="1" x14ac:dyDescent="0.25">
      <c r="A50" s="291"/>
      <c r="B50" s="292"/>
      <c r="C50" s="46"/>
      <c r="D50" s="47"/>
      <c r="E50" s="123" t="str">
        <f>IF(C50="","",VLOOKUP(C50,食材マスタ!$A$3:$AB$455,6,FALSE))</f>
        <v/>
      </c>
      <c r="F50" s="49"/>
      <c r="G50" s="50" t="str">
        <f t="shared" si="56"/>
        <v/>
      </c>
      <c r="H50" s="41" t="str">
        <f t="shared" si="57"/>
        <v/>
      </c>
      <c r="I50" s="126" t="str">
        <f>IF(C50="","",VLOOKUP(C50,食材マスタ!$A$3:$AB$455,13,FALSE))</f>
        <v/>
      </c>
      <c r="J50" s="43" t="str">
        <f t="shared" si="58"/>
        <v/>
      </c>
      <c r="K50" s="51" t="str">
        <f t="shared" si="59"/>
        <v/>
      </c>
      <c r="L50" s="134" t="str">
        <f t="shared" si="60"/>
        <v/>
      </c>
      <c r="M50" s="52" t="str">
        <f t="shared" si="61"/>
        <v/>
      </c>
      <c r="N50" s="134" t="str">
        <f t="shared" si="62"/>
        <v/>
      </c>
      <c r="O50" s="52" t="str">
        <f t="shared" si="63"/>
        <v/>
      </c>
      <c r="P50" s="134" t="str">
        <f t="shared" si="64"/>
        <v/>
      </c>
      <c r="Q50" s="52" t="str">
        <f t="shared" si="65"/>
        <v/>
      </c>
      <c r="R50" s="134" t="str">
        <f t="shared" si="66"/>
        <v/>
      </c>
      <c r="S50" s="13" t="str">
        <f t="shared" si="68"/>
        <v/>
      </c>
      <c r="T50" s="138"/>
      <c r="U50" s="29"/>
      <c r="X50" s="65" t="e">
        <f>VLOOKUP($C50,食材マスタ!$A:$AB,5,FALSE)</f>
        <v>#N/A</v>
      </c>
      <c r="Y50" s="65" t="e">
        <f>VLOOKUP($C50,食材マスタ!$A:$AB,6,FALSE)</f>
        <v>#N/A</v>
      </c>
      <c r="Z50" s="65" t="e">
        <f>VLOOKUP($C50,食材マスタ!$A:$AB,13,FALSE)</f>
        <v>#N/A</v>
      </c>
      <c r="AA50" s="65" t="e">
        <f>VLOOKUP($C50,食材マスタ!$A:$AB,12,FALSE)</f>
        <v>#N/A</v>
      </c>
      <c r="AB50" s="65" t="e">
        <f>VLOOKUP($C50,食材マスタ!$A:$AB,14,FALSE)</f>
        <v>#N/A</v>
      </c>
      <c r="AC50" s="65" t="e">
        <f>VLOOKUP($C50,食材マスタ!$A:$AB,16,FALSE)</f>
        <v>#N/A</v>
      </c>
      <c r="AD50" s="65" t="e">
        <f>VLOOKUP($C50,食材マスタ!$A:$AB,19,FALSE)</f>
        <v>#N/A</v>
      </c>
      <c r="AE50" s="65" t="e">
        <f>VLOOKUP($C50,食材マスタ!$A:$AB,26,FALSE)</f>
        <v>#N/A</v>
      </c>
      <c r="AF50" s="65" t="e">
        <f>VLOOKUP($C50,食材マスタ!$A:$AB,28,FALSE)</f>
        <v>#N/A</v>
      </c>
    </row>
    <row r="51" spans="1:32" ht="14.25" customHeight="1" x14ac:dyDescent="0.25">
      <c r="A51" s="291"/>
      <c r="B51" s="292"/>
      <c r="C51" s="46"/>
      <c r="D51" s="47"/>
      <c r="E51" s="123" t="str">
        <f>IF(C51="","",VLOOKUP(C51,食材マスタ!$A$3:$AB$455,6,FALSE))</f>
        <v/>
      </c>
      <c r="F51" s="49"/>
      <c r="G51" s="50" t="str">
        <f t="shared" si="56"/>
        <v/>
      </c>
      <c r="H51" s="41" t="str">
        <f t="shared" si="57"/>
        <v/>
      </c>
      <c r="I51" s="126" t="str">
        <f>IF(C51="","",VLOOKUP(C51,食材マスタ!$A$3:$AB$455,13,FALSE))</f>
        <v/>
      </c>
      <c r="J51" s="43" t="str">
        <f t="shared" si="58"/>
        <v/>
      </c>
      <c r="K51" s="51" t="str">
        <f t="shared" si="59"/>
        <v/>
      </c>
      <c r="L51" s="134" t="str">
        <f t="shared" si="60"/>
        <v/>
      </c>
      <c r="M51" s="52" t="str">
        <f t="shared" si="61"/>
        <v/>
      </c>
      <c r="N51" s="134" t="str">
        <f t="shared" si="62"/>
        <v/>
      </c>
      <c r="O51" s="52" t="str">
        <f t="shared" si="63"/>
        <v/>
      </c>
      <c r="P51" s="134" t="str">
        <f t="shared" si="64"/>
        <v/>
      </c>
      <c r="Q51" s="52" t="str">
        <f t="shared" si="65"/>
        <v/>
      </c>
      <c r="R51" s="134" t="str">
        <f t="shared" si="66"/>
        <v/>
      </c>
      <c r="S51" s="13" t="str">
        <f t="shared" si="68"/>
        <v/>
      </c>
      <c r="T51" s="138"/>
      <c r="U51" s="29"/>
      <c r="X51" s="65" t="e">
        <f>VLOOKUP($C51,食材マスタ!$A:$AB,5,FALSE)</f>
        <v>#N/A</v>
      </c>
      <c r="Y51" s="65" t="e">
        <f>VLOOKUP($C51,食材マスタ!$A:$AB,6,FALSE)</f>
        <v>#N/A</v>
      </c>
      <c r="Z51" s="65" t="e">
        <f>VLOOKUP($C51,食材マスタ!$A:$AB,13,FALSE)</f>
        <v>#N/A</v>
      </c>
      <c r="AA51" s="65" t="e">
        <f>VLOOKUP($C51,食材マスタ!$A:$AB,12,FALSE)</f>
        <v>#N/A</v>
      </c>
      <c r="AB51" s="65" t="e">
        <f>VLOOKUP($C51,食材マスタ!$A:$AB,14,FALSE)</f>
        <v>#N/A</v>
      </c>
      <c r="AC51" s="65" t="e">
        <f>VLOOKUP($C51,食材マスタ!$A:$AB,16,FALSE)</f>
        <v>#N/A</v>
      </c>
      <c r="AD51" s="65" t="e">
        <f>VLOOKUP($C51,食材マスタ!$A:$AB,19,FALSE)</f>
        <v>#N/A</v>
      </c>
      <c r="AE51" s="65" t="e">
        <f>VLOOKUP($C51,食材マスタ!$A:$AB,26,FALSE)</f>
        <v>#N/A</v>
      </c>
      <c r="AF51" s="65" t="e">
        <f>VLOOKUP($C51,食材マスタ!$A:$AB,28,FALSE)</f>
        <v>#N/A</v>
      </c>
    </row>
    <row r="52" spans="1:32" ht="14.25" customHeight="1" x14ac:dyDescent="0.25">
      <c r="A52" s="291"/>
      <c r="B52" s="292"/>
      <c r="C52" s="46"/>
      <c r="D52" s="47"/>
      <c r="E52" s="123" t="str">
        <f>IF(C52="","",VLOOKUP(C52,食材マスタ!$A$3:$AB$455,6,FALSE))</f>
        <v/>
      </c>
      <c r="F52" s="49"/>
      <c r="G52" s="50" t="str">
        <f t="shared" si="56"/>
        <v/>
      </c>
      <c r="H52" s="41" t="str">
        <f t="shared" si="57"/>
        <v/>
      </c>
      <c r="I52" s="126" t="str">
        <f>IF(C52="","",VLOOKUP(C52,食材マスタ!$A$3:$AB$455,13,FALSE))</f>
        <v/>
      </c>
      <c r="J52" s="43" t="str">
        <f t="shared" si="58"/>
        <v/>
      </c>
      <c r="K52" s="51" t="str">
        <f t="shared" si="59"/>
        <v/>
      </c>
      <c r="L52" s="134" t="str">
        <f t="shared" si="60"/>
        <v/>
      </c>
      <c r="M52" s="52" t="str">
        <f t="shared" si="61"/>
        <v/>
      </c>
      <c r="N52" s="134" t="str">
        <f t="shared" si="62"/>
        <v/>
      </c>
      <c r="O52" s="52" t="str">
        <f t="shared" si="63"/>
        <v/>
      </c>
      <c r="P52" s="134" t="str">
        <f t="shared" si="64"/>
        <v/>
      </c>
      <c r="Q52" s="52" t="str">
        <f t="shared" si="65"/>
        <v/>
      </c>
      <c r="R52" s="134" t="str">
        <f t="shared" si="66"/>
        <v/>
      </c>
      <c r="S52" s="13" t="str">
        <f t="shared" si="68"/>
        <v/>
      </c>
      <c r="T52" s="138"/>
      <c r="U52" s="29"/>
      <c r="X52" s="65" t="e">
        <f>VLOOKUP($C52,食材マスタ!$A:$AB,5,FALSE)</f>
        <v>#N/A</v>
      </c>
      <c r="Y52" s="65" t="e">
        <f>VLOOKUP($C52,食材マスタ!$A:$AB,6,FALSE)</f>
        <v>#N/A</v>
      </c>
      <c r="Z52" s="65" t="e">
        <f>VLOOKUP($C52,食材マスタ!$A:$AB,13,FALSE)</f>
        <v>#N/A</v>
      </c>
      <c r="AA52" s="65" t="e">
        <f>VLOOKUP($C52,食材マスタ!$A:$AB,12,FALSE)</f>
        <v>#N/A</v>
      </c>
      <c r="AB52" s="65" t="e">
        <f>VLOOKUP($C52,食材マスタ!$A:$AB,14,FALSE)</f>
        <v>#N/A</v>
      </c>
      <c r="AC52" s="65" t="e">
        <f>VLOOKUP($C52,食材マスタ!$A:$AB,16,FALSE)</f>
        <v>#N/A</v>
      </c>
      <c r="AD52" s="65" t="e">
        <f>VLOOKUP($C52,食材マスタ!$A:$AB,19,FALSE)</f>
        <v>#N/A</v>
      </c>
      <c r="AE52" s="65" t="e">
        <f>VLOOKUP($C52,食材マスタ!$A:$AB,26,FALSE)</f>
        <v>#N/A</v>
      </c>
      <c r="AF52" s="65" t="e">
        <f>VLOOKUP($C52,食材マスタ!$A:$AB,28,FALSE)</f>
        <v>#N/A</v>
      </c>
    </row>
    <row r="53" spans="1:32" ht="14.25" customHeight="1" x14ac:dyDescent="0.25">
      <c r="A53" s="291"/>
      <c r="B53" s="292"/>
      <c r="C53" s="46"/>
      <c r="D53" s="47"/>
      <c r="E53" s="123" t="str">
        <f>IF(C53="","",VLOOKUP(C53,食材マスタ!$A$3:$AB$455,6,FALSE))</f>
        <v/>
      </c>
      <c r="F53" s="49"/>
      <c r="G53" s="50" t="str">
        <f t="shared" si="56"/>
        <v/>
      </c>
      <c r="H53" s="41" t="str">
        <f t="shared" si="57"/>
        <v/>
      </c>
      <c r="I53" s="126" t="str">
        <f>IF(C53="","",VLOOKUP(C53,食材マスタ!$A$3:$AB$455,13,FALSE))</f>
        <v/>
      </c>
      <c r="J53" s="43" t="str">
        <f t="shared" si="58"/>
        <v/>
      </c>
      <c r="K53" s="51" t="str">
        <f t="shared" si="59"/>
        <v/>
      </c>
      <c r="L53" s="134" t="str">
        <f t="shared" si="60"/>
        <v/>
      </c>
      <c r="M53" s="52" t="str">
        <f t="shared" si="61"/>
        <v/>
      </c>
      <c r="N53" s="134" t="str">
        <f t="shared" si="62"/>
        <v/>
      </c>
      <c r="O53" s="52" t="str">
        <f t="shared" si="63"/>
        <v/>
      </c>
      <c r="P53" s="134" t="str">
        <f t="shared" si="64"/>
        <v/>
      </c>
      <c r="Q53" s="52" t="str">
        <f t="shared" si="65"/>
        <v/>
      </c>
      <c r="R53" s="134" t="str">
        <f t="shared" si="66"/>
        <v/>
      </c>
      <c r="S53" s="13" t="str">
        <f t="shared" si="68"/>
        <v/>
      </c>
      <c r="T53" s="138"/>
      <c r="U53" s="29"/>
      <c r="X53" s="65" t="e">
        <f>VLOOKUP($C53,食材マスタ!$A:$AB,5,FALSE)</f>
        <v>#N/A</v>
      </c>
      <c r="Y53" s="65" t="e">
        <f>VLOOKUP($C53,食材マスタ!$A:$AB,6,FALSE)</f>
        <v>#N/A</v>
      </c>
      <c r="Z53" s="65" t="e">
        <f>VLOOKUP($C53,食材マスタ!$A:$AB,13,FALSE)</f>
        <v>#N/A</v>
      </c>
      <c r="AA53" s="65" t="e">
        <f>VLOOKUP($C53,食材マスタ!$A:$AB,12,FALSE)</f>
        <v>#N/A</v>
      </c>
      <c r="AB53" s="65" t="e">
        <f>VLOOKUP($C53,食材マスタ!$A:$AB,14,FALSE)</f>
        <v>#N/A</v>
      </c>
      <c r="AC53" s="65" t="e">
        <f>VLOOKUP($C53,食材マスタ!$A:$AB,16,FALSE)</f>
        <v>#N/A</v>
      </c>
      <c r="AD53" s="65" t="e">
        <f>VLOOKUP($C53,食材マスタ!$A:$AB,19,FALSE)</f>
        <v>#N/A</v>
      </c>
      <c r="AE53" s="65" t="e">
        <f>VLOOKUP($C53,食材マスタ!$A:$AB,26,FALSE)</f>
        <v>#N/A</v>
      </c>
      <c r="AF53" s="65" t="e">
        <f>VLOOKUP($C53,食材マスタ!$A:$AB,28,FALSE)</f>
        <v>#N/A</v>
      </c>
    </row>
    <row r="54" spans="1:32" ht="14.25" customHeight="1" x14ac:dyDescent="0.25">
      <c r="A54" s="291"/>
      <c r="B54" s="292"/>
      <c r="C54" s="46"/>
      <c r="D54" s="47"/>
      <c r="E54" s="123" t="str">
        <f>IF(C54="","",VLOOKUP(C54,食材マスタ!$A$3:$AB$455,6,FALSE))</f>
        <v/>
      </c>
      <c r="F54" s="49"/>
      <c r="G54" s="50" t="str">
        <f t="shared" si="56"/>
        <v/>
      </c>
      <c r="H54" s="41" t="str">
        <f t="shared" si="57"/>
        <v/>
      </c>
      <c r="I54" s="126" t="str">
        <f>IF(C54="","",VLOOKUP(C54,食材マスタ!$A$3:$AB$455,13,FALSE))</f>
        <v/>
      </c>
      <c r="J54" s="43" t="str">
        <f t="shared" si="58"/>
        <v/>
      </c>
      <c r="K54" s="51" t="str">
        <f t="shared" si="59"/>
        <v/>
      </c>
      <c r="L54" s="134" t="str">
        <f t="shared" si="60"/>
        <v/>
      </c>
      <c r="M54" s="52" t="str">
        <f t="shared" si="61"/>
        <v/>
      </c>
      <c r="N54" s="134" t="str">
        <f t="shared" si="62"/>
        <v/>
      </c>
      <c r="O54" s="52" t="str">
        <f t="shared" si="63"/>
        <v/>
      </c>
      <c r="P54" s="134" t="str">
        <f t="shared" si="64"/>
        <v/>
      </c>
      <c r="Q54" s="52" t="str">
        <f t="shared" si="65"/>
        <v/>
      </c>
      <c r="R54" s="134" t="str">
        <f t="shared" si="66"/>
        <v/>
      </c>
      <c r="S54" s="13" t="str">
        <f t="shared" si="68"/>
        <v/>
      </c>
      <c r="T54" s="138"/>
      <c r="U54" s="29"/>
      <c r="X54" s="65" t="e">
        <f>VLOOKUP($C54,食材マスタ!$A:$AB,5,FALSE)</f>
        <v>#N/A</v>
      </c>
      <c r="Y54" s="65" t="e">
        <f>VLOOKUP($C54,食材マスタ!$A:$AB,6,FALSE)</f>
        <v>#N/A</v>
      </c>
      <c r="Z54" s="65" t="e">
        <f>VLOOKUP($C54,食材マスタ!$A:$AB,13,FALSE)</f>
        <v>#N/A</v>
      </c>
      <c r="AA54" s="65" t="e">
        <f>VLOOKUP($C54,食材マスタ!$A:$AB,12,FALSE)</f>
        <v>#N/A</v>
      </c>
      <c r="AB54" s="65" t="e">
        <f>VLOOKUP($C54,食材マスタ!$A:$AB,14,FALSE)</f>
        <v>#N/A</v>
      </c>
      <c r="AC54" s="65" t="e">
        <f>VLOOKUP($C54,食材マスタ!$A:$AB,16,FALSE)</f>
        <v>#N/A</v>
      </c>
      <c r="AD54" s="65" t="e">
        <f>VLOOKUP($C54,食材マスタ!$A:$AB,19,FALSE)</f>
        <v>#N/A</v>
      </c>
      <c r="AE54" s="65" t="e">
        <f>VLOOKUP($C54,食材マスタ!$A:$AB,26,FALSE)</f>
        <v>#N/A</v>
      </c>
      <c r="AF54" s="65" t="e">
        <f>VLOOKUP($C54,食材マスタ!$A:$AB,28,FALSE)</f>
        <v>#N/A</v>
      </c>
    </row>
    <row r="55" spans="1:32" ht="14.25" customHeight="1" x14ac:dyDescent="0.25">
      <c r="A55" s="291"/>
      <c r="B55" s="292"/>
      <c r="C55" s="46"/>
      <c r="D55" s="47"/>
      <c r="E55" s="123" t="str">
        <f>IF(C55="","",VLOOKUP(C55,食材マスタ!$A$3:$AB$455,6,FALSE))</f>
        <v/>
      </c>
      <c r="F55" s="49"/>
      <c r="G55" s="50" t="str">
        <f t="shared" si="56"/>
        <v/>
      </c>
      <c r="H55" s="41" t="str">
        <f t="shared" si="57"/>
        <v/>
      </c>
      <c r="I55" s="126" t="str">
        <f>IF(C55="","",VLOOKUP(C55,食材マスタ!$A$3:$AB$455,13,FALSE))</f>
        <v/>
      </c>
      <c r="J55" s="43" t="str">
        <f t="shared" si="58"/>
        <v/>
      </c>
      <c r="K55" s="51" t="str">
        <f t="shared" si="59"/>
        <v/>
      </c>
      <c r="L55" s="134" t="str">
        <f t="shared" si="60"/>
        <v/>
      </c>
      <c r="M55" s="52" t="str">
        <f t="shared" si="61"/>
        <v/>
      </c>
      <c r="N55" s="134" t="str">
        <f t="shared" si="62"/>
        <v/>
      </c>
      <c r="O55" s="52" t="str">
        <f t="shared" si="63"/>
        <v/>
      </c>
      <c r="P55" s="134" t="str">
        <f t="shared" si="64"/>
        <v/>
      </c>
      <c r="Q55" s="52" t="str">
        <f t="shared" si="65"/>
        <v/>
      </c>
      <c r="R55" s="134" t="str">
        <f t="shared" si="66"/>
        <v/>
      </c>
      <c r="S55" s="13" t="str">
        <f t="shared" si="68"/>
        <v/>
      </c>
      <c r="T55" s="138"/>
      <c r="U55" s="29"/>
      <c r="X55" s="65" t="e">
        <f>VLOOKUP($C55,食材マスタ!$A:$AB,5,FALSE)</f>
        <v>#N/A</v>
      </c>
      <c r="Y55" s="65" t="e">
        <f>VLOOKUP($C55,食材マスタ!$A:$AB,6,FALSE)</f>
        <v>#N/A</v>
      </c>
      <c r="Z55" s="65" t="e">
        <f>VLOOKUP($C55,食材マスタ!$A:$AB,13,FALSE)</f>
        <v>#N/A</v>
      </c>
      <c r="AA55" s="65" t="e">
        <f>VLOOKUP($C55,食材マスタ!$A:$AB,12,FALSE)</f>
        <v>#N/A</v>
      </c>
      <c r="AB55" s="65" t="e">
        <f>VLOOKUP($C55,食材マスタ!$A:$AB,14,FALSE)</f>
        <v>#N/A</v>
      </c>
      <c r="AC55" s="65" t="e">
        <f>VLOOKUP($C55,食材マスタ!$A:$AB,16,FALSE)</f>
        <v>#N/A</v>
      </c>
      <c r="AD55" s="65" t="e">
        <f>VLOOKUP($C55,食材マスタ!$A:$AB,19,FALSE)</f>
        <v>#N/A</v>
      </c>
      <c r="AE55" s="65" t="e">
        <f>VLOOKUP($C55,食材マスタ!$A:$AB,26,FALSE)</f>
        <v>#N/A</v>
      </c>
      <c r="AF55" s="65" t="e">
        <f>VLOOKUP($C55,食材マスタ!$A:$AB,28,FALSE)</f>
        <v>#N/A</v>
      </c>
    </row>
    <row r="56" spans="1:32" ht="14.25" customHeight="1" x14ac:dyDescent="0.25">
      <c r="A56" s="291"/>
      <c r="B56" s="292"/>
      <c r="C56" s="46"/>
      <c r="D56" s="53"/>
      <c r="E56" s="123" t="str">
        <f>IF(C56="","",VLOOKUP(C56,食材マスタ!$A$3:$AB$455,6,FALSE))</f>
        <v/>
      </c>
      <c r="F56" s="49"/>
      <c r="G56" s="50" t="str">
        <f t="shared" si="56"/>
        <v/>
      </c>
      <c r="H56" s="41" t="str">
        <f t="shared" si="57"/>
        <v/>
      </c>
      <c r="I56" s="126" t="str">
        <f>IF(C56="","",VLOOKUP(C56,食材マスタ!$A$3:$AB$455,13,FALSE))</f>
        <v/>
      </c>
      <c r="J56" s="43" t="str">
        <f t="shared" si="58"/>
        <v/>
      </c>
      <c r="K56" s="51" t="str">
        <f t="shared" si="59"/>
        <v/>
      </c>
      <c r="L56" s="134" t="str">
        <f t="shared" si="60"/>
        <v/>
      </c>
      <c r="M56" s="52" t="str">
        <f t="shared" si="61"/>
        <v/>
      </c>
      <c r="N56" s="134" t="str">
        <f t="shared" si="62"/>
        <v/>
      </c>
      <c r="O56" s="52" t="str">
        <f t="shared" si="63"/>
        <v/>
      </c>
      <c r="P56" s="134" t="str">
        <f t="shared" si="64"/>
        <v/>
      </c>
      <c r="Q56" s="52" t="str">
        <f t="shared" si="65"/>
        <v/>
      </c>
      <c r="R56" s="134" t="str">
        <f t="shared" si="66"/>
        <v/>
      </c>
      <c r="S56" s="13" t="str">
        <f t="shared" si="67"/>
        <v/>
      </c>
      <c r="T56" s="138"/>
      <c r="U56" s="29"/>
      <c r="X56" s="65" t="e">
        <f>VLOOKUP($C56,食材マスタ!$A:$AB,5,FALSE)</f>
        <v>#N/A</v>
      </c>
      <c r="Y56" s="65" t="e">
        <f>VLOOKUP($C56,食材マスタ!$A:$AB,6,FALSE)</f>
        <v>#N/A</v>
      </c>
      <c r="Z56" s="65" t="e">
        <f>VLOOKUP($C56,食材マスタ!$A:$AB,13,FALSE)</f>
        <v>#N/A</v>
      </c>
      <c r="AA56" s="65" t="e">
        <f>VLOOKUP($C56,食材マスタ!$A:$AB,12,FALSE)</f>
        <v>#N/A</v>
      </c>
      <c r="AB56" s="65" t="e">
        <f>VLOOKUP($C56,食材マスタ!$A:$AB,14,FALSE)</f>
        <v>#N/A</v>
      </c>
      <c r="AC56" s="65" t="e">
        <f>VLOOKUP($C56,食材マスタ!$A:$AB,16,FALSE)</f>
        <v>#N/A</v>
      </c>
      <c r="AD56" s="65" t="e">
        <f>VLOOKUP($C56,食材マスタ!$A:$AB,19,FALSE)</f>
        <v>#N/A</v>
      </c>
      <c r="AE56" s="65" t="e">
        <f>VLOOKUP($C56,食材マスタ!$A:$AB,26,FALSE)</f>
        <v>#N/A</v>
      </c>
      <c r="AF56" s="65" t="e">
        <f>VLOOKUP($C56,食材マスタ!$A:$AB,28,FALSE)</f>
        <v>#N/A</v>
      </c>
    </row>
    <row r="57" spans="1:32" ht="14.25" customHeight="1" x14ac:dyDescent="0.25">
      <c r="A57" s="291"/>
      <c r="B57" s="292"/>
      <c r="C57" s="46"/>
      <c r="D57" s="47"/>
      <c r="E57" s="123" t="str">
        <f>IF(C57="","",VLOOKUP(C57,食材マスタ!$A$3:$AB$455,6,FALSE))</f>
        <v/>
      </c>
      <c r="F57" s="49"/>
      <c r="G57" s="50" t="str">
        <f t="shared" si="56"/>
        <v/>
      </c>
      <c r="H57" s="41" t="str">
        <f t="shared" si="57"/>
        <v/>
      </c>
      <c r="I57" s="126" t="str">
        <f>IF(C57="","",VLOOKUP(C57,食材マスタ!$A$3:$AB$455,13,FALSE))</f>
        <v/>
      </c>
      <c r="J57" s="43" t="str">
        <f t="shared" si="58"/>
        <v/>
      </c>
      <c r="K57" s="51" t="str">
        <f t="shared" si="59"/>
        <v/>
      </c>
      <c r="L57" s="134" t="str">
        <f t="shared" si="60"/>
        <v/>
      </c>
      <c r="M57" s="52" t="str">
        <f t="shared" si="61"/>
        <v/>
      </c>
      <c r="N57" s="134" t="str">
        <f t="shared" si="62"/>
        <v/>
      </c>
      <c r="O57" s="52" t="str">
        <f t="shared" si="63"/>
        <v/>
      </c>
      <c r="P57" s="134" t="str">
        <f t="shared" si="64"/>
        <v/>
      </c>
      <c r="Q57" s="52" t="str">
        <f t="shared" si="65"/>
        <v/>
      </c>
      <c r="R57" s="134" t="str">
        <f t="shared" si="66"/>
        <v/>
      </c>
      <c r="S57" s="13" t="str">
        <f t="shared" si="11"/>
        <v/>
      </c>
      <c r="T57" s="138"/>
      <c r="U57" s="29"/>
      <c r="X57" s="65" t="e">
        <f>VLOOKUP($C57,食材マスタ!$A:$AB,5,FALSE)</f>
        <v>#N/A</v>
      </c>
      <c r="Y57" s="65" t="e">
        <f>VLOOKUP($C57,食材マスタ!$A:$AB,6,FALSE)</f>
        <v>#N/A</v>
      </c>
      <c r="Z57" s="65" t="e">
        <f>VLOOKUP($C57,食材マスタ!$A:$AB,13,FALSE)</f>
        <v>#N/A</v>
      </c>
      <c r="AA57" s="65" t="e">
        <f>VLOOKUP($C57,食材マスタ!$A:$AB,12,FALSE)</f>
        <v>#N/A</v>
      </c>
      <c r="AB57" s="65" t="e">
        <f>VLOOKUP($C57,食材マスタ!$A:$AB,14,FALSE)</f>
        <v>#N/A</v>
      </c>
      <c r="AC57" s="65" t="e">
        <f>VLOOKUP($C57,食材マスタ!$A:$AB,16,FALSE)</f>
        <v>#N/A</v>
      </c>
      <c r="AD57" s="65" t="e">
        <f>VLOOKUP($C57,食材マスタ!$A:$AB,19,FALSE)</f>
        <v>#N/A</v>
      </c>
      <c r="AE57" s="65" t="e">
        <f>VLOOKUP($C57,食材マスタ!$A:$AB,26,FALSE)</f>
        <v>#N/A</v>
      </c>
      <c r="AF57" s="65" t="e">
        <f>VLOOKUP($C57,食材マスタ!$A:$AB,28,FALSE)</f>
        <v>#N/A</v>
      </c>
    </row>
    <row r="58" spans="1:32" ht="14.25" customHeight="1" x14ac:dyDescent="0.25">
      <c r="A58" s="291"/>
      <c r="B58" s="292"/>
      <c r="C58" s="46"/>
      <c r="D58" s="47"/>
      <c r="E58" s="123" t="str">
        <f>IF(C58="","",VLOOKUP(C58,食材マスタ!$A$3:$AB$455,6,FALSE))</f>
        <v/>
      </c>
      <c r="F58" s="49"/>
      <c r="G58" s="50" t="str">
        <f t="shared" si="56"/>
        <v/>
      </c>
      <c r="H58" s="41" t="str">
        <f t="shared" si="57"/>
        <v/>
      </c>
      <c r="I58" s="126" t="str">
        <f>IF(C58="","",VLOOKUP(C58,食材マスタ!$A$3:$AB$455,13,FALSE))</f>
        <v/>
      </c>
      <c r="J58" s="43" t="str">
        <f t="shared" si="58"/>
        <v/>
      </c>
      <c r="K58" s="51" t="str">
        <f t="shared" si="59"/>
        <v/>
      </c>
      <c r="L58" s="134" t="str">
        <f t="shared" si="60"/>
        <v/>
      </c>
      <c r="M58" s="52" t="str">
        <f t="shared" si="61"/>
        <v/>
      </c>
      <c r="N58" s="134" t="str">
        <f t="shared" si="62"/>
        <v/>
      </c>
      <c r="O58" s="52" t="str">
        <f t="shared" si="63"/>
        <v/>
      </c>
      <c r="P58" s="134" t="str">
        <f t="shared" si="64"/>
        <v/>
      </c>
      <c r="Q58" s="52" t="str">
        <f t="shared" si="65"/>
        <v/>
      </c>
      <c r="R58" s="134" t="str">
        <f t="shared" si="66"/>
        <v/>
      </c>
      <c r="S58" s="13" t="str">
        <f t="shared" si="11"/>
        <v/>
      </c>
      <c r="T58" s="138"/>
      <c r="U58" s="29"/>
      <c r="X58" s="65" t="e">
        <f>VLOOKUP($C58,食材マスタ!$A:$AB,5,FALSE)</f>
        <v>#N/A</v>
      </c>
      <c r="Y58" s="65" t="e">
        <f>VLOOKUP($C58,食材マスタ!$A:$AB,6,FALSE)</f>
        <v>#N/A</v>
      </c>
      <c r="Z58" s="65" t="e">
        <f>VLOOKUP($C58,食材マスタ!$A:$AB,13,FALSE)</f>
        <v>#N/A</v>
      </c>
      <c r="AA58" s="65" t="e">
        <f>VLOOKUP($C58,食材マスタ!$A:$AB,12,FALSE)</f>
        <v>#N/A</v>
      </c>
      <c r="AB58" s="65" t="e">
        <f>VLOOKUP($C58,食材マスタ!$A:$AB,14,FALSE)</f>
        <v>#N/A</v>
      </c>
      <c r="AC58" s="65" t="e">
        <f>VLOOKUP($C58,食材マスタ!$A:$AB,16,FALSE)</f>
        <v>#N/A</v>
      </c>
      <c r="AD58" s="65" t="e">
        <f>VLOOKUP($C58,食材マスタ!$A:$AB,19,FALSE)</f>
        <v>#N/A</v>
      </c>
      <c r="AE58" s="65" t="e">
        <f>VLOOKUP($C58,食材マスタ!$A:$AB,26,FALSE)</f>
        <v>#N/A</v>
      </c>
      <c r="AF58" s="65" t="e">
        <f>VLOOKUP($C58,食材マスタ!$A:$AB,28,FALSE)</f>
        <v>#N/A</v>
      </c>
    </row>
    <row r="59" spans="1:32" ht="14.25" customHeight="1" x14ac:dyDescent="0.25">
      <c r="A59" s="291"/>
      <c r="B59" s="292"/>
      <c r="C59" s="46"/>
      <c r="D59" s="47"/>
      <c r="E59" s="123" t="str">
        <f>IF(C59="","",VLOOKUP(C59,食材マスタ!$A$3:$AB$455,6,FALSE))</f>
        <v/>
      </c>
      <c r="F59" s="49"/>
      <c r="G59" s="50" t="str">
        <f t="shared" si="56"/>
        <v/>
      </c>
      <c r="H59" s="41" t="str">
        <f t="shared" si="57"/>
        <v/>
      </c>
      <c r="I59" s="126" t="str">
        <f>IF(C59="","",VLOOKUP(C59,食材マスタ!$A$3:$AB$455,13,FALSE))</f>
        <v/>
      </c>
      <c r="J59" s="43" t="str">
        <f t="shared" si="58"/>
        <v/>
      </c>
      <c r="K59" s="51" t="str">
        <f t="shared" si="59"/>
        <v/>
      </c>
      <c r="L59" s="134" t="str">
        <f t="shared" si="60"/>
        <v/>
      </c>
      <c r="M59" s="52" t="str">
        <f t="shared" si="61"/>
        <v/>
      </c>
      <c r="N59" s="134" t="str">
        <f t="shared" si="62"/>
        <v/>
      </c>
      <c r="O59" s="52" t="str">
        <f t="shared" si="63"/>
        <v/>
      </c>
      <c r="P59" s="134" t="str">
        <f t="shared" si="64"/>
        <v/>
      </c>
      <c r="Q59" s="52" t="str">
        <f t="shared" si="65"/>
        <v/>
      </c>
      <c r="R59" s="134" t="str">
        <f t="shared" si="66"/>
        <v/>
      </c>
      <c r="S59" s="13" t="str">
        <f t="shared" si="11"/>
        <v/>
      </c>
      <c r="T59" s="138"/>
      <c r="U59" s="29"/>
      <c r="X59" s="65" t="e">
        <f>VLOOKUP($C59,食材マスタ!$A:$AB,5,FALSE)</f>
        <v>#N/A</v>
      </c>
      <c r="Y59" s="65" t="e">
        <f>VLOOKUP($C59,食材マスタ!$A:$AB,6,FALSE)</f>
        <v>#N/A</v>
      </c>
      <c r="Z59" s="65" t="e">
        <f>VLOOKUP($C59,食材マスタ!$A:$AB,13,FALSE)</f>
        <v>#N/A</v>
      </c>
      <c r="AA59" s="65" t="e">
        <f>VLOOKUP($C59,食材マスタ!$A:$AB,12,FALSE)</f>
        <v>#N/A</v>
      </c>
      <c r="AB59" s="65" t="e">
        <f>VLOOKUP($C59,食材マスタ!$A:$AB,14,FALSE)</f>
        <v>#N/A</v>
      </c>
      <c r="AC59" s="65" t="e">
        <f>VLOOKUP($C59,食材マスタ!$A:$AB,16,FALSE)</f>
        <v>#N/A</v>
      </c>
      <c r="AD59" s="65" t="e">
        <f>VLOOKUP($C59,食材マスタ!$A:$AB,19,FALSE)</f>
        <v>#N/A</v>
      </c>
      <c r="AE59" s="65" t="e">
        <f>VLOOKUP($C59,食材マスタ!$A:$AB,26,FALSE)</f>
        <v>#N/A</v>
      </c>
      <c r="AF59" s="65" t="e">
        <f>VLOOKUP($C59,食材マスタ!$A:$AB,28,FALSE)</f>
        <v>#N/A</v>
      </c>
    </row>
    <row r="60" spans="1:32" ht="14.25" customHeight="1" x14ac:dyDescent="0.25">
      <c r="A60" s="291"/>
      <c r="B60" s="292"/>
      <c r="C60" s="46"/>
      <c r="D60" s="47"/>
      <c r="E60" s="123" t="str">
        <f>IF(C60="","",VLOOKUP(C60,食材マスタ!$A$3:$AB$455,6,FALSE))</f>
        <v/>
      </c>
      <c r="F60" s="49"/>
      <c r="G60" s="50" t="str">
        <f t="shared" si="56"/>
        <v/>
      </c>
      <c r="H60" s="41" t="str">
        <f t="shared" si="57"/>
        <v/>
      </c>
      <c r="I60" s="126" t="str">
        <f>IF(C60="","",VLOOKUP(C60,食材マスタ!$A$3:$AB$455,13,FALSE))</f>
        <v/>
      </c>
      <c r="J60" s="43" t="str">
        <f t="shared" si="58"/>
        <v/>
      </c>
      <c r="K60" s="51" t="str">
        <f t="shared" si="59"/>
        <v/>
      </c>
      <c r="L60" s="134" t="str">
        <f t="shared" si="60"/>
        <v/>
      </c>
      <c r="M60" s="52" t="str">
        <f t="shared" si="61"/>
        <v/>
      </c>
      <c r="N60" s="134" t="str">
        <f t="shared" si="62"/>
        <v/>
      </c>
      <c r="O60" s="52" t="str">
        <f t="shared" si="63"/>
        <v/>
      </c>
      <c r="P60" s="134" t="str">
        <f t="shared" si="64"/>
        <v/>
      </c>
      <c r="Q60" s="52" t="str">
        <f t="shared" si="65"/>
        <v/>
      </c>
      <c r="R60" s="134" t="str">
        <f t="shared" si="66"/>
        <v/>
      </c>
      <c r="S60" s="13" t="str">
        <f t="shared" si="11"/>
        <v/>
      </c>
      <c r="T60" s="138"/>
      <c r="U60" s="29"/>
      <c r="X60" s="65" t="e">
        <f>VLOOKUP($C60,食材マスタ!$A:$AB,5,FALSE)</f>
        <v>#N/A</v>
      </c>
      <c r="Y60" s="65" t="e">
        <f>VLOOKUP($C60,食材マスタ!$A:$AB,6,FALSE)</f>
        <v>#N/A</v>
      </c>
      <c r="Z60" s="65" t="e">
        <f>VLOOKUP($C60,食材マスタ!$A:$AB,13,FALSE)</f>
        <v>#N/A</v>
      </c>
      <c r="AA60" s="65" t="e">
        <f>VLOOKUP($C60,食材マスタ!$A:$AB,12,FALSE)</f>
        <v>#N/A</v>
      </c>
      <c r="AB60" s="65" t="e">
        <f>VLOOKUP($C60,食材マスタ!$A:$AB,14,FALSE)</f>
        <v>#N/A</v>
      </c>
      <c r="AC60" s="65" t="e">
        <f>VLOOKUP($C60,食材マスタ!$A:$AB,16,FALSE)</f>
        <v>#N/A</v>
      </c>
      <c r="AD60" s="65" t="e">
        <f>VLOOKUP($C60,食材マスタ!$A:$AB,19,FALSE)</f>
        <v>#N/A</v>
      </c>
      <c r="AE60" s="65" t="e">
        <f>VLOOKUP($C60,食材マスタ!$A:$AB,26,FALSE)</f>
        <v>#N/A</v>
      </c>
      <c r="AF60" s="65" t="e">
        <f>VLOOKUP($C60,食材マスタ!$A:$AB,28,FALSE)</f>
        <v>#N/A</v>
      </c>
    </row>
    <row r="61" spans="1:32" ht="14.25" customHeight="1" x14ac:dyDescent="0.25">
      <c r="A61" s="291"/>
      <c r="B61" s="292"/>
      <c r="C61" s="46"/>
      <c r="D61" s="47"/>
      <c r="E61" s="123" t="str">
        <f>IF(C61="","",VLOOKUP(C61,食材マスタ!$A$3:$AB$455,6,FALSE))</f>
        <v/>
      </c>
      <c r="F61" s="49"/>
      <c r="G61" s="50" t="str">
        <f t="shared" si="56"/>
        <v/>
      </c>
      <c r="H61" s="41" t="str">
        <f t="shared" si="57"/>
        <v/>
      </c>
      <c r="I61" s="126" t="str">
        <f>IF(C61="","",VLOOKUP(C61,食材マスタ!$A$3:$AB$455,13,FALSE))</f>
        <v/>
      </c>
      <c r="J61" s="43" t="str">
        <f t="shared" si="58"/>
        <v/>
      </c>
      <c r="K61" s="51" t="str">
        <f t="shared" si="59"/>
        <v/>
      </c>
      <c r="L61" s="134" t="str">
        <f t="shared" si="60"/>
        <v/>
      </c>
      <c r="M61" s="52" t="str">
        <f t="shared" si="61"/>
        <v/>
      </c>
      <c r="N61" s="134" t="str">
        <f t="shared" si="62"/>
        <v/>
      </c>
      <c r="O61" s="52" t="str">
        <f t="shared" si="63"/>
        <v/>
      </c>
      <c r="P61" s="134" t="str">
        <f t="shared" si="64"/>
        <v/>
      </c>
      <c r="Q61" s="52" t="str">
        <f t="shared" si="65"/>
        <v/>
      </c>
      <c r="R61" s="134" t="str">
        <f t="shared" si="66"/>
        <v/>
      </c>
      <c r="S61" s="13" t="str">
        <f t="shared" si="11"/>
        <v/>
      </c>
      <c r="T61" s="138"/>
      <c r="U61" s="29"/>
      <c r="X61" s="65" t="e">
        <f>VLOOKUP($C61,食材マスタ!$A:$AB,5,FALSE)</f>
        <v>#N/A</v>
      </c>
      <c r="Y61" s="65" t="e">
        <f>VLOOKUP($C61,食材マスタ!$A:$AB,6,FALSE)</f>
        <v>#N/A</v>
      </c>
      <c r="Z61" s="65" t="e">
        <f>VLOOKUP($C61,食材マスタ!$A:$AB,13,FALSE)</f>
        <v>#N/A</v>
      </c>
      <c r="AA61" s="65" t="e">
        <f>VLOOKUP($C61,食材マスタ!$A:$AB,12,FALSE)</f>
        <v>#N/A</v>
      </c>
      <c r="AB61" s="65" t="e">
        <f>VLOOKUP($C61,食材マスタ!$A:$AB,14,FALSE)</f>
        <v>#N/A</v>
      </c>
      <c r="AC61" s="65" t="e">
        <f>VLOOKUP($C61,食材マスタ!$A:$AB,16,FALSE)</f>
        <v>#N/A</v>
      </c>
      <c r="AD61" s="65" t="e">
        <f>VLOOKUP($C61,食材マスタ!$A:$AB,19,FALSE)</f>
        <v>#N/A</v>
      </c>
      <c r="AE61" s="65" t="e">
        <f>VLOOKUP($C61,食材マスタ!$A:$AB,26,FALSE)</f>
        <v>#N/A</v>
      </c>
      <c r="AF61" s="65" t="e">
        <f>VLOOKUP($C61,食材マスタ!$A:$AB,28,FALSE)</f>
        <v>#N/A</v>
      </c>
    </row>
    <row r="62" spans="1:32" ht="14.25" customHeight="1" x14ac:dyDescent="0.25">
      <c r="A62" s="291"/>
      <c r="B62" s="292"/>
      <c r="C62" s="46"/>
      <c r="D62" s="47"/>
      <c r="E62" s="123" t="str">
        <f>IF(C62="","",VLOOKUP(C62,食材マスタ!$A$3:$AB$455,6,FALSE))</f>
        <v/>
      </c>
      <c r="F62" s="49"/>
      <c r="G62" s="50" t="str">
        <f t="shared" si="56"/>
        <v/>
      </c>
      <c r="H62" s="41" t="str">
        <f t="shared" si="57"/>
        <v/>
      </c>
      <c r="I62" s="126" t="str">
        <f>IF(C62="","",VLOOKUP(C62,食材マスタ!$A$3:$AB$455,13,FALSE))</f>
        <v/>
      </c>
      <c r="J62" s="43" t="str">
        <f t="shared" si="58"/>
        <v/>
      </c>
      <c r="K62" s="51" t="str">
        <f t="shared" si="59"/>
        <v/>
      </c>
      <c r="L62" s="134" t="str">
        <f t="shared" si="60"/>
        <v/>
      </c>
      <c r="M62" s="52" t="str">
        <f t="shared" si="61"/>
        <v/>
      </c>
      <c r="N62" s="134" t="str">
        <f t="shared" si="62"/>
        <v/>
      </c>
      <c r="O62" s="52" t="str">
        <f t="shared" si="63"/>
        <v/>
      </c>
      <c r="P62" s="134" t="str">
        <f t="shared" si="64"/>
        <v/>
      </c>
      <c r="Q62" s="52" t="str">
        <f t="shared" si="65"/>
        <v/>
      </c>
      <c r="R62" s="134" t="str">
        <f t="shared" si="66"/>
        <v/>
      </c>
      <c r="S62" s="13" t="str">
        <f t="shared" ref="S62:S65" si="69">IF(C62="","",ROUND((F62*AF62)/100,1))</f>
        <v/>
      </c>
      <c r="T62" s="138"/>
      <c r="U62" s="29"/>
      <c r="X62" s="65" t="e">
        <f>VLOOKUP($C62,食材マスタ!$A:$AB,5,FALSE)</f>
        <v>#N/A</v>
      </c>
      <c r="Y62" s="65" t="e">
        <f>VLOOKUP($C62,食材マスタ!$A:$AB,6,FALSE)</f>
        <v>#N/A</v>
      </c>
      <c r="Z62" s="65" t="e">
        <f>VLOOKUP($C62,食材マスタ!$A:$AB,13,FALSE)</f>
        <v>#N/A</v>
      </c>
      <c r="AA62" s="65" t="e">
        <f>VLOOKUP($C62,食材マスタ!$A:$AB,12,FALSE)</f>
        <v>#N/A</v>
      </c>
      <c r="AB62" s="65" t="e">
        <f>VLOOKUP($C62,食材マスタ!$A:$AB,14,FALSE)</f>
        <v>#N/A</v>
      </c>
      <c r="AC62" s="65" t="e">
        <f>VLOOKUP($C62,食材マスタ!$A:$AB,16,FALSE)</f>
        <v>#N/A</v>
      </c>
      <c r="AD62" s="65" t="e">
        <f>VLOOKUP($C62,食材マスタ!$A:$AB,19,FALSE)</f>
        <v>#N/A</v>
      </c>
      <c r="AE62" s="65" t="e">
        <f>VLOOKUP($C62,食材マスタ!$A:$AB,26,FALSE)</f>
        <v>#N/A</v>
      </c>
      <c r="AF62" s="65" t="e">
        <f>VLOOKUP($C62,食材マスタ!$A:$AB,28,FALSE)</f>
        <v>#N/A</v>
      </c>
    </row>
    <row r="63" spans="1:32" ht="14.25" customHeight="1" x14ac:dyDescent="0.25">
      <c r="A63" s="291"/>
      <c r="B63" s="292"/>
      <c r="C63" s="46"/>
      <c r="D63" s="53"/>
      <c r="E63" s="123" t="str">
        <f>IF(C63="","",VLOOKUP(C63,食材マスタ!$A$3:$AB$455,6,FALSE))</f>
        <v/>
      </c>
      <c r="F63" s="49"/>
      <c r="G63" s="50" t="str">
        <f t="shared" si="56"/>
        <v/>
      </c>
      <c r="H63" s="41" t="str">
        <f t="shared" si="57"/>
        <v/>
      </c>
      <c r="I63" s="126" t="str">
        <f>IF(C63="","",VLOOKUP(C63,食材マスタ!$A$3:$AB$455,13,FALSE))</f>
        <v/>
      </c>
      <c r="J63" s="43" t="str">
        <f t="shared" si="58"/>
        <v/>
      </c>
      <c r="K63" s="51" t="str">
        <f t="shared" si="59"/>
        <v/>
      </c>
      <c r="L63" s="134" t="str">
        <f t="shared" si="60"/>
        <v/>
      </c>
      <c r="M63" s="52" t="str">
        <f t="shared" si="61"/>
        <v/>
      </c>
      <c r="N63" s="134" t="str">
        <f t="shared" si="62"/>
        <v/>
      </c>
      <c r="O63" s="52" t="str">
        <f t="shared" si="63"/>
        <v/>
      </c>
      <c r="P63" s="134" t="str">
        <f t="shared" si="64"/>
        <v/>
      </c>
      <c r="Q63" s="52" t="str">
        <f t="shared" si="65"/>
        <v/>
      </c>
      <c r="R63" s="134" t="str">
        <f t="shared" si="66"/>
        <v/>
      </c>
      <c r="S63" s="13" t="str">
        <f t="shared" si="69"/>
        <v/>
      </c>
      <c r="T63" s="138"/>
      <c r="U63" s="29"/>
      <c r="X63" s="65" t="e">
        <f>VLOOKUP($C63,食材マスタ!$A:$AB,5,FALSE)</f>
        <v>#N/A</v>
      </c>
      <c r="Y63" s="65" t="e">
        <f>VLOOKUP($C63,食材マスタ!$A:$AB,6,FALSE)</f>
        <v>#N/A</v>
      </c>
      <c r="Z63" s="65" t="e">
        <f>VLOOKUP($C63,食材マスタ!$A:$AB,13,FALSE)</f>
        <v>#N/A</v>
      </c>
      <c r="AA63" s="65" t="e">
        <f>VLOOKUP($C63,食材マスタ!$A:$AB,12,FALSE)</f>
        <v>#N/A</v>
      </c>
      <c r="AB63" s="65" t="e">
        <f>VLOOKUP($C63,食材マスタ!$A:$AB,14,FALSE)</f>
        <v>#N/A</v>
      </c>
      <c r="AC63" s="65" t="e">
        <f>VLOOKUP($C63,食材マスタ!$A:$AB,16,FALSE)</f>
        <v>#N/A</v>
      </c>
      <c r="AD63" s="65" t="e">
        <f>VLOOKUP($C63,食材マスタ!$A:$AB,19,FALSE)</f>
        <v>#N/A</v>
      </c>
      <c r="AE63" s="65" t="e">
        <f>VLOOKUP($C63,食材マスタ!$A:$AB,26,FALSE)</f>
        <v>#N/A</v>
      </c>
      <c r="AF63" s="65" t="e">
        <f>VLOOKUP($C63,食材マスタ!$A:$AB,28,FALSE)</f>
        <v>#N/A</v>
      </c>
    </row>
    <row r="64" spans="1:32" ht="14.25" customHeight="1" x14ac:dyDescent="0.25">
      <c r="A64" s="291"/>
      <c r="B64" s="292"/>
      <c r="C64" s="46"/>
      <c r="D64" s="47"/>
      <c r="E64" s="123" t="str">
        <f>IF(C64="","",VLOOKUP(C64,食材マスタ!$A$3:$AB$455,6,FALSE))</f>
        <v/>
      </c>
      <c r="F64" s="49"/>
      <c r="G64" s="50" t="str">
        <f t="shared" si="56"/>
        <v/>
      </c>
      <c r="H64" s="41" t="str">
        <f t="shared" si="57"/>
        <v/>
      </c>
      <c r="I64" s="126" t="str">
        <f>IF(C64="","",VLOOKUP(C64,食材マスタ!$A$3:$AB$455,13,FALSE))</f>
        <v/>
      </c>
      <c r="J64" s="43" t="str">
        <f t="shared" si="58"/>
        <v/>
      </c>
      <c r="K64" s="51" t="str">
        <f t="shared" si="59"/>
        <v/>
      </c>
      <c r="L64" s="134" t="str">
        <f t="shared" si="60"/>
        <v/>
      </c>
      <c r="M64" s="52" t="str">
        <f t="shared" si="61"/>
        <v/>
      </c>
      <c r="N64" s="134" t="str">
        <f t="shared" si="62"/>
        <v/>
      </c>
      <c r="O64" s="52" t="str">
        <f t="shared" si="63"/>
        <v/>
      </c>
      <c r="P64" s="134" t="str">
        <f t="shared" si="64"/>
        <v/>
      </c>
      <c r="Q64" s="52" t="str">
        <f t="shared" si="65"/>
        <v/>
      </c>
      <c r="R64" s="134" t="str">
        <f t="shared" si="66"/>
        <v/>
      </c>
      <c r="S64" s="13" t="str">
        <f t="shared" si="69"/>
        <v/>
      </c>
      <c r="T64" s="138"/>
      <c r="U64" s="29"/>
      <c r="X64" s="65" t="e">
        <f>VLOOKUP($C64,食材マスタ!$A:$AB,5,FALSE)</f>
        <v>#N/A</v>
      </c>
      <c r="Y64" s="65" t="e">
        <f>VLOOKUP($C64,食材マスタ!$A:$AB,6,FALSE)</f>
        <v>#N/A</v>
      </c>
      <c r="Z64" s="65" t="e">
        <f>VLOOKUP($C64,食材マスタ!$A:$AB,13,FALSE)</f>
        <v>#N/A</v>
      </c>
      <c r="AA64" s="65" t="e">
        <f>VLOOKUP($C64,食材マスタ!$A:$AB,12,FALSE)</f>
        <v>#N/A</v>
      </c>
      <c r="AB64" s="65" t="e">
        <f>VLOOKUP($C64,食材マスタ!$A:$AB,14,FALSE)</f>
        <v>#N/A</v>
      </c>
      <c r="AC64" s="65" t="e">
        <f>VLOOKUP($C64,食材マスタ!$A:$AB,16,FALSE)</f>
        <v>#N/A</v>
      </c>
      <c r="AD64" s="65" t="e">
        <f>VLOOKUP($C64,食材マスタ!$A:$AB,19,FALSE)</f>
        <v>#N/A</v>
      </c>
      <c r="AE64" s="65" t="e">
        <f>VLOOKUP($C64,食材マスタ!$A:$AB,26,FALSE)</f>
        <v>#N/A</v>
      </c>
      <c r="AF64" s="65" t="e">
        <f>VLOOKUP($C64,食材マスタ!$A:$AB,28,FALSE)</f>
        <v>#N/A</v>
      </c>
    </row>
    <row r="65" spans="1:32" ht="14.25" customHeight="1" x14ac:dyDescent="0.25">
      <c r="A65" s="291"/>
      <c r="B65" s="292"/>
      <c r="C65" s="46"/>
      <c r="D65" s="47"/>
      <c r="E65" s="123" t="str">
        <f>IF(C65="","",VLOOKUP(C65,食材マスタ!$A$3:$AB$455,6,FALSE))</f>
        <v/>
      </c>
      <c r="F65" s="49"/>
      <c r="G65" s="50" t="str">
        <f t="shared" si="56"/>
        <v/>
      </c>
      <c r="H65" s="41" t="str">
        <f t="shared" si="57"/>
        <v/>
      </c>
      <c r="I65" s="126" t="str">
        <f>IF(C65="","",VLOOKUP(C65,食材マスタ!$A$3:$AB$455,13,FALSE))</f>
        <v/>
      </c>
      <c r="J65" s="43" t="str">
        <f t="shared" si="58"/>
        <v/>
      </c>
      <c r="K65" s="51" t="str">
        <f t="shared" si="59"/>
        <v/>
      </c>
      <c r="L65" s="134" t="str">
        <f t="shared" si="60"/>
        <v/>
      </c>
      <c r="M65" s="52" t="str">
        <f t="shared" si="61"/>
        <v/>
      </c>
      <c r="N65" s="134" t="str">
        <f t="shared" si="62"/>
        <v/>
      </c>
      <c r="O65" s="52" t="str">
        <f t="shared" si="63"/>
        <v/>
      </c>
      <c r="P65" s="134" t="str">
        <f t="shared" si="64"/>
        <v/>
      </c>
      <c r="Q65" s="52" t="str">
        <f t="shared" si="65"/>
        <v/>
      </c>
      <c r="R65" s="134" t="str">
        <f t="shared" si="66"/>
        <v/>
      </c>
      <c r="S65" s="13" t="str">
        <f t="shared" si="69"/>
        <v/>
      </c>
      <c r="T65" s="138"/>
      <c r="U65" s="29"/>
      <c r="X65" s="65" t="e">
        <f>VLOOKUP($C65,食材マスタ!$A:$AB,5,FALSE)</f>
        <v>#N/A</v>
      </c>
      <c r="Y65" s="65" t="e">
        <f>VLOOKUP($C65,食材マスタ!$A:$AB,6,FALSE)</f>
        <v>#N/A</v>
      </c>
      <c r="Z65" s="65" t="e">
        <f>VLOOKUP($C65,食材マスタ!$A:$AB,13,FALSE)</f>
        <v>#N/A</v>
      </c>
      <c r="AA65" s="65" t="e">
        <f>VLOOKUP($C65,食材マスタ!$A:$AB,12,FALSE)</f>
        <v>#N/A</v>
      </c>
      <c r="AB65" s="65" t="e">
        <f>VLOOKUP($C65,食材マスタ!$A:$AB,14,FALSE)</f>
        <v>#N/A</v>
      </c>
      <c r="AC65" s="65" t="e">
        <f>VLOOKUP($C65,食材マスタ!$A:$AB,16,FALSE)</f>
        <v>#N/A</v>
      </c>
      <c r="AD65" s="65" t="e">
        <f>VLOOKUP($C65,食材マスタ!$A:$AB,19,FALSE)</f>
        <v>#N/A</v>
      </c>
      <c r="AE65" s="65" t="e">
        <f>VLOOKUP($C65,食材マスタ!$A:$AB,26,FALSE)</f>
        <v>#N/A</v>
      </c>
      <c r="AF65" s="65" t="e">
        <f>VLOOKUP($C65,食材マスタ!$A:$AB,28,FALSE)</f>
        <v>#N/A</v>
      </c>
    </row>
    <row r="66" spans="1:32" ht="14.25" customHeight="1" x14ac:dyDescent="0.25">
      <c r="A66" s="291"/>
      <c r="B66" s="292"/>
      <c r="C66" s="46"/>
      <c r="D66" s="47"/>
      <c r="E66" s="123" t="str">
        <f>IF(C66="","",VLOOKUP(C66,食材マスタ!$A$3:$AB$455,6,FALSE))</f>
        <v/>
      </c>
      <c r="F66" s="49"/>
      <c r="G66" s="50" t="str">
        <f t="shared" si="56"/>
        <v/>
      </c>
      <c r="H66" s="41" t="str">
        <f t="shared" si="57"/>
        <v/>
      </c>
      <c r="I66" s="126" t="str">
        <f>IF(C66="","",VLOOKUP(C66,食材マスタ!$A$3:$AB$455,13,FALSE))</f>
        <v/>
      </c>
      <c r="J66" s="43" t="str">
        <f t="shared" si="58"/>
        <v/>
      </c>
      <c r="K66" s="51" t="str">
        <f t="shared" si="59"/>
        <v/>
      </c>
      <c r="L66" s="134" t="str">
        <f t="shared" si="60"/>
        <v/>
      </c>
      <c r="M66" s="52" t="str">
        <f t="shared" si="61"/>
        <v/>
      </c>
      <c r="N66" s="134" t="str">
        <f t="shared" si="62"/>
        <v/>
      </c>
      <c r="O66" s="52" t="str">
        <f t="shared" si="63"/>
        <v/>
      </c>
      <c r="P66" s="134" t="str">
        <f t="shared" si="64"/>
        <v/>
      </c>
      <c r="Q66" s="52" t="str">
        <f t="shared" si="65"/>
        <v/>
      </c>
      <c r="R66" s="134" t="str">
        <f t="shared" si="66"/>
        <v/>
      </c>
      <c r="S66" s="13" t="str">
        <f t="shared" si="11"/>
        <v/>
      </c>
      <c r="T66" s="138"/>
      <c r="U66" s="29"/>
      <c r="X66" s="65" t="e">
        <f>VLOOKUP($C66,食材マスタ!$A:$AB,5,FALSE)</f>
        <v>#N/A</v>
      </c>
      <c r="Y66" s="65" t="e">
        <f>VLOOKUP($C66,食材マスタ!$A:$AB,6,FALSE)</f>
        <v>#N/A</v>
      </c>
      <c r="Z66" s="65" t="e">
        <f>VLOOKUP($C66,食材マスタ!$A:$AB,13,FALSE)</f>
        <v>#N/A</v>
      </c>
      <c r="AA66" s="65" t="e">
        <f>VLOOKUP($C66,食材マスタ!$A:$AB,12,FALSE)</f>
        <v>#N/A</v>
      </c>
      <c r="AB66" s="65" t="e">
        <f>VLOOKUP($C66,食材マスタ!$A:$AB,14,FALSE)</f>
        <v>#N/A</v>
      </c>
      <c r="AC66" s="65" t="e">
        <f>VLOOKUP($C66,食材マスタ!$A:$AB,16,FALSE)</f>
        <v>#N/A</v>
      </c>
      <c r="AD66" s="65" t="e">
        <f>VLOOKUP($C66,食材マスタ!$A:$AB,19,FALSE)</f>
        <v>#N/A</v>
      </c>
      <c r="AE66" s="65" t="e">
        <f>VLOOKUP($C66,食材マスタ!$A:$AB,26,FALSE)</f>
        <v>#N/A</v>
      </c>
      <c r="AF66" s="65" t="e">
        <f>VLOOKUP($C66,食材マスタ!$A:$AB,28,FALSE)</f>
        <v>#N/A</v>
      </c>
    </row>
    <row r="67" spans="1:32" ht="14.25" customHeight="1" x14ac:dyDescent="0.25">
      <c r="A67" s="291"/>
      <c r="B67" s="292"/>
      <c r="C67" s="46"/>
      <c r="D67" s="53"/>
      <c r="E67" s="123" t="str">
        <f>IF(C67="","",VLOOKUP(C67,食材マスタ!$A$3:$AB$455,6,FALSE))</f>
        <v/>
      </c>
      <c r="F67" s="49"/>
      <c r="G67" s="50" t="str">
        <f t="shared" si="56"/>
        <v/>
      </c>
      <c r="H67" s="41" t="str">
        <f t="shared" si="57"/>
        <v/>
      </c>
      <c r="I67" s="126" t="str">
        <f>IF(C67="","",VLOOKUP(C67,食材マスタ!$A$3:$AB$455,13,FALSE))</f>
        <v/>
      </c>
      <c r="J67" s="43" t="str">
        <f t="shared" si="58"/>
        <v/>
      </c>
      <c r="K67" s="51" t="str">
        <f t="shared" si="59"/>
        <v/>
      </c>
      <c r="L67" s="134" t="str">
        <f t="shared" si="60"/>
        <v/>
      </c>
      <c r="M67" s="52" t="str">
        <f t="shared" si="61"/>
        <v/>
      </c>
      <c r="N67" s="134" t="str">
        <f t="shared" si="62"/>
        <v/>
      </c>
      <c r="O67" s="52" t="str">
        <f t="shared" si="63"/>
        <v/>
      </c>
      <c r="P67" s="134" t="str">
        <f t="shared" si="64"/>
        <v/>
      </c>
      <c r="Q67" s="52" t="str">
        <f t="shared" si="65"/>
        <v/>
      </c>
      <c r="R67" s="134" t="str">
        <f t="shared" si="66"/>
        <v/>
      </c>
      <c r="S67" s="13" t="str">
        <f t="shared" si="11"/>
        <v/>
      </c>
      <c r="T67" s="138"/>
      <c r="U67" s="29"/>
      <c r="X67" s="65" t="e">
        <f>VLOOKUP($C67,食材マスタ!$A:$AB,5,FALSE)</f>
        <v>#N/A</v>
      </c>
      <c r="Y67" s="65" t="e">
        <f>VLOOKUP($C67,食材マスタ!$A:$AB,6,FALSE)</f>
        <v>#N/A</v>
      </c>
      <c r="Z67" s="65" t="e">
        <f>VLOOKUP($C67,食材マスタ!$A:$AB,13,FALSE)</f>
        <v>#N/A</v>
      </c>
      <c r="AA67" s="65" t="e">
        <f>VLOOKUP($C67,食材マスタ!$A:$AB,12,FALSE)</f>
        <v>#N/A</v>
      </c>
      <c r="AB67" s="65" t="e">
        <f>VLOOKUP($C67,食材マスタ!$A:$AB,14,FALSE)</f>
        <v>#N/A</v>
      </c>
      <c r="AC67" s="65" t="e">
        <f>VLOOKUP($C67,食材マスタ!$A:$AB,16,FALSE)</f>
        <v>#N/A</v>
      </c>
      <c r="AD67" s="65" t="e">
        <f>VLOOKUP($C67,食材マスタ!$A:$AB,19,FALSE)</f>
        <v>#N/A</v>
      </c>
      <c r="AE67" s="65" t="e">
        <f>VLOOKUP($C67,食材マスタ!$A:$AB,26,FALSE)</f>
        <v>#N/A</v>
      </c>
      <c r="AF67" s="65" t="e">
        <f>VLOOKUP($C67,食材マスタ!$A:$AB,28,FALSE)</f>
        <v>#N/A</v>
      </c>
    </row>
    <row r="68" spans="1:32" ht="14.25" customHeight="1" x14ac:dyDescent="0.25">
      <c r="A68" s="291"/>
      <c r="B68" s="292"/>
      <c r="C68" s="46"/>
      <c r="D68" s="47"/>
      <c r="E68" s="123" t="str">
        <f>IF(C68="","",VLOOKUP(C68,食材マスタ!$A$3:$AB$455,6,FALSE))</f>
        <v/>
      </c>
      <c r="F68" s="49"/>
      <c r="G68" s="50" t="str">
        <f t="shared" si="56"/>
        <v/>
      </c>
      <c r="H68" s="41" t="str">
        <f t="shared" si="57"/>
        <v/>
      </c>
      <c r="I68" s="126" t="str">
        <f>IF(C68="","",VLOOKUP(C68,食材マスタ!$A$3:$AB$455,13,FALSE))</f>
        <v/>
      </c>
      <c r="J68" s="43" t="str">
        <f t="shared" si="58"/>
        <v/>
      </c>
      <c r="K68" s="51" t="str">
        <f t="shared" si="59"/>
        <v/>
      </c>
      <c r="L68" s="134" t="str">
        <f t="shared" si="60"/>
        <v/>
      </c>
      <c r="M68" s="52" t="str">
        <f t="shared" si="61"/>
        <v/>
      </c>
      <c r="N68" s="134" t="str">
        <f t="shared" si="62"/>
        <v/>
      </c>
      <c r="O68" s="52" t="str">
        <f t="shared" si="63"/>
        <v/>
      </c>
      <c r="P68" s="134" t="str">
        <f t="shared" si="64"/>
        <v/>
      </c>
      <c r="Q68" s="52" t="str">
        <f t="shared" si="65"/>
        <v/>
      </c>
      <c r="R68" s="134" t="str">
        <f t="shared" si="66"/>
        <v/>
      </c>
      <c r="S68" s="13" t="str">
        <f t="shared" si="11"/>
        <v/>
      </c>
      <c r="T68" s="138"/>
      <c r="U68" s="29"/>
      <c r="X68" s="65" t="e">
        <f>VLOOKUP($C68,食材マスタ!$A:$AB,5,FALSE)</f>
        <v>#N/A</v>
      </c>
      <c r="Y68" s="65" t="e">
        <f>VLOOKUP($C68,食材マスタ!$A:$AB,6,FALSE)</f>
        <v>#N/A</v>
      </c>
      <c r="Z68" s="65" t="e">
        <f>VLOOKUP($C68,食材マスタ!$A:$AB,13,FALSE)</f>
        <v>#N/A</v>
      </c>
      <c r="AA68" s="65" t="e">
        <f>VLOOKUP($C68,食材マスタ!$A:$AB,12,FALSE)</f>
        <v>#N/A</v>
      </c>
      <c r="AB68" s="65" t="e">
        <f>VLOOKUP($C68,食材マスタ!$A:$AB,14,FALSE)</f>
        <v>#N/A</v>
      </c>
      <c r="AC68" s="65" t="e">
        <f>VLOOKUP($C68,食材マスタ!$A:$AB,16,FALSE)</f>
        <v>#N/A</v>
      </c>
      <c r="AD68" s="65" t="e">
        <f>VLOOKUP($C68,食材マスタ!$A:$AB,19,FALSE)</f>
        <v>#N/A</v>
      </c>
      <c r="AE68" s="65" t="e">
        <f>VLOOKUP($C68,食材マスタ!$A:$AB,26,FALSE)</f>
        <v>#N/A</v>
      </c>
      <c r="AF68" s="65" t="e">
        <f>VLOOKUP($C68,食材マスタ!$A:$AB,28,FALSE)</f>
        <v>#N/A</v>
      </c>
    </row>
    <row r="69" spans="1:32" ht="14.25" customHeight="1" x14ac:dyDescent="0.25">
      <c r="A69" s="291"/>
      <c r="B69" s="292"/>
      <c r="C69" s="46"/>
      <c r="D69" s="47"/>
      <c r="E69" s="123" t="str">
        <f>IF(C69="","",VLOOKUP(C69,食材マスタ!$A$3:$AB$455,6,FALSE))</f>
        <v/>
      </c>
      <c r="F69" s="49"/>
      <c r="G69" s="50" t="str">
        <f t="shared" si="56"/>
        <v/>
      </c>
      <c r="H69" s="41" t="str">
        <f t="shared" si="57"/>
        <v/>
      </c>
      <c r="I69" s="126" t="str">
        <f>IF(C69="","",VLOOKUP(C69,食材マスタ!$A$3:$AB$455,13,FALSE))</f>
        <v/>
      </c>
      <c r="J69" s="43" t="str">
        <f t="shared" si="58"/>
        <v/>
      </c>
      <c r="K69" s="51" t="str">
        <f t="shared" si="59"/>
        <v/>
      </c>
      <c r="L69" s="134" t="str">
        <f t="shared" si="60"/>
        <v/>
      </c>
      <c r="M69" s="52" t="str">
        <f t="shared" si="61"/>
        <v/>
      </c>
      <c r="N69" s="134" t="str">
        <f t="shared" si="62"/>
        <v/>
      </c>
      <c r="O69" s="52" t="str">
        <f t="shared" si="63"/>
        <v/>
      </c>
      <c r="P69" s="134" t="str">
        <f t="shared" si="64"/>
        <v/>
      </c>
      <c r="Q69" s="52" t="str">
        <f t="shared" si="65"/>
        <v/>
      </c>
      <c r="R69" s="134" t="str">
        <f t="shared" si="66"/>
        <v/>
      </c>
      <c r="S69" s="13" t="str">
        <f t="shared" si="11"/>
        <v/>
      </c>
      <c r="T69" s="138"/>
      <c r="U69" s="29"/>
      <c r="X69" s="65" t="e">
        <f>VLOOKUP($C69,食材マスタ!$A:$AB,5,FALSE)</f>
        <v>#N/A</v>
      </c>
      <c r="Y69" s="65" t="e">
        <f>VLOOKUP($C69,食材マスタ!$A:$AB,6,FALSE)</f>
        <v>#N/A</v>
      </c>
      <c r="Z69" s="65" t="e">
        <f>VLOOKUP($C69,食材マスタ!$A:$AB,13,FALSE)</f>
        <v>#N/A</v>
      </c>
      <c r="AA69" s="65" t="e">
        <f>VLOOKUP($C69,食材マスタ!$A:$AB,12,FALSE)</f>
        <v>#N/A</v>
      </c>
      <c r="AB69" s="65" t="e">
        <f>VLOOKUP($C69,食材マスタ!$A:$AB,14,FALSE)</f>
        <v>#N/A</v>
      </c>
      <c r="AC69" s="65" t="e">
        <f>VLOOKUP($C69,食材マスタ!$A:$AB,16,FALSE)</f>
        <v>#N/A</v>
      </c>
      <c r="AD69" s="65" t="e">
        <f>VLOOKUP($C69,食材マスタ!$A:$AB,19,FALSE)</f>
        <v>#N/A</v>
      </c>
      <c r="AE69" s="65" t="e">
        <f>VLOOKUP($C69,食材マスタ!$A:$AB,26,FALSE)</f>
        <v>#N/A</v>
      </c>
      <c r="AF69" s="65" t="e">
        <f>VLOOKUP($C69,食材マスタ!$A:$AB,28,FALSE)</f>
        <v>#N/A</v>
      </c>
    </row>
    <row r="70" spans="1:32" ht="14.25" customHeight="1" x14ac:dyDescent="0.25">
      <c r="A70" s="291"/>
      <c r="B70" s="292"/>
      <c r="C70" s="46"/>
      <c r="D70" s="53"/>
      <c r="E70" s="123" t="str">
        <f>IF(C70="","",VLOOKUP(C70,食材マスタ!$A$3:$AB$455,6,FALSE))</f>
        <v/>
      </c>
      <c r="F70" s="49"/>
      <c r="G70" s="50" t="str">
        <f t="shared" si="56"/>
        <v/>
      </c>
      <c r="H70" s="41" t="str">
        <f t="shared" si="57"/>
        <v/>
      </c>
      <c r="I70" s="126" t="str">
        <f>IF(C70="","",VLOOKUP(C70,食材マスタ!$A$3:$AB$455,13,FALSE))</f>
        <v/>
      </c>
      <c r="J70" s="43" t="str">
        <f t="shared" si="58"/>
        <v/>
      </c>
      <c r="K70" s="51" t="str">
        <f t="shared" si="59"/>
        <v/>
      </c>
      <c r="L70" s="134" t="str">
        <f t="shared" si="60"/>
        <v/>
      </c>
      <c r="M70" s="52" t="str">
        <f t="shared" si="61"/>
        <v/>
      </c>
      <c r="N70" s="134" t="str">
        <f t="shared" si="62"/>
        <v/>
      </c>
      <c r="O70" s="52" t="str">
        <f t="shared" si="63"/>
        <v/>
      </c>
      <c r="P70" s="134" t="str">
        <f t="shared" si="64"/>
        <v/>
      </c>
      <c r="Q70" s="52" t="str">
        <f t="shared" si="65"/>
        <v/>
      </c>
      <c r="R70" s="134" t="str">
        <f t="shared" si="66"/>
        <v/>
      </c>
      <c r="S70" s="13" t="str">
        <f t="shared" si="11"/>
        <v/>
      </c>
      <c r="T70" s="138"/>
      <c r="U70" s="30"/>
      <c r="X70" s="65" t="e">
        <f>VLOOKUP($C70,食材マスタ!$A:$AB,5,FALSE)</f>
        <v>#N/A</v>
      </c>
      <c r="Y70" s="65" t="e">
        <f>VLOOKUP($C70,食材マスタ!$A:$AB,6,FALSE)</f>
        <v>#N/A</v>
      </c>
      <c r="Z70" s="65" t="e">
        <f>VLOOKUP($C70,食材マスタ!$A:$AB,13,FALSE)</f>
        <v>#N/A</v>
      </c>
      <c r="AA70" s="65" t="e">
        <f>VLOOKUP($C70,食材マスタ!$A:$AB,12,FALSE)</f>
        <v>#N/A</v>
      </c>
      <c r="AB70" s="65" t="e">
        <f>VLOOKUP($C70,食材マスタ!$A:$AB,14,FALSE)</f>
        <v>#N/A</v>
      </c>
      <c r="AC70" s="65" t="e">
        <f>VLOOKUP($C70,食材マスタ!$A:$AB,16,FALSE)</f>
        <v>#N/A</v>
      </c>
      <c r="AD70" s="65" t="e">
        <f>VLOOKUP($C70,食材マスタ!$A:$AB,19,FALSE)</f>
        <v>#N/A</v>
      </c>
      <c r="AE70" s="65" t="e">
        <f>VLOOKUP($C70,食材マスタ!$A:$AB,26,FALSE)</f>
        <v>#N/A</v>
      </c>
      <c r="AF70" s="65" t="e">
        <f>VLOOKUP($C70,食材マスタ!$A:$AB,28,FALSE)</f>
        <v>#N/A</v>
      </c>
    </row>
    <row r="71" spans="1:32" ht="14.25" customHeight="1" x14ac:dyDescent="0.25">
      <c r="A71" s="291"/>
      <c r="B71" s="292"/>
      <c r="C71" s="46"/>
      <c r="D71" s="47"/>
      <c r="E71" s="123" t="str">
        <f>IF(C71="","",VLOOKUP(C71,食材マスタ!$A$3:$AB$455,6,FALSE))</f>
        <v/>
      </c>
      <c r="F71" s="49"/>
      <c r="G71" s="50" t="str">
        <f t="shared" si="56"/>
        <v/>
      </c>
      <c r="H71" s="41" t="str">
        <f t="shared" si="57"/>
        <v/>
      </c>
      <c r="I71" s="126" t="str">
        <f>IF(C71="","",VLOOKUP(C71,食材マスタ!$A$3:$AB$455,13,FALSE))</f>
        <v/>
      </c>
      <c r="J71" s="43" t="str">
        <f t="shared" si="58"/>
        <v/>
      </c>
      <c r="K71" s="51" t="str">
        <f t="shared" si="59"/>
        <v/>
      </c>
      <c r="L71" s="134" t="str">
        <f t="shared" si="60"/>
        <v/>
      </c>
      <c r="M71" s="52" t="str">
        <f t="shared" si="61"/>
        <v/>
      </c>
      <c r="N71" s="134" t="str">
        <f t="shared" si="62"/>
        <v/>
      </c>
      <c r="O71" s="52" t="str">
        <f t="shared" si="63"/>
        <v/>
      </c>
      <c r="P71" s="134" t="str">
        <f t="shared" si="64"/>
        <v/>
      </c>
      <c r="Q71" s="52" t="str">
        <f t="shared" si="65"/>
        <v/>
      </c>
      <c r="R71" s="134" t="str">
        <f t="shared" si="66"/>
        <v/>
      </c>
      <c r="S71" s="13" t="str">
        <f t="shared" si="11"/>
        <v/>
      </c>
      <c r="T71" s="138"/>
      <c r="U71" s="30"/>
      <c r="X71" s="65" t="e">
        <f>VLOOKUP($C71,食材マスタ!$A:$AB,5,FALSE)</f>
        <v>#N/A</v>
      </c>
      <c r="Y71" s="65" t="e">
        <f>VLOOKUP($C71,食材マスタ!$A:$AB,6,FALSE)</f>
        <v>#N/A</v>
      </c>
      <c r="Z71" s="65" t="e">
        <f>VLOOKUP($C71,食材マスタ!$A:$AB,13,FALSE)</f>
        <v>#N/A</v>
      </c>
      <c r="AA71" s="65" t="e">
        <f>VLOOKUP($C71,食材マスタ!$A:$AB,12,FALSE)</f>
        <v>#N/A</v>
      </c>
      <c r="AB71" s="65" t="e">
        <f>VLOOKUP($C71,食材マスタ!$A:$AB,14,FALSE)</f>
        <v>#N/A</v>
      </c>
      <c r="AC71" s="65" t="e">
        <f>VLOOKUP($C71,食材マスタ!$A:$AB,16,FALSE)</f>
        <v>#N/A</v>
      </c>
      <c r="AD71" s="65" t="e">
        <f>VLOOKUP($C71,食材マスタ!$A:$AB,19,FALSE)</f>
        <v>#N/A</v>
      </c>
      <c r="AE71" s="65" t="e">
        <f>VLOOKUP($C71,食材マスタ!$A:$AB,26,FALSE)</f>
        <v>#N/A</v>
      </c>
      <c r="AF71" s="65" t="e">
        <f>VLOOKUP($C71,食材マスタ!$A:$AB,28,FALSE)</f>
        <v>#N/A</v>
      </c>
    </row>
    <row r="72" spans="1:32" ht="14.25" customHeight="1" x14ac:dyDescent="0.25">
      <c r="A72" s="291"/>
      <c r="B72" s="292"/>
      <c r="C72" s="46"/>
      <c r="D72" s="47"/>
      <c r="E72" s="123" t="str">
        <f>IF(C72="","",VLOOKUP(C72,食材マスタ!$A$3:$AB$455,6,FALSE))</f>
        <v/>
      </c>
      <c r="F72" s="49"/>
      <c r="G72" s="50" t="str">
        <f t="shared" si="56"/>
        <v/>
      </c>
      <c r="H72" s="41" t="str">
        <f t="shared" si="57"/>
        <v/>
      </c>
      <c r="I72" s="126" t="str">
        <f>IF(C72="","",VLOOKUP(C72,食材マスタ!$A$3:$AB$455,13,FALSE))</f>
        <v/>
      </c>
      <c r="J72" s="43" t="str">
        <f t="shared" si="58"/>
        <v/>
      </c>
      <c r="K72" s="51" t="str">
        <f t="shared" si="59"/>
        <v/>
      </c>
      <c r="L72" s="134" t="str">
        <f t="shared" si="60"/>
        <v/>
      </c>
      <c r="M72" s="52" t="str">
        <f t="shared" si="61"/>
        <v/>
      </c>
      <c r="N72" s="134" t="str">
        <f t="shared" si="62"/>
        <v/>
      </c>
      <c r="O72" s="52" t="str">
        <f t="shared" si="63"/>
        <v/>
      </c>
      <c r="P72" s="134" t="str">
        <f t="shared" si="64"/>
        <v/>
      </c>
      <c r="Q72" s="52" t="str">
        <f t="shared" si="65"/>
        <v/>
      </c>
      <c r="R72" s="134" t="str">
        <f t="shared" si="66"/>
        <v/>
      </c>
      <c r="S72" s="13" t="str">
        <f t="shared" si="11"/>
        <v/>
      </c>
      <c r="T72" s="138"/>
      <c r="U72" s="30"/>
      <c r="X72" s="65" t="e">
        <f>VLOOKUP($C72,食材マスタ!$A:$AB,5,FALSE)</f>
        <v>#N/A</v>
      </c>
      <c r="Y72" s="65" t="e">
        <f>VLOOKUP($C72,食材マスタ!$A:$AB,6,FALSE)</f>
        <v>#N/A</v>
      </c>
      <c r="Z72" s="65" t="e">
        <f>VLOOKUP($C72,食材マスタ!$A:$AB,13,FALSE)</f>
        <v>#N/A</v>
      </c>
      <c r="AA72" s="65" t="e">
        <f>VLOOKUP($C72,食材マスタ!$A:$AB,12,FALSE)</f>
        <v>#N/A</v>
      </c>
      <c r="AB72" s="65" t="e">
        <f>VLOOKUP($C72,食材マスタ!$A:$AB,14,FALSE)</f>
        <v>#N/A</v>
      </c>
      <c r="AC72" s="65" t="e">
        <f>VLOOKUP($C72,食材マスタ!$A:$AB,16,FALSE)</f>
        <v>#N/A</v>
      </c>
      <c r="AD72" s="65" t="e">
        <f>VLOOKUP($C72,食材マスタ!$A:$AB,19,FALSE)</f>
        <v>#N/A</v>
      </c>
      <c r="AE72" s="65" t="e">
        <f>VLOOKUP($C72,食材マスタ!$A:$AB,26,FALSE)</f>
        <v>#N/A</v>
      </c>
      <c r="AF72" s="65" t="e">
        <f>VLOOKUP($C72,食材マスタ!$A:$AB,28,FALSE)</f>
        <v>#N/A</v>
      </c>
    </row>
    <row r="73" spans="1:32" ht="14.25" customHeight="1" x14ac:dyDescent="0.25">
      <c r="A73" s="291"/>
      <c r="B73" s="292"/>
      <c r="C73" s="46"/>
      <c r="D73" s="47"/>
      <c r="E73" s="123" t="str">
        <f>IF(C73="","",VLOOKUP(C73,食材マスタ!$A$3:$AB$455,6,FALSE))</f>
        <v/>
      </c>
      <c r="F73" s="49"/>
      <c r="G73" s="50" t="str">
        <f t="shared" si="56"/>
        <v/>
      </c>
      <c r="H73" s="41" t="str">
        <f t="shared" si="57"/>
        <v/>
      </c>
      <c r="I73" s="126" t="str">
        <f>IF(C73="","",VLOOKUP(C73,食材マスタ!$A$3:$AB$455,13,FALSE))</f>
        <v/>
      </c>
      <c r="J73" s="43" t="str">
        <f t="shared" si="58"/>
        <v/>
      </c>
      <c r="K73" s="51" t="str">
        <f t="shared" si="59"/>
        <v/>
      </c>
      <c r="L73" s="134" t="str">
        <f t="shared" si="60"/>
        <v/>
      </c>
      <c r="M73" s="52" t="str">
        <f t="shared" si="61"/>
        <v/>
      </c>
      <c r="N73" s="134" t="str">
        <f t="shared" si="62"/>
        <v/>
      </c>
      <c r="O73" s="52" t="str">
        <f t="shared" si="63"/>
        <v/>
      </c>
      <c r="P73" s="134" t="str">
        <f t="shared" si="64"/>
        <v/>
      </c>
      <c r="Q73" s="52" t="str">
        <f t="shared" si="65"/>
        <v/>
      </c>
      <c r="R73" s="134" t="str">
        <f t="shared" si="66"/>
        <v/>
      </c>
      <c r="S73" s="13" t="str">
        <f t="shared" si="11"/>
        <v/>
      </c>
      <c r="T73" s="138"/>
      <c r="U73" s="30"/>
      <c r="X73" s="65" t="e">
        <f>VLOOKUP($C73,食材マスタ!$A:$AB,5,FALSE)</f>
        <v>#N/A</v>
      </c>
      <c r="Y73" s="65" t="e">
        <f>VLOOKUP($C73,食材マスタ!$A:$AB,6,FALSE)</f>
        <v>#N/A</v>
      </c>
      <c r="Z73" s="65" t="e">
        <f>VLOOKUP($C73,食材マスタ!$A:$AB,13,FALSE)</f>
        <v>#N/A</v>
      </c>
      <c r="AA73" s="65" t="e">
        <f>VLOOKUP($C73,食材マスタ!$A:$AB,12,FALSE)</f>
        <v>#N/A</v>
      </c>
      <c r="AB73" s="65" t="e">
        <f>VLOOKUP($C73,食材マスタ!$A:$AB,14,FALSE)</f>
        <v>#N/A</v>
      </c>
      <c r="AC73" s="65" t="e">
        <f>VLOOKUP($C73,食材マスタ!$A:$AB,16,FALSE)</f>
        <v>#N/A</v>
      </c>
      <c r="AD73" s="65" t="e">
        <f>VLOOKUP($C73,食材マスタ!$A:$AB,19,FALSE)</f>
        <v>#N/A</v>
      </c>
      <c r="AE73" s="65" t="e">
        <f>VLOOKUP($C73,食材マスタ!$A:$AB,26,FALSE)</f>
        <v>#N/A</v>
      </c>
      <c r="AF73" s="65" t="e">
        <f>VLOOKUP($C73,食材マスタ!$A:$AB,28,FALSE)</f>
        <v>#N/A</v>
      </c>
    </row>
    <row r="74" spans="1:32" ht="14.25" customHeight="1" x14ac:dyDescent="0.25">
      <c r="A74" s="291"/>
      <c r="B74" s="292"/>
      <c r="C74" s="46"/>
      <c r="D74" s="47"/>
      <c r="E74" s="123" t="str">
        <f>IF(C74="","",VLOOKUP(C74,食材マスタ!$A$3:$AB$455,6,FALSE))</f>
        <v/>
      </c>
      <c r="F74" s="49"/>
      <c r="G74" s="50" t="str">
        <f t="shared" si="56"/>
        <v/>
      </c>
      <c r="H74" s="41" t="str">
        <f t="shared" si="57"/>
        <v/>
      </c>
      <c r="I74" s="126" t="str">
        <f>IF(C74="","",VLOOKUP(C74,食材マスタ!$A$3:$AB$455,13,FALSE))</f>
        <v/>
      </c>
      <c r="J74" s="43" t="str">
        <f t="shared" si="58"/>
        <v/>
      </c>
      <c r="K74" s="51" t="str">
        <f t="shared" si="59"/>
        <v/>
      </c>
      <c r="L74" s="134" t="str">
        <f t="shared" si="60"/>
        <v/>
      </c>
      <c r="M74" s="52" t="str">
        <f t="shared" si="61"/>
        <v/>
      </c>
      <c r="N74" s="134" t="str">
        <f t="shared" si="62"/>
        <v/>
      </c>
      <c r="O74" s="52" t="str">
        <f t="shared" si="63"/>
        <v/>
      </c>
      <c r="P74" s="134" t="str">
        <f t="shared" si="64"/>
        <v/>
      </c>
      <c r="Q74" s="52" t="str">
        <f t="shared" si="65"/>
        <v/>
      </c>
      <c r="R74" s="134" t="str">
        <f t="shared" si="66"/>
        <v/>
      </c>
      <c r="S74" s="13" t="str">
        <f t="shared" si="11"/>
        <v/>
      </c>
      <c r="T74" s="138"/>
      <c r="U74" s="30"/>
      <c r="X74" s="65" t="e">
        <f>VLOOKUP($C74,食材マスタ!$A:$AB,5,FALSE)</f>
        <v>#N/A</v>
      </c>
      <c r="Y74" s="65" t="e">
        <f>VLOOKUP($C74,食材マスタ!$A:$AB,6,FALSE)</f>
        <v>#N/A</v>
      </c>
      <c r="Z74" s="65" t="e">
        <f>VLOOKUP($C74,食材マスタ!$A:$AB,13,FALSE)</f>
        <v>#N/A</v>
      </c>
      <c r="AA74" s="65" t="e">
        <f>VLOOKUP($C74,食材マスタ!$A:$AB,12,FALSE)</f>
        <v>#N/A</v>
      </c>
      <c r="AB74" s="65" t="e">
        <f>VLOOKUP($C74,食材マスタ!$A:$AB,14,FALSE)</f>
        <v>#N/A</v>
      </c>
      <c r="AC74" s="65" t="e">
        <f>VLOOKUP($C74,食材マスタ!$A:$AB,16,FALSE)</f>
        <v>#N/A</v>
      </c>
      <c r="AD74" s="65" t="e">
        <f>VLOOKUP($C74,食材マスタ!$A:$AB,19,FALSE)</f>
        <v>#N/A</v>
      </c>
      <c r="AE74" s="65" t="e">
        <f>VLOOKUP($C74,食材マスタ!$A:$AB,26,FALSE)</f>
        <v>#N/A</v>
      </c>
      <c r="AF74" s="65" t="e">
        <f>VLOOKUP($C74,食材マスタ!$A:$AB,28,FALSE)</f>
        <v>#N/A</v>
      </c>
    </row>
    <row r="75" spans="1:32" ht="14.25" customHeight="1" x14ac:dyDescent="0.25">
      <c r="A75" s="291"/>
      <c r="B75" s="292"/>
      <c r="C75" s="46"/>
      <c r="D75" s="62"/>
      <c r="E75" s="123" t="str">
        <f>IF(C75="","",VLOOKUP(C75,食材マスタ!$A$3:$AB$455,6,FALSE))</f>
        <v/>
      </c>
      <c r="F75" s="49"/>
      <c r="G75" s="50" t="str">
        <f t="shared" si="56"/>
        <v/>
      </c>
      <c r="H75" s="41" t="str">
        <f t="shared" si="57"/>
        <v/>
      </c>
      <c r="I75" s="126" t="str">
        <f>IF(C75="","",VLOOKUP(C75,食材マスタ!$A$3:$AB$455,13,FALSE))</f>
        <v/>
      </c>
      <c r="J75" s="43" t="str">
        <f t="shared" si="58"/>
        <v/>
      </c>
      <c r="K75" s="51" t="str">
        <f t="shared" si="59"/>
        <v/>
      </c>
      <c r="L75" s="134" t="str">
        <f t="shared" si="60"/>
        <v/>
      </c>
      <c r="M75" s="52" t="str">
        <f t="shared" si="61"/>
        <v/>
      </c>
      <c r="N75" s="134" t="str">
        <f t="shared" si="62"/>
        <v/>
      </c>
      <c r="O75" s="52" t="str">
        <f t="shared" si="63"/>
        <v/>
      </c>
      <c r="P75" s="134" t="str">
        <f t="shared" si="64"/>
        <v/>
      </c>
      <c r="Q75" s="52" t="str">
        <f t="shared" si="65"/>
        <v/>
      </c>
      <c r="R75" s="134" t="str">
        <f t="shared" si="66"/>
        <v/>
      </c>
      <c r="S75" s="13" t="str">
        <f t="shared" si="11"/>
        <v/>
      </c>
      <c r="T75" s="139"/>
      <c r="U75" s="33"/>
      <c r="X75" s="65" t="e">
        <f>VLOOKUP($C75,食材マスタ!$A:$AB,5,FALSE)</f>
        <v>#N/A</v>
      </c>
      <c r="Y75" s="65" t="e">
        <f>VLOOKUP($C75,食材マスタ!$A:$AB,6,FALSE)</f>
        <v>#N/A</v>
      </c>
      <c r="Z75" s="65" t="e">
        <f>VLOOKUP($C75,食材マスタ!$A:$AB,13,FALSE)</f>
        <v>#N/A</v>
      </c>
      <c r="AA75" s="65" t="e">
        <f>VLOOKUP($C75,食材マスタ!$A:$AB,12,FALSE)</f>
        <v>#N/A</v>
      </c>
      <c r="AB75" s="65" t="e">
        <f>VLOOKUP($C75,食材マスタ!$A:$AB,14,FALSE)</f>
        <v>#N/A</v>
      </c>
      <c r="AC75" s="65" t="e">
        <f>VLOOKUP($C75,食材マスタ!$A:$AB,16,FALSE)</f>
        <v>#N/A</v>
      </c>
      <c r="AD75" s="65" t="e">
        <f>VLOOKUP($C75,食材マスタ!$A:$AB,19,FALSE)</f>
        <v>#N/A</v>
      </c>
      <c r="AE75" s="65" t="e">
        <f>VLOOKUP($C75,食材マスタ!$A:$AB,26,FALSE)</f>
        <v>#N/A</v>
      </c>
      <c r="AF75" s="65" t="e">
        <f>VLOOKUP($C75,食材マスタ!$A:$AB,28,FALSE)</f>
        <v>#N/A</v>
      </c>
    </row>
    <row r="76" spans="1:32" ht="14.25" customHeight="1" x14ac:dyDescent="0.25">
      <c r="A76" s="291"/>
      <c r="B76" s="292"/>
      <c r="C76" s="61"/>
      <c r="D76" s="47"/>
      <c r="E76" s="123" t="str">
        <f>IF(C76="","",VLOOKUP(C76,食材マスタ!$A$3:$AB$455,6,FALSE))</f>
        <v/>
      </c>
      <c r="F76" s="49"/>
      <c r="G76" s="50" t="str">
        <f t="shared" si="56"/>
        <v/>
      </c>
      <c r="H76" s="41" t="str">
        <f t="shared" si="57"/>
        <v/>
      </c>
      <c r="I76" s="126" t="str">
        <f>IF(C76="","",VLOOKUP(C76,食材マスタ!$A$3:$AB$455,13,FALSE))</f>
        <v/>
      </c>
      <c r="J76" s="43" t="str">
        <f t="shared" si="58"/>
        <v/>
      </c>
      <c r="K76" s="51" t="str">
        <f t="shared" si="59"/>
        <v/>
      </c>
      <c r="L76" s="134" t="str">
        <f t="shared" si="60"/>
        <v/>
      </c>
      <c r="M76" s="52" t="str">
        <f t="shared" si="61"/>
        <v/>
      </c>
      <c r="N76" s="134" t="str">
        <f t="shared" si="62"/>
        <v/>
      </c>
      <c r="O76" s="52" t="str">
        <f t="shared" si="63"/>
        <v/>
      </c>
      <c r="P76" s="134" t="str">
        <f t="shared" si="64"/>
        <v/>
      </c>
      <c r="Q76" s="52" t="str">
        <f t="shared" si="65"/>
        <v/>
      </c>
      <c r="R76" s="134" t="str">
        <f t="shared" si="66"/>
        <v/>
      </c>
      <c r="S76" s="13" t="str">
        <f t="shared" si="11"/>
        <v/>
      </c>
      <c r="T76" s="138"/>
      <c r="U76" s="32"/>
      <c r="X76" s="65" t="e">
        <f>VLOOKUP($C76,食材マスタ!$A:$AB,5,FALSE)</f>
        <v>#N/A</v>
      </c>
      <c r="Y76" s="65" t="e">
        <f>VLOOKUP($C76,食材マスタ!$A:$AB,6,FALSE)</f>
        <v>#N/A</v>
      </c>
      <c r="Z76" s="65" t="e">
        <f>VLOOKUP($C76,食材マスタ!$A:$AB,13,FALSE)</f>
        <v>#N/A</v>
      </c>
      <c r="AA76" s="65" t="e">
        <f>VLOOKUP($C76,食材マスタ!$A:$AB,12,FALSE)</f>
        <v>#N/A</v>
      </c>
      <c r="AB76" s="65" t="e">
        <f>VLOOKUP($C76,食材マスタ!$A:$AB,14,FALSE)</f>
        <v>#N/A</v>
      </c>
      <c r="AC76" s="65" t="e">
        <f>VLOOKUP($C76,食材マスタ!$A:$AB,16,FALSE)</f>
        <v>#N/A</v>
      </c>
      <c r="AD76" s="65" t="e">
        <f>VLOOKUP($C76,食材マスタ!$A:$AB,19,FALSE)</f>
        <v>#N/A</v>
      </c>
      <c r="AE76" s="65" t="e">
        <f>VLOOKUP($C76,食材マスタ!$A:$AB,26,FALSE)</f>
        <v>#N/A</v>
      </c>
      <c r="AF76" s="65" t="e">
        <f>VLOOKUP($C76,食材マスタ!$A:$AB,28,FALSE)</f>
        <v>#N/A</v>
      </c>
    </row>
    <row r="77" spans="1:32" ht="14.25" customHeight="1" x14ac:dyDescent="0.25">
      <c r="A77" s="291"/>
      <c r="B77" s="292"/>
      <c r="C77" s="46"/>
      <c r="D77" s="62"/>
      <c r="E77" s="123" t="str">
        <f>IF(C77="","",VLOOKUP(C77,食材マスタ!$A$3:$AB$455,6,FALSE))</f>
        <v/>
      </c>
      <c r="F77" s="49"/>
      <c r="G77" s="50" t="str">
        <f t="shared" si="56"/>
        <v/>
      </c>
      <c r="H77" s="41" t="str">
        <f t="shared" si="57"/>
        <v/>
      </c>
      <c r="I77" s="126" t="str">
        <f>IF(C77="","",VLOOKUP(C77,食材マスタ!$A$3:$AB$455,13,FALSE))</f>
        <v/>
      </c>
      <c r="J77" s="43" t="str">
        <f t="shared" si="58"/>
        <v/>
      </c>
      <c r="K77" s="51" t="str">
        <f t="shared" si="59"/>
        <v/>
      </c>
      <c r="L77" s="134" t="str">
        <f t="shared" si="60"/>
        <v/>
      </c>
      <c r="M77" s="52" t="str">
        <f t="shared" si="61"/>
        <v/>
      </c>
      <c r="N77" s="134" t="str">
        <f t="shared" si="62"/>
        <v/>
      </c>
      <c r="O77" s="52" t="str">
        <f t="shared" si="63"/>
        <v/>
      </c>
      <c r="P77" s="134" t="str">
        <f t="shared" si="64"/>
        <v/>
      </c>
      <c r="Q77" s="52" t="str">
        <f t="shared" si="65"/>
        <v/>
      </c>
      <c r="R77" s="134" t="str">
        <f t="shared" si="66"/>
        <v/>
      </c>
      <c r="S77" s="13" t="str">
        <f t="shared" si="11"/>
        <v/>
      </c>
      <c r="T77" s="139"/>
      <c r="U77" s="33"/>
      <c r="X77" s="65" t="e">
        <f>VLOOKUP($C77,食材マスタ!$A:$AB,5,FALSE)</f>
        <v>#N/A</v>
      </c>
      <c r="Y77" s="65" t="e">
        <f>VLOOKUP($C77,食材マスタ!$A:$AB,6,FALSE)</f>
        <v>#N/A</v>
      </c>
      <c r="Z77" s="65" t="e">
        <f>VLOOKUP($C77,食材マスタ!$A:$AB,13,FALSE)</f>
        <v>#N/A</v>
      </c>
      <c r="AA77" s="65" t="e">
        <f>VLOOKUP($C77,食材マスタ!$A:$AB,12,FALSE)</f>
        <v>#N/A</v>
      </c>
      <c r="AB77" s="65" t="e">
        <f>VLOOKUP($C77,食材マスタ!$A:$AB,14,FALSE)</f>
        <v>#N/A</v>
      </c>
      <c r="AC77" s="65" t="e">
        <f>VLOOKUP($C77,食材マスタ!$A:$AB,16,FALSE)</f>
        <v>#N/A</v>
      </c>
      <c r="AD77" s="65" t="e">
        <f>VLOOKUP($C77,食材マスタ!$A:$AB,19,FALSE)</f>
        <v>#N/A</v>
      </c>
      <c r="AE77" s="65" t="e">
        <f>VLOOKUP($C77,食材マスタ!$A:$AB,26,FALSE)</f>
        <v>#N/A</v>
      </c>
      <c r="AF77" s="65" t="e">
        <f>VLOOKUP($C77,食材マスタ!$A:$AB,28,FALSE)</f>
        <v>#N/A</v>
      </c>
    </row>
    <row r="78" spans="1:32" ht="14.25" customHeight="1" thickBot="1" x14ac:dyDescent="0.3">
      <c r="A78" s="291"/>
      <c r="B78" s="292"/>
      <c r="C78" s="46"/>
      <c r="D78" s="47"/>
      <c r="E78" s="73" t="str">
        <f>IF(C78="","",VLOOKUP(C78,食材マスタ!$A$3:$AB$455,6,FALSE))</f>
        <v/>
      </c>
      <c r="F78" s="49"/>
      <c r="G78" s="50" t="str">
        <f t="shared" si="56"/>
        <v/>
      </c>
      <c r="H78" s="41" t="str">
        <f t="shared" si="57"/>
        <v/>
      </c>
      <c r="I78" s="76" t="str">
        <f>IF(C78="","",VLOOKUP(C78,食材マスタ!$A$3:$AB$455,13,FALSE))</f>
        <v/>
      </c>
      <c r="J78" s="43" t="str">
        <f t="shared" si="58"/>
        <v/>
      </c>
      <c r="K78" s="51" t="str">
        <f t="shared" si="59"/>
        <v/>
      </c>
      <c r="L78" s="134" t="str">
        <f t="shared" si="60"/>
        <v/>
      </c>
      <c r="M78" s="52" t="str">
        <f t="shared" si="61"/>
        <v/>
      </c>
      <c r="N78" s="134" t="str">
        <f t="shared" si="62"/>
        <v/>
      </c>
      <c r="O78" s="52" t="str">
        <f t="shared" si="63"/>
        <v/>
      </c>
      <c r="P78" s="134" t="str">
        <f t="shared" si="64"/>
        <v/>
      </c>
      <c r="Q78" s="52" t="str">
        <f t="shared" si="65"/>
        <v/>
      </c>
      <c r="R78" s="134" t="str">
        <f t="shared" si="66"/>
        <v/>
      </c>
      <c r="S78" s="13" t="str">
        <f t="shared" si="11"/>
        <v/>
      </c>
      <c r="T78" s="138"/>
      <c r="U78" s="29"/>
      <c r="X78" s="65" t="e">
        <f>VLOOKUP($C78,食材マスタ!$A:$AB,5,FALSE)</f>
        <v>#N/A</v>
      </c>
      <c r="Y78" s="65" t="e">
        <f>VLOOKUP($C78,食材マスタ!$A:$AB,6,FALSE)</f>
        <v>#N/A</v>
      </c>
      <c r="Z78" s="65" t="e">
        <f>VLOOKUP($C78,食材マスタ!$A:$AB,13,FALSE)</f>
        <v>#N/A</v>
      </c>
      <c r="AA78" s="65" t="e">
        <f>VLOOKUP($C78,食材マスタ!$A:$AB,12,FALSE)</f>
        <v>#N/A</v>
      </c>
      <c r="AB78" s="65" t="e">
        <f>VLOOKUP($C78,食材マスタ!$A:$AB,14,FALSE)</f>
        <v>#N/A</v>
      </c>
      <c r="AC78" s="65" t="e">
        <f>VLOOKUP($C78,食材マスタ!$A:$AB,16,FALSE)</f>
        <v>#N/A</v>
      </c>
      <c r="AD78" s="65" t="e">
        <f>VLOOKUP($C78,食材マスタ!$A:$AB,19,FALSE)</f>
        <v>#N/A</v>
      </c>
      <c r="AE78" s="65" t="e">
        <f>VLOOKUP($C78,食材マスタ!$A:$AB,26,FALSE)</f>
        <v>#N/A</v>
      </c>
      <c r="AF78" s="65" t="e">
        <f>VLOOKUP($C78,食材マスタ!$A:$AB,28,FALSE)</f>
        <v>#N/A</v>
      </c>
    </row>
    <row r="79" spans="1:32" s="18" customFormat="1" ht="14.25" customHeight="1" thickBot="1" x14ac:dyDescent="0.3">
      <c r="A79" s="242" t="s">
        <v>2129</v>
      </c>
      <c r="B79" s="243"/>
      <c r="C79" s="20"/>
      <c r="D79" s="21"/>
      <c r="E79" s="22"/>
      <c r="F79" s="24"/>
      <c r="G79" s="22"/>
      <c r="H79" s="23">
        <f>SUM(H8:H78)</f>
        <v>0</v>
      </c>
      <c r="I79" s="24"/>
      <c r="J79" s="25">
        <f t="shared" ref="J79:S79" si="70">SUM(J8:J78)</f>
        <v>0</v>
      </c>
      <c r="K79" s="24">
        <f t="shared" si="70"/>
        <v>0</v>
      </c>
      <c r="L79" s="24">
        <f t="shared" si="70"/>
        <v>0</v>
      </c>
      <c r="M79" s="24">
        <f t="shared" si="70"/>
        <v>0</v>
      </c>
      <c r="N79" s="24">
        <f t="shared" si="70"/>
        <v>0</v>
      </c>
      <c r="O79" s="24">
        <f t="shared" si="70"/>
        <v>0</v>
      </c>
      <c r="P79" s="24">
        <f t="shared" si="70"/>
        <v>0</v>
      </c>
      <c r="Q79" s="24">
        <f t="shared" si="70"/>
        <v>0</v>
      </c>
      <c r="R79" s="24">
        <f t="shared" si="70"/>
        <v>0</v>
      </c>
      <c r="S79" s="24">
        <f t="shared" si="70"/>
        <v>0</v>
      </c>
      <c r="T79" s="24"/>
      <c r="U79" s="26"/>
      <c r="X79" s="65" t="e">
        <f>VLOOKUP($C79,食材マスタ!$A:$AB,5,FALSE)</f>
        <v>#N/A</v>
      </c>
      <c r="Y79" s="65" t="e">
        <f>VLOOKUP($C79,食材マスタ!$A:$AB,6,FALSE)</f>
        <v>#N/A</v>
      </c>
      <c r="Z79" s="65" t="e">
        <f>VLOOKUP($C79,食材マスタ!$A:$AB,13,FALSE)</f>
        <v>#N/A</v>
      </c>
      <c r="AA79" s="65" t="e">
        <f>VLOOKUP($C79,食材マスタ!$A:$AB,12,FALSE)</f>
        <v>#N/A</v>
      </c>
      <c r="AB79" s="65" t="e">
        <f>VLOOKUP($C79,食材マスタ!$A:$AB,14,FALSE)</f>
        <v>#N/A</v>
      </c>
      <c r="AC79" s="65" t="e">
        <f>VLOOKUP($C79,食材マスタ!$A:$AB,16,FALSE)</f>
        <v>#N/A</v>
      </c>
      <c r="AD79" s="65" t="e">
        <f>VLOOKUP($C79,食材マスタ!$A:$AB,19,FALSE)</f>
        <v>#N/A</v>
      </c>
      <c r="AE79" s="65" t="e">
        <f>VLOOKUP($C79,食材マスタ!$A:$AB,26,FALSE)</f>
        <v>#N/A</v>
      </c>
      <c r="AF79" s="65" t="e">
        <f>VLOOKUP($C79,食材マスタ!$A:$AB,28,FALSE)</f>
        <v>#N/A</v>
      </c>
    </row>
  </sheetData>
  <sheetProtection selectLockedCells="1" selectUnlockedCells="1"/>
  <mergeCells count="84">
    <mergeCell ref="A62:B62"/>
    <mergeCell ref="A63:B63"/>
    <mergeCell ref="A64:B64"/>
    <mergeCell ref="A65:B65"/>
    <mergeCell ref="A49:B49"/>
    <mergeCell ref="A50:B50"/>
    <mergeCell ref="A51:B51"/>
    <mergeCell ref="A54:B54"/>
    <mergeCell ref="A55:B55"/>
    <mergeCell ref="A52:B52"/>
    <mergeCell ref="A53:B53"/>
    <mergeCell ref="A40:B40"/>
    <mergeCell ref="A41:B41"/>
    <mergeCell ref="A43:B43"/>
    <mergeCell ref="A44:B44"/>
    <mergeCell ref="A45:B4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U6:U7"/>
    <mergeCell ref="A8:B8"/>
    <mergeCell ref="A14:B14"/>
    <mergeCell ref="A6:B7"/>
    <mergeCell ref="C6:C7"/>
    <mergeCell ref="D6:D7"/>
    <mergeCell ref="E6:E7"/>
    <mergeCell ref="A9:B9"/>
    <mergeCell ref="A10:B10"/>
    <mergeCell ref="A11:B11"/>
    <mergeCell ref="A12:B12"/>
    <mergeCell ref="A13:B13"/>
    <mergeCell ref="D2:T2"/>
    <mergeCell ref="B5:C5"/>
    <mergeCell ref="E5:F5"/>
    <mergeCell ref="G5:H5"/>
    <mergeCell ref="I5:N5"/>
    <mergeCell ref="P5:R5"/>
    <mergeCell ref="T5:U5"/>
    <mergeCell ref="A25:B25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71:B71"/>
    <mergeCell ref="A42:B42"/>
    <mergeCell ref="A57:B57"/>
    <mergeCell ref="A58:B58"/>
    <mergeCell ref="A59:B59"/>
    <mergeCell ref="A60:B60"/>
    <mergeCell ref="A61:B61"/>
    <mergeCell ref="A66:B66"/>
    <mergeCell ref="A67:B67"/>
    <mergeCell ref="A68:B68"/>
    <mergeCell ref="A69:B69"/>
    <mergeCell ref="A70:B70"/>
    <mergeCell ref="A46:B46"/>
    <mergeCell ref="A47:B47"/>
    <mergeCell ref="A48:B48"/>
    <mergeCell ref="A56:B56"/>
    <mergeCell ref="A79:B79"/>
    <mergeCell ref="A78:B78"/>
    <mergeCell ref="A72:B72"/>
    <mergeCell ref="A73:B73"/>
    <mergeCell ref="A74:B74"/>
    <mergeCell ref="A75:B75"/>
    <mergeCell ref="A76:B76"/>
    <mergeCell ref="A77:B77"/>
  </mergeCells>
  <phoneticPr fontId="4"/>
  <conditionalFormatting sqref="B5:C5">
    <cfRule type="expression" dxfId="15" priority="4">
      <formula>$B$5&lt;&gt;""</formula>
    </cfRule>
  </conditionalFormatting>
  <conditionalFormatting sqref="E5:F5">
    <cfRule type="expression" dxfId="14" priority="3">
      <formula>$E$5&lt;&gt;""</formula>
    </cfRule>
  </conditionalFormatting>
  <conditionalFormatting sqref="I5:N5">
    <cfRule type="expression" dxfId="13" priority="2">
      <formula>$I$5&lt;&gt;""</formula>
    </cfRule>
  </conditionalFormatting>
  <conditionalFormatting sqref="T5:U5">
    <cfRule type="expression" dxfId="12" priority="1">
      <formula>$T$5&lt;&gt;""</formula>
    </cfRule>
  </conditionalFormatting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F79"/>
  <sheetViews>
    <sheetView zoomScale="130" zoomScaleNormal="130" workbookViewId="0">
      <pane xSplit="6" ySplit="7" topLeftCell="H8" activePane="bottomRight" state="frozen"/>
      <selection pane="topRight" activeCell="A6" sqref="A6:B7"/>
      <selection pane="bottomLeft" activeCell="A6" sqref="A6:B7"/>
      <selection pane="bottomRight" activeCell="F21" sqref="F21"/>
    </sheetView>
  </sheetViews>
  <sheetFormatPr defaultColWidth="9" defaultRowHeight="15.75" x14ac:dyDescent="0.25"/>
  <cols>
    <col min="1" max="2" width="9.25" style="1" customWidth="1"/>
    <col min="3" max="3" width="8.25" style="2" customWidth="1"/>
    <col min="4" max="4" width="7.75" style="3" customWidth="1"/>
    <col min="5" max="5" width="17.875" style="1" customWidth="1"/>
    <col min="6" max="6" width="8.25" style="1" customWidth="1"/>
    <col min="7" max="10" width="7.75" style="1" customWidth="1"/>
    <col min="11" max="11" width="7.75" style="1" hidden="1" customWidth="1"/>
    <col min="12" max="12" width="7.75" style="1" customWidth="1"/>
    <col min="13" max="13" width="7.75" style="1" hidden="1" customWidth="1"/>
    <col min="14" max="14" width="7.75" style="1" customWidth="1"/>
    <col min="15" max="15" width="7.75" style="1" hidden="1" customWidth="1"/>
    <col min="16" max="16" width="7.75" style="1" customWidth="1"/>
    <col min="17" max="17" width="7.75" style="1" hidden="1" customWidth="1"/>
    <col min="18" max="18" width="7.75" style="1" customWidth="1"/>
    <col min="19" max="19" width="5.875" style="1" hidden="1" customWidth="1"/>
    <col min="20" max="20" width="11.875" style="1" customWidth="1"/>
    <col min="21" max="21" width="24.75" style="1" customWidth="1"/>
    <col min="22" max="22" width="1.2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63" t="s">
        <v>2085</v>
      </c>
      <c r="U1" s="4" t="s">
        <v>2132</v>
      </c>
    </row>
    <row r="2" spans="1:32" ht="22.5" customHeight="1" x14ac:dyDescent="0.25">
      <c r="B2" s="27"/>
      <c r="D2" s="244" t="s">
        <v>2133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35" t="s">
        <v>2088</v>
      </c>
      <c r="B5" s="297" t="str">
        <f>+IF('治療食朝(様式4-1)'!B5:C5="","",'治療食朝(様式4-1)'!B5:C5)</f>
        <v/>
      </c>
      <c r="C5" s="297"/>
      <c r="D5" s="133" t="s">
        <v>2089</v>
      </c>
      <c r="E5" s="297" t="str">
        <f>+IF('治療食朝(様式4-1)'!E5:F5="","",'治療食朝(様式4-1)'!E5:F5)</f>
        <v/>
      </c>
      <c r="F5" s="297"/>
      <c r="G5" s="264" t="s">
        <v>2090</v>
      </c>
      <c r="H5" s="264"/>
      <c r="I5" s="297" t="str">
        <f>+IF('治療食朝(様式4-1)'!I5:N5="","",'治療食朝(様式4-1)'!I5:N5)</f>
        <v/>
      </c>
      <c r="J5" s="297"/>
      <c r="K5" s="297"/>
      <c r="L5" s="297"/>
      <c r="M5" s="297"/>
      <c r="N5" s="297"/>
      <c r="P5" s="264" t="s">
        <v>2091</v>
      </c>
      <c r="Q5" s="264"/>
      <c r="R5" s="264"/>
      <c r="S5" s="64"/>
      <c r="T5" s="297" t="str">
        <f>+IF('治療食朝(様式4-1)'!T5:U5="","",'治療食朝(様式4-1)'!T5:U5)</f>
        <v/>
      </c>
      <c r="U5" s="297"/>
      <c r="V5" s="6"/>
    </row>
    <row r="6" spans="1:32" ht="18.75" customHeight="1" x14ac:dyDescent="0.25">
      <c r="A6" s="248" t="s">
        <v>2092</v>
      </c>
      <c r="B6" s="249"/>
      <c r="C6" s="258" t="s">
        <v>2093</v>
      </c>
      <c r="D6" s="260" t="s">
        <v>2094</v>
      </c>
      <c r="E6" s="262" t="s">
        <v>2095</v>
      </c>
      <c r="F6" s="28" t="s">
        <v>2096</v>
      </c>
      <c r="G6" s="28" t="s">
        <v>2097</v>
      </c>
      <c r="H6" s="28" t="s">
        <v>2098</v>
      </c>
      <c r="I6" s="28" t="s">
        <v>2099</v>
      </c>
      <c r="J6" s="28" t="s">
        <v>2100</v>
      </c>
      <c r="K6" s="28" t="s">
        <v>2100</v>
      </c>
      <c r="L6" s="28" t="s">
        <v>2101</v>
      </c>
      <c r="M6" s="28" t="s">
        <v>2101</v>
      </c>
      <c r="N6" s="28" t="s">
        <v>2102</v>
      </c>
      <c r="O6" s="28" t="s">
        <v>2102</v>
      </c>
      <c r="P6" s="28" t="s">
        <v>2103</v>
      </c>
      <c r="Q6" s="28" t="s">
        <v>2103</v>
      </c>
      <c r="R6" s="28" t="s">
        <v>2104</v>
      </c>
      <c r="S6" s="7" t="s">
        <v>2105</v>
      </c>
      <c r="T6" s="7" t="s">
        <v>2106</v>
      </c>
      <c r="U6" s="256" t="s">
        <v>2107</v>
      </c>
      <c r="V6" s="8"/>
    </row>
    <row r="7" spans="1:32" ht="18.75" customHeight="1" thickBot="1" x14ac:dyDescent="0.3">
      <c r="A7" s="250"/>
      <c r="B7" s="251"/>
      <c r="C7" s="259"/>
      <c r="D7" s="261"/>
      <c r="E7" s="263"/>
      <c r="F7" s="9" t="s">
        <v>2108</v>
      </c>
      <c r="G7" s="9" t="s">
        <v>2108</v>
      </c>
      <c r="H7" s="9" t="s">
        <v>2109</v>
      </c>
      <c r="I7" s="9" t="s">
        <v>2110</v>
      </c>
      <c r="J7" s="9" t="s">
        <v>2111</v>
      </c>
      <c r="K7" s="9" t="s">
        <v>2111</v>
      </c>
      <c r="L7" s="9" t="s">
        <v>2108</v>
      </c>
      <c r="M7" s="9" t="s">
        <v>2108</v>
      </c>
      <c r="N7" s="9" t="s">
        <v>2108</v>
      </c>
      <c r="O7" s="9" t="s">
        <v>2108</v>
      </c>
      <c r="P7" s="9" t="s">
        <v>2108</v>
      </c>
      <c r="Q7" s="9" t="s">
        <v>2108</v>
      </c>
      <c r="R7" s="9" t="s">
        <v>2108</v>
      </c>
      <c r="S7" s="9" t="s">
        <v>2108</v>
      </c>
      <c r="T7" s="9" t="s">
        <v>2112</v>
      </c>
      <c r="U7" s="257"/>
      <c r="X7" s="65" t="s">
        <v>2113</v>
      </c>
      <c r="Y7" s="65" t="s">
        <v>2114</v>
      </c>
      <c r="Z7" s="66" t="s">
        <v>2115</v>
      </c>
      <c r="AA7" s="65" t="s">
        <v>2116</v>
      </c>
      <c r="AB7" s="66" t="s">
        <v>2131</v>
      </c>
      <c r="AC7" s="66" t="s">
        <v>2118</v>
      </c>
      <c r="AD7" s="66" t="s">
        <v>2119</v>
      </c>
      <c r="AE7" s="66" t="s">
        <v>2120</v>
      </c>
      <c r="AF7" s="66" t="s">
        <v>2121</v>
      </c>
    </row>
    <row r="8" spans="1:32" ht="14.25" customHeight="1" x14ac:dyDescent="0.25">
      <c r="A8" s="293"/>
      <c r="B8" s="294"/>
      <c r="C8" s="36"/>
      <c r="D8" s="37"/>
      <c r="E8" s="38" t="str">
        <f>IF(C8="","",VLOOKUP(C8,食材マスタ!$A$3:$AB$455,6,FALSE))</f>
        <v/>
      </c>
      <c r="F8" s="39"/>
      <c r="G8" s="40" t="str">
        <f t="shared" ref="G8" si="0">IF(C8="","",F8/((100-I8)/100))</f>
        <v/>
      </c>
      <c r="H8" s="41" t="str">
        <f t="shared" ref="H8" si="1">IF(C8="","",ROUND(G8*AA8,1))</f>
        <v/>
      </c>
      <c r="I8" s="42" t="str">
        <f>IF(C8="","",VLOOKUP(C8,食材マスタ!$A$3:$AB$455,13,FALSE))</f>
        <v/>
      </c>
      <c r="J8" s="43" t="str">
        <f t="shared" ref="J8:L8" si="2">K8</f>
        <v/>
      </c>
      <c r="K8" s="44" t="str">
        <f t="shared" ref="K8" si="3">IF(C8="","",ROUND((F8*AB8)/100,0))</f>
        <v/>
      </c>
      <c r="L8" s="134" t="str">
        <f t="shared" si="2"/>
        <v/>
      </c>
      <c r="M8" s="45" t="str">
        <f t="shared" ref="M8" si="4">IF(C8="","",ROUND((F8*AC8)/100,1))</f>
        <v/>
      </c>
      <c r="N8" s="134" t="str">
        <f t="shared" ref="N8" si="5">O8</f>
        <v/>
      </c>
      <c r="O8" s="45" t="str">
        <f t="shared" ref="O8" si="6">IF(C8="","",ROUND((F8*AD8)/100,1))</f>
        <v/>
      </c>
      <c r="P8" s="134" t="str">
        <f t="shared" ref="P8" si="7">Q8</f>
        <v/>
      </c>
      <c r="Q8" s="45" t="str">
        <f t="shared" ref="Q8" si="8">IF(C8="","",ROUND((F8*AE8)/100,1))</f>
        <v/>
      </c>
      <c r="R8" s="134" t="str">
        <f t="shared" ref="R8" si="9">S8</f>
        <v/>
      </c>
      <c r="S8" s="10" t="str">
        <f t="shared" ref="S8:S78" si="10">IF(C8="","",ROUND((F8*AF8)/100,1))</f>
        <v/>
      </c>
      <c r="T8" s="137"/>
      <c r="U8" s="34"/>
      <c r="X8" s="65" t="e">
        <f>VLOOKUP($C8,食材マスタ!$A:$AB,5,FALSE)</f>
        <v>#N/A</v>
      </c>
      <c r="Y8" s="65" t="e">
        <f>VLOOKUP($C8,食材マスタ!$A:$AB,6,FALSE)</f>
        <v>#N/A</v>
      </c>
      <c r="Z8" s="65" t="e">
        <f>VLOOKUP($C8,食材マスタ!$A:$AB,13,FALSE)</f>
        <v>#N/A</v>
      </c>
      <c r="AA8" s="65" t="e">
        <f>VLOOKUP($C8,食材マスタ!$A:$AB,12,FALSE)</f>
        <v>#N/A</v>
      </c>
      <c r="AB8" s="65" t="e">
        <f>VLOOKUP($C8,食材マスタ!$A:$AB,14,FALSE)</f>
        <v>#N/A</v>
      </c>
      <c r="AC8" s="65" t="e">
        <f>VLOOKUP($C8,食材マスタ!$A:$AB,16,FALSE)</f>
        <v>#N/A</v>
      </c>
      <c r="AD8" s="65" t="e">
        <f>VLOOKUP($C8,食材マスタ!$A:$AB,19,FALSE)</f>
        <v>#N/A</v>
      </c>
      <c r="AE8" s="65" t="e">
        <f>VLOOKUP($C8,食材マスタ!$A:$AB,26,FALSE)</f>
        <v>#N/A</v>
      </c>
      <c r="AF8" s="65" t="e">
        <f>VLOOKUP($C8,食材マスタ!$A:$AB,28,FALSE)</f>
        <v>#N/A</v>
      </c>
    </row>
    <row r="9" spans="1:32" ht="14.25" customHeight="1" x14ac:dyDescent="0.25">
      <c r="A9" s="291"/>
      <c r="B9" s="292"/>
      <c r="C9" s="46"/>
      <c r="D9" s="47"/>
      <c r="E9" s="123" t="str">
        <f>IF(C9="","",VLOOKUP(C9,食材マスタ!$A$3:$AB$455,6,FALSE))</f>
        <v/>
      </c>
      <c r="F9" s="49"/>
      <c r="G9" s="50" t="str">
        <f t="shared" ref="G9:G72" si="11">IF(C9="","",F9/((100-I9)/100))</f>
        <v/>
      </c>
      <c r="H9" s="41" t="str">
        <f t="shared" ref="H9:H72" si="12">IF(C9="","",ROUND(G9*AA9,1))</f>
        <v/>
      </c>
      <c r="I9" s="126" t="str">
        <f>IF(C9="","",VLOOKUP(C9,食材マスタ!$A$3:$AB$455,13,FALSE))</f>
        <v/>
      </c>
      <c r="J9" s="43" t="str">
        <f t="shared" ref="J9:J72" si="13">K9</f>
        <v/>
      </c>
      <c r="K9" s="51" t="str">
        <f t="shared" ref="K9:K72" si="14">IF(C9="","",ROUND((F9*AB9)/100,0))</f>
        <v/>
      </c>
      <c r="L9" s="134" t="str">
        <f t="shared" ref="L9:L72" si="15">M9</f>
        <v/>
      </c>
      <c r="M9" s="52" t="str">
        <f t="shared" ref="M9:M72" si="16">IF(C9="","",ROUND((F9*AC9)/100,1))</f>
        <v/>
      </c>
      <c r="N9" s="134" t="str">
        <f t="shared" ref="N9:N72" si="17">O9</f>
        <v/>
      </c>
      <c r="O9" s="52" t="str">
        <f t="shared" ref="O9:O72" si="18">IF(C9="","",ROUND((F9*AD9)/100,1))</f>
        <v/>
      </c>
      <c r="P9" s="134" t="str">
        <f t="shared" ref="P9:P72" si="19">Q9</f>
        <v/>
      </c>
      <c r="Q9" s="52" t="str">
        <f t="shared" ref="Q9:Q72" si="20">IF(C9="","",ROUND((F9*AE9)/100,1))</f>
        <v/>
      </c>
      <c r="R9" s="134" t="str">
        <f t="shared" ref="R9:R72" si="21">S9</f>
        <v/>
      </c>
      <c r="S9" s="13" t="str">
        <f t="shared" si="10"/>
        <v/>
      </c>
      <c r="T9" s="138"/>
      <c r="U9" s="29"/>
      <c r="X9" s="65" t="e">
        <f>VLOOKUP($C9,食材マスタ!$A:$AB,5,FALSE)</f>
        <v>#N/A</v>
      </c>
      <c r="Y9" s="65" t="e">
        <f>VLOOKUP($C9,食材マスタ!$A:$AB,6,FALSE)</f>
        <v>#N/A</v>
      </c>
      <c r="Z9" s="65" t="e">
        <f>VLOOKUP($C9,食材マスタ!$A:$AB,13,FALSE)</f>
        <v>#N/A</v>
      </c>
      <c r="AA9" s="65" t="e">
        <f>VLOOKUP($C9,食材マスタ!$A:$AB,12,FALSE)</f>
        <v>#N/A</v>
      </c>
      <c r="AB9" s="65" t="e">
        <f>VLOOKUP($C9,食材マスタ!$A:$AB,14,FALSE)</f>
        <v>#N/A</v>
      </c>
      <c r="AC9" s="65" t="e">
        <f>VLOOKUP($C9,食材マスタ!$A:$AB,16,FALSE)</f>
        <v>#N/A</v>
      </c>
      <c r="AD9" s="65" t="e">
        <f>VLOOKUP($C9,食材マスタ!$A:$AB,19,FALSE)</f>
        <v>#N/A</v>
      </c>
      <c r="AE9" s="65" t="e">
        <f>VLOOKUP($C9,食材マスタ!$A:$AB,26,FALSE)</f>
        <v>#N/A</v>
      </c>
      <c r="AF9" s="65" t="e">
        <f>VLOOKUP($C9,食材マスタ!$A:$AB,28,FALSE)</f>
        <v>#N/A</v>
      </c>
    </row>
    <row r="10" spans="1:32" ht="14.25" customHeight="1" x14ac:dyDescent="0.25">
      <c r="A10" s="291"/>
      <c r="B10" s="292"/>
      <c r="C10" s="46"/>
      <c r="D10" s="47"/>
      <c r="E10" s="123" t="str">
        <f>IF(C10="","",VLOOKUP(C10,食材マスタ!$A$3:$AB$455,6,FALSE))</f>
        <v/>
      </c>
      <c r="F10" s="49"/>
      <c r="G10" s="50" t="str">
        <f t="shared" si="11"/>
        <v/>
      </c>
      <c r="H10" s="41" t="str">
        <f t="shared" si="12"/>
        <v/>
      </c>
      <c r="I10" s="126" t="str">
        <f>IF(C10="","",VLOOKUP(C10,食材マスタ!$A$3:$AB$455,13,FALSE))</f>
        <v/>
      </c>
      <c r="J10" s="43" t="str">
        <f t="shared" si="13"/>
        <v/>
      </c>
      <c r="K10" s="51" t="str">
        <f t="shared" si="14"/>
        <v/>
      </c>
      <c r="L10" s="134" t="str">
        <f t="shared" si="15"/>
        <v/>
      </c>
      <c r="M10" s="52" t="str">
        <f t="shared" si="16"/>
        <v/>
      </c>
      <c r="N10" s="134" t="str">
        <f t="shared" si="17"/>
        <v/>
      </c>
      <c r="O10" s="52" t="str">
        <f t="shared" si="18"/>
        <v/>
      </c>
      <c r="P10" s="134" t="str">
        <f t="shared" si="19"/>
        <v/>
      </c>
      <c r="Q10" s="52" t="str">
        <f t="shared" si="20"/>
        <v/>
      </c>
      <c r="R10" s="134" t="str">
        <f t="shared" si="21"/>
        <v/>
      </c>
      <c r="S10" s="13" t="str">
        <f t="shared" si="10"/>
        <v/>
      </c>
      <c r="T10" s="138"/>
      <c r="U10" s="29"/>
      <c r="X10" s="65" t="e">
        <f>VLOOKUP($C10,食材マスタ!$A:$AB,5,FALSE)</f>
        <v>#N/A</v>
      </c>
      <c r="Y10" s="65" t="e">
        <f>VLOOKUP($C10,食材マスタ!$A:$AB,6,FALSE)</f>
        <v>#N/A</v>
      </c>
      <c r="Z10" s="65" t="e">
        <f>VLOOKUP($C10,食材マスタ!$A:$AB,13,FALSE)</f>
        <v>#N/A</v>
      </c>
      <c r="AA10" s="65" t="e">
        <f>VLOOKUP($C10,食材マスタ!$A:$AB,12,FALSE)</f>
        <v>#N/A</v>
      </c>
      <c r="AB10" s="65" t="e">
        <f>VLOOKUP($C10,食材マスタ!$A:$AB,14,FALSE)</f>
        <v>#N/A</v>
      </c>
      <c r="AC10" s="65" t="e">
        <f>VLOOKUP($C10,食材マスタ!$A:$AB,16,FALSE)</f>
        <v>#N/A</v>
      </c>
      <c r="AD10" s="65" t="e">
        <f>VLOOKUP($C10,食材マスタ!$A:$AB,19,FALSE)</f>
        <v>#N/A</v>
      </c>
      <c r="AE10" s="65" t="e">
        <f>VLOOKUP($C10,食材マスタ!$A:$AB,26,FALSE)</f>
        <v>#N/A</v>
      </c>
      <c r="AF10" s="65" t="e">
        <f>VLOOKUP($C10,食材マスタ!$A:$AB,28,FALSE)</f>
        <v>#N/A</v>
      </c>
    </row>
    <row r="11" spans="1:32" ht="14.25" customHeight="1" x14ac:dyDescent="0.25">
      <c r="A11" s="291"/>
      <c r="B11" s="292"/>
      <c r="C11" s="46"/>
      <c r="D11" s="47"/>
      <c r="E11" s="123" t="str">
        <f>IF(C11="","",VLOOKUP(C11,食材マスタ!$A$3:$AB$455,6,FALSE))</f>
        <v/>
      </c>
      <c r="F11" s="49"/>
      <c r="G11" s="50" t="str">
        <f t="shared" si="11"/>
        <v/>
      </c>
      <c r="H11" s="41" t="str">
        <f t="shared" si="12"/>
        <v/>
      </c>
      <c r="I11" s="126" t="str">
        <f>IF(C11="","",VLOOKUP(C11,食材マスタ!$A$3:$AB$455,13,FALSE))</f>
        <v/>
      </c>
      <c r="J11" s="43" t="str">
        <f t="shared" si="13"/>
        <v/>
      </c>
      <c r="K11" s="51" t="str">
        <f t="shared" si="14"/>
        <v/>
      </c>
      <c r="L11" s="134" t="str">
        <f t="shared" si="15"/>
        <v/>
      </c>
      <c r="M11" s="52" t="str">
        <f t="shared" si="16"/>
        <v/>
      </c>
      <c r="N11" s="134" t="str">
        <f t="shared" si="17"/>
        <v/>
      </c>
      <c r="O11" s="52" t="str">
        <f t="shared" si="18"/>
        <v/>
      </c>
      <c r="P11" s="134" t="str">
        <f t="shared" si="19"/>
        <v/>
      </c>
      <c r="Q11" s="52" t="str">
        <f t="shared" si="20"/>
        <v/>
      </c>
      <c r="R11" s="134" t="str">
        <f t="shared" si="21"/>
        <v/>
      </c>
      <c r="S11" s="13" t="str">
        <f t="shared" si="10"/>
        <v/>
      </c>
      <c r="T11" s="138"/>
      <c r="U11" s="29"/>
      <c r="X11" s="65" t="e">
        <f>VLOOKUP($C11,食材マスタ!$A:$AB,5,FALSE)</f>
        <v>#N/A</v>
      </c>
      <c r="Y11" s="65" t="e">
        <f>VLOOKUP($C11,食材マスタ!$A:$AB,6,FALSE)</f>
        <v>#N/A</v>
      </c>
      <c r="Z11" s="65" t="e">
        <f>VLOOKUP($C11,食材マスタ!$A:$AB,13,FALSE)</f>
        <v>#N/A</v>
      </c>
      <c r="AA11" s="65" t="e">
        <f>VLOOKUP($C11,食材マスタ!$A:$AB,12,FALSE)</f>
        <v>#N/A</v>
      </c>
      <c r="AB11" s="65" t="e">
        <f>VLOOKUP($C11,食材マスタ!$A:$AB,14,FALSE)</f>
        <v>#N/A</v>
      </c>
      <c r="AC11" s="65" t="e">
        <f>VLOOKUP($C11,食材マスタ!$A:$AB,16,FALSE)</f>
        <v>#N/A</v>
      </c>
      <c r="AD11" s="65" t="e">
        <f>VLOOKUP($C11,食材マスタ!$A:$AB,19,FALSE)</f>
        <v>#N/A</v>
      </c>
      <c r="AE11" s="65" t="e">
        <f>VLOOKUP($C11,食材マスタ!$A:$AB,26,FALSE)</f>
        <v>#N/A</v>
      </c>
      <c r="AF11" s="65" t="e">
        <f>VLOOKUP($C11,食材マスタ!$A:$AB,28,FALSE)</f>
        <v>#N/A</v>
      </c>
    </row>
    <row r="12" spans="1:32" ht="14.25" customHeight="1" x14ac:dyDescent="0.25">
      <c r="A12" s="291"/>
      <c r="B12" s="292"/>
      <c r="C12" s="46"/>
      <c r="D12" s="47"/>
      <c r="E12" s="123" t="str">
        <f>IF(C12="","",VLOOKUP(C12,食材マスタ!$A$3:$AB$455,6,FALSE))</f>
        <v/>
      </c>
      <c r="F12" s="49"/>
      <c r="G12" s="50" t="str">
        <f t="shared" si="11"/>
        <v/>
      </c>
      <c r="H12" s="41" t="str">
        <f t="shared" si="12"/>
        <v/>
      </c>
      <c r="I12" s="126" t="str">
        <f>IF(C12="","",VLOOKUP(C12,食材マスタ!$A$3:$AB$455,13,FALSE))</f>
        <v/>
      </c>
      <c r="J12" s="43" t="str">
        <f t="shared" si="13"/>
        <v/>
      </c>
      <c r="K12" s="51" t="str">
        <f t="shared" si="14"/>
        <v/>
      </c>
      <c r="L12" s="134" t="str">
        <f t="shared" si="15"/>
        <v/>
      </c>
      <c r="M12" s="52" t="str">
        <f t="shared" si="16"/>
        <v/>
      </c>
      <c r="N12" s="134" t="str">
        <f t="shared" si="17"/>
        <v/>
      </c>
      <c r="O12" s="52" t="str">
        <f t="shared" si="18"/>
        <v/>
      </c>
      <c r="P12" s="134" t="str">
        <f t="shared" si="19"/>
        <v/>
      </c>
      <c r="Q12" s="52" t="str">
        <f t="shared" si="20"/>
        <v/>
      </c>
      <c r="R12" s="134" t="str">
        <f t="shared" si="21"/>
        <v/>
      </c>
      <c r="S12" s="13" t="str">
        <f t="shared" si="10"/>
        <v/>
      </c>
      <c r="T12" s="138"/>
      <c r="U12" s="29"/>
      <c r="X12" s="65" t="e">
        <f>VLOOKUP($C12,食材マスタ!$A:$AB,5,FALSE)</f>
        <v>#N/A</v>
      </c>
      <c r="Y12" s="65" t="e">
        <f>VLOOKUP($C12,食材マスタ!$A:$AB,6,FALSE)</f>
        <v>#N/A</v>
      </c>
      <c r="Z12" s="65" t="e">
        <f>VLOOKUP($C12,食材マスタ!$A:$AB,13,FALSE)</f>
        <v>#N/A</v>
      </c>
      <c r="AA12" s="65" t="e">
        <f>VLOOKUP($C12,食材マスタ!$A:$AB,12,FALSE)</f>
        <v>#N/A</v>
      </c>
      <c r="AB12" s="65" t="e">
        <f>VLOOKUP($C12,食材マスタ!$A:$AB,14,FALSE)</f>
        <v>#N/A</v>
      </c>
      <c r="AC12" s="65" t="e">
        <f>VLOOKUP($C12,食材マスタ!$A:$AB,16,FALSE)</f>
        <v>#N/A</v>
      </c>
      <c r="AD12" s="65" t="e">
        <f>VLOOKUP($C12,食材マスタ!$A:$AB,19,FALSE)</f>
        <v>#N/A</v>
      </c>
      <c r="AE12" s="65" t="e">
        <f>VLOOKUP($C12,食材マスタ!$A:$AB,26,FALSE)</f>
        <v>#N/A</v>
      </c>
      <c r="AF12" s="65" t="e">
        <f>VLOOKUP($C12,食材マスタ!$A:$AB,28,FALSE)</f>
        <v>#N/A</v>
      </c>
    </row>
    <row r="13" spans="1:32" ht="14.25" customHeight="1" x14ac:dyDescent="0.25">
      <c r="A13" s="291"/>
      <c r="B13" s="292"/>
      <c r="C13" s="46"/>
      <c r="D13" s="47"/>
      <c r="E13" s="123" t="str">
        <f>IF(C13="","",VLOOKUP(C13,食材マスタ!$A$3:$AB$455,6,FALSE))</f>
        <v/>
      </c>
      <c r="F13" s="49"/>
      <c r="G13" s="50" t="str">
        <f t="shared" si="11"/>
        <v/>
      </c>
      <c r="H13" s="41" t="str">
        <f t="shared" si="12"/>
        <v/>
      </c>
      <c r="I13" s="126" t="str">
        <f>IF(C13="","",VLOOKUP(C13,食材マスタ!$A$3:$AB$455,13,FALSE))</f>
        <v/>
      </c>
      <c r="J13" s="43" t="str">
        <f t="shared" si="13"/>
        <v/>
      </c>
      <c r="K13" s="51" t="str">
        <f t="shared" si="14"/>
        <v/>
      </c>
      <c r="L13" s="134" t="str">
        <f t="shared" si="15"/>
        <v/>
      </c>
      <c r="M13" s="52" t="str">
        <f t="shared" si="16"/>
        <v/>
      </c>
      <c r="N13" s="134" t="str">
        <f t="shared" si="17"/>
        <v/>
      </c>
      <c r="O13" s="52" t="str">
        <f t="shared" si="18"/>
        <v/>
      </c>
      <c r="P13" s="134" t="str">
        <f t="shared" si="19"/>
        <v/>
      </c>
      <c r="Q13" s="52" t="str">
        <f t="shared" si="20"/>
        <v/>
      </c>
      <c r="R13" s="134" t="str">
        <f t="shared" si="21"/>
        <v/>
      </c>
      <c r="S13" s="13" t="str">
        <f t="shared" si="10"/>
        <v/>
      </c>
      <c r="T13" s="138"/>
      <c r="U13" s="29"/>
      <c r="X13" s="65" t="e">
        <f>VLOOKUP($C13,食材マスタ!$A:$AB,5,FALSE)</f>
        <v>#N/A</v>
      </c>
      <c r="Y13" s="65" t="e">
        <f>VLOOKUP($C13,食材マスタ!$A:$AB,6,FALSE)</f>
        <v>#N/A</v>
      </c>
      <c r="Z13" s="65" t="e">
        <f>VLOOKUP($C13,食材マスタ!$A:$AB,13,FALSE)</f>
        <v>#N/A</v>
      </c>
      <c r="AA13" s="65" t="e">
        <f>VLOOKUP($C13,食材マスタ!$A:$AB,12,FALSE)</f>
        <v>#N/A</v>
      </c>
      <c r="AB13" s="65" t="e">
        <f>VLOOKUP($C13,食材マスタ!$A:$AB,14,FALSE)</f>
        <v>#N/A</v>
      </c>
      <c r="AC13" s="65" t="e">
        <f>VLOOKUP($C13,食材マスタ!$A:$AB,16,FALSE)</f>
        <v>#N/A</v>
      </c>
      <c r="AD13" s="65" t="e">
        <f>VLOOKUP($C13,食材マスタ!$A:$AB,19,FALSE)</f>
        <v>#N/A</v>
      </c>
      <c r="AE13" s="65" t="e">
        <f>VLOOKUP($C13,食材マスタ!$A:$AB,26,FALSE)</f>
        <v>#N/A</v>
      </c>
      <c r="AF13" s="65" t="e">
        <f>VLOOKUP($C13,食材マスタ!$A:$AB,28,FALSE)</f>
        <v>#N/A</v>
      </c>
    </row>
    <row r="14" spans="1:32" ht="14.25" customHeight="1" x14ac:dyDescent="0.25">
      <c r="A14" s="291"/>
      <c r="B14" s="292"/>
      <c r="C14" s="46"/>
      <c r="D14" s="47"/>
      <c r="E14" s="123" t="str">
        <f>IF(C14="","",VLOOKUP(C14,食材マスタ!$A$3:$AB$455,6,FALSE))</f>
        <v/>
      </c>
      <c r="F14" s="49"/>
      <c r="G14" s="50" t="str">
        <f t="shared" si="11"/>
        <v/>
      </c>
      <c r="H14" s="41" t="str">
        <f t="shared" si="12"/>
        <v/>
      </c>
      <c r="I14" s="126" t="str">
        <f>IF(C14="","",VLOOKUP(C14,食材マスタ!$A$3:$AB$455,13,FALSE))</f>
        <v/>
      </c>
      <c r="J14" s="43" t="str">
        <f t="shared" si="13"/>
        <v/>
      </c>
      <c r="K14" s="51" t="str">
        <f t="shared" si="14"/>
        <v/>
      </c>
      <c r="L14" s="134" t="str">
        <f t="shared" si="15"/>
        <v/>
      </c>
      <c r="M14" s="52" t="str">
        <f t="shared" si="16"/>
        <v/>
      </c>
      <c r="N14" s="134" t="str">
        <f t="shared" si="17"/>
        <v/>
      </c>
      <c r="O14" s="52" t="str">
        <f t="shared" si="18"/>
        <v/>
      </c>
      <c r="P14" s="134" t="str">
        <f t="shared" si="19"/>
        <v/>
      </c>
      <c r="Q14" s="52" t="str">
        <f t="shared" si="20"/>
        <v/>
      </c>
      <c r="R14" s="134" t="str">
        <f t="shared" si="21"/>
        <v/>
      </c>
      <c r="S14" s="13" t="str">
        <f t="shared" si="10"/>
        <v/>
      </c>
      <c r="T14" s="138"/>
      <c r="U14" s="29"/>
      <c r="X14" s="65" t="e">
        <f>VLOOKUP($C14,食材マスタ!$A:$AB,5,FALSE)</f>
        <v>#N/A</v>
      </c>
      <c r="Y14" s="65" t="e">
        <f>VLOOKUP($C14,食材マスタ!$A:$AB,6,FALSE)</f>
        <v>#N/A</v>
      </c>
      <c r="Z14" s="65" t="e">
        <f>VLOOKUP($C14,食材マスタ!$A:$AB,13,FALSE)</f>
        <v>#N/A</v>
      </c>
      <c r="AA14" s="65" t="e">
        <f>VLOOKUP($C14,食材マスタ!$A:$AB,12,FALSE)</f>
        <v>#N/A</v>
      </c>
      <c r="AB14" s="65" t="e">
        <f>VLOOKUP($C14,食材マスタ!$A:$AB,14,FALSE)</f>
        <v>#N/A</v>
      </c>
      <c r="AC14" s="65" t="e">
        <f>VLOOKUP($C14,食材マスタ!$A:$AB,16,FALSE)</f>
        <v>#N/A</v>
      </c>
      <c r="AD14" s="65" t="e">
        <f>VLOOKUP($C14,食材マスタ!$A:$AB,19,FALSE)</f>
        <v>#N/A</v>
      </c>
      <c r="AE14" s="65" t="e">
        <f>VLOOKUP($C14,食材マスタ!$A:$AB,26,FALSE)</f>
        <v>#N/A</v>
      </c>
      <c r="AF14" s="65" t="e">
        <f>VLOOKUP($C14,食材マスタ!$A:$AB,28,FALSE)</f>
        <v>#N/A</v>
      </c>
    </row>
    <row r="15" spans="1:32" ht="14.25" customHeight="1" x14ac:dyDescent="0.25">
      <c r="A15" s="291"/>
      <c r="B15" s="292"/>
      <c r="C15" s="46"/>
      <c r="D15" s="47"/>
      <c r="E15" s="123" t="str">
        <f>IF(C15="","",VLOOKUP(C15,食材マスタ!$A$3:$AB$455,6,FALSE))</f>
        <v/>
      </c>
      <c r="F15" s="49"/>
      <c r="G15" s="50" t="str">
        <f t="shared" si="11"/>
        <v/>
      </c>
      <c r="H15" s="41" t="str">
        <f t="shared" si="12"/>
        <v/>
      </c>
      <c r="I15" s="126" t="str">
        <f>IF(C15="","",VLOOKUP(C15,食材マスタ!$A$3:$AB$455,13,FALSE))</f>
        <v/>
      </c>
      <c r="J15" s="43" t="str">
        <f t="shared" si="13"/>
        <v/>
      </c>
      <c r="K15" s="51" t="str">
        <f t="shared" si="14"/>
        <v/>
      </c>
      <c r="L15" s="134" t="str">
        <f t="shared" si="15"/>
        <v/>
      </c>
      <c r="M15" s="52" t="str">
        <f t="shared" si="16"/>
        <v/>
      </c>
      <c r="N15" s="134" t="str">
        <f t="shared" si="17"/>
        <v/>
      </c>
      <c r="O15" s="52" t="str">
        <f t="shared" si="18"/>
        <v/>
      </c>
      <c r="P15" s="134" t="str">
        <f t="shared" si="19"/>
        <v/>
      </c>
      <c r="Q15" s="52" t="str">
        <f t="shared" si="20"/>
        <v/>
      </c>
      <c r="R15" s="134" t="str">
        <f t="shared" si="21"/>
        <v/>
      </c>
      <c r="S15" s="13" t="str">
        <f t="shared" si="10"/>
        <v/>
      </c>
      <c r="T15" s="138"/>
      <c r="U15" s="29"/>
      <c r="X15" s="65" t="e">
        <f>VLOOKUP($C15,食材マスタ!$A:$AB,5,FALSE)</f>
        <v>#N/A</v>
      </c>
      <c r="Y15" s="65" t="e">
        <f>VLOOKUP($C15,食材マスタ!$A:$AB,6,FALSE)</f>
        <v>#N/A</v>
      </c>
      <c r="Z15" s="65" t="e">
        <f>VLOOKUP($C15,食材マスタ!$A:$AB,13,FALSE)</f>
        <v>#N/A</v>
      </c>
      <c r="AA15" s="65" t="e">
        <f>VLOOKUP($C15,食材マスタ!$A:$AB,12,FALSE)</f>
        <v>#N/A</v>
      </c>
      <c r="AB15" s="65" t="e">
        <f>VLOOKUP($C15,食材マスタ!$A:$AB,14,FALSE)</f>
        <v>#N/A</v>
      </c>
      <c r="AC15" s="65" t="e">
        <f>VLOOKUP($C15,食材マスタ!$A:$AB,16,FALSE)</f>
        <v>#N/A</v>
      </c>
      <c r="AD15" s="65" t="e">
        <f>VLOOKUP($C15,食材マスタ!$A:$AB,19,FALSE)</f>
        <v>#N/A</v>
      </c>
      <c r="AE15" s="65" t="e">
        <f>VLOOKUP($C15,食材マスタ!$A:$AB,26,FALSE)</f>
        <v>#N/A</v>
      </c>
      <c r="AF15" s="65" t="e">
        <f>VLOOKUP($C15,食材マスタ!$A:$AB,28,FALSE)</f>
        <v>#N/A</v>
      </c>
    </row>
    <row r="16" spans="1:32" ht="14.25" customHeight="1" x14ac:dyDescent="0.25">
      <c r="A16" s="291"/>
      <c r="B16" s="292"/>
      <c r="C16" s="46"/>
      <c r="D16" s="47"/>
      <c r="E16" s="123" t="str">
        <f>IF(C16="","",VLOOKUP(C16,食材マスタ!$A$3:$AB$455,6,FALSE))</f>
        <v/>
      </c>
      <c r="F16" s="49"/>
      <c r="G16" s="50" t="str">
        <f t="shared" si="11"/>
        <v/>
      </c>
      <c r="H16" s="41" t="str">
        <f t="shared" si="12"/>
        <v/>
      </c>
      <c r="I16" s="126" t="str">
        <f>IF(C16="","",VLOOKUP(C16,食材マスタ!$A$3:$AB$455,13,FALSE))</f>
        <v/>
      </c>
      <c r="J16" s="43" t="str">
        <f t="shared" si="13"/>
        <v/>
      </c>
      <c r="K16" s="51" t="str">
        <f t="shared" si="14"/>
        <v/>
      </c>
      <c r="L16" s="134" t="str">
        <f t="shared" si="15"/>
        <v/>
      </c>
      <c r="M16" s="52" t="str">
        <f t="shared" si="16"/>
        <v/>
      </c>
      <c r="N16" s="134" t="str">
        <f t="shared" si="17"/>
        <v/>
      </c>
      <c r="O16" s="52" t="str">
        <f t="shared" si="18"/>
        <v/>
      </c>
      <c r="P16" s="134" t="str">
        <f t="shared" si="19"/>
        <v/>
      </c>
      <c r="Q16" s="52" t="str">
        <f t="shared" si="20"/>
        <v/>
      </c>
      <c r="R16" s="134" t="str">
        <f t="shared" si="21"/>
        <v/>
      </c>
      <c r="S16" s="13" t="str">
        <f t="shared" si="10"/>
        <v/>
      </c>
      <c r="T16" s="138"/>
      <c r="U16" s="29"/>
      <c r="X16" s="65" t="e">
        <f>VLOOKUP($C16,食材マスタ!$A:$AB,5,FALSE)</f>
        <v>#N/A</v>
      </c>
      <c r="Y16" s="65" t="e">
        <f>VLOOKUP($C16,食材マスタ!$A:$AB,6,FALSE)</f>
        <v>#N/A</v>
      </c>
      <c r="Z16" s="65" t="e">
        <f>VLOOKUP($C16,食材マスタ!$A:$AB,13,FALSE)</f>
        <v>#N/A</v>
      </c>
      <c r="AA16" s="65" t="e">
        <f>VLOOKUP($C16,食材マスタ!$A:$AB,12,FALSE)</f>
        <v>#N/A</v>
      </c>
      <c r="AB16" s="65" t="e">
        <f>VLOOKUP($C16,食材マスタ!$A:$AB,14,FALSE)</f>
        <v>#N/A</v>
      </c>
      <c r="AC16" s="65" t="e">
        <f>VLOOKUP($C16,食材マスタ!$A:$AB,16,FALSE)</f>
        <v>#N/A</v>
      </c>
      <c r="AD16" s="65" t="e">
        <f>VLOOKUP($C16,食材マスタ!$A:$AB,19,FALSE)</f>
        <v>#N/A</v>
      </c>
      <c r="AE16" s="65" t="e">
        <f>VLOOKUP($C16,食材マスタ!$A:$AB,26,FALSE)</f>
        <v>#N/A</v>
      </c>
      <c r="AF16" s="65" t="e">
        <f>VLOOKUP($C16,食材マスタ!$A:$AB,28,FALSE)</f>
        <v>#N/A</v>
      </c>
    </row>
    <row r="17" spans="1:32" ht="14.25" customHeight="1" x14ac:dyDescent="0.25">
      <c r="A17" s="291"/>
      <c r="B17" s="292"/>
      <c r="C17" s="46"/>
      <c r="D17" s="47"/>
      <c r="E17" s="123" t="str">
        <f>IF(C17="","",VLOOKUP(C17,食材マスタ!$A$3:$AB$455,6,FALSE))</f>
        <v/>
      </c>
      <c r="F17" s="49"/>
      <c r="G17" s="50" t="str">
        <f t="shared" si="11"/>
        <v/>
      </c>
      <c r="H17" s="41" t="str">
        <f t="shared" si="12"/>
        <v/>
      </c>
      <c r="I17" s="126" t="str">
        <f>IF(C17="","",VLOOKUP(C17,食材マスタ!$A$3:$AB$455,13,FALSE))</f>
        <v/>
      </c>
      <c r="J17" s="43" t="str">
        <f t="shared" si="13"/>
        <v/>
      </c>
      <c r="K17" s="51" t="str">
        <f t="shared" si="14"/>
        <v/>
      </c>
      <c r="L17" s="134" t="str">
        <f t="shared" si="15"/>
        <v/>
      </c>
      <c r="M17" s="52" t="str">
        <f t="shared" si="16"/>
        <v/>
      </c>
      <c r="N17" s="134" t="str">
        <f t="shared" si="17"/>
        <v/>
      </c>
      <c r="O17" s="52" t="str">
        <f t="shared" si="18"/>
        <v/>
      </c>
      <c r="P17" s="134" t="str">
        <f t="shared" si="19"/>
        <v/>
      </c>
      <c r="Q17" s="52" t="str">
        <f t="shared" si="20"/>
        <v/>
      </c>
      <c r="R17" s="134" t="str">
        <f t="shared" si="21"/>
        <v/>
      </c>
      <c r="S17" s="13" t="str">
        <f t="shared" si="10"/>
        <v/>
      </c>
      <c r="T17" s="138"/>
      <c r="U17" s="29"/>
      <c r="X17" s="65" t="e">
        <f>VLOOKUP($C17,食材マスタ!$A:$AB,5,FALSE)</f>
        <v>#N/A</v>
      </c>
      <c r="Y17" s="65" t="e">
        <f>VLOOKUP($C17,食材マスタ!$A:$AB,6,FALSE)</f>
        <v>#N/A</v>
      </c>
      <c r="Z17" s="65" t="e">
        <f>VLOOKUP($C17,食材マスタ!$A:$AB,13,FALSE)</f>
        <v>#N/A</v>
      </c>
      <c r="AA17" s="65" t="e">
        <f>VLOOKUP($C17,食材マスタ!$A:$AB,12,FALSE)</f>
        <v>#N/A</v>
      </c>
      <c r="AB17" s="65" t="e">
        <f>VLOOKUP($C17,食材マスタ!$A:$AB,14,FALSE)</f>
        <v>#N/A</v>
      </c>
      <c r="AC17" s="65" t="e">
        <f>VLOOKUP($C17,食材マスタ!$A:$AB,16,FALSE)</f>
        <v>#N/A</v>
      </c>
      <c r="AD17" s="65" t="e">
        <f>VLOOKUP($C17,食材マスタ!$A:$AB,19,FALSE)</f>
        <v>#N/A</v>
      </c>
      <c r="AE17" s="65" t="e">
        <f>VLOOKUP($C17,食材マスタ!$A:$AB,26,FALSE)</f>
        <v>#N/A</v>
      </c>
      <c r="AF17" s="65" t="e">
        <f>VLOOKUP($C17,食材マスタ!$A:$AB,28,FALSE)</f>
        <v>#N/A</v>
      </c>
    </row>
    <row r="18" spans="1:32" ht="14.25" customHeight="1" x14ac:dyDescent="0.25">
      <c r="A18" s="291"/>
      <c r="B18" s="292"/>
      <c r="C18" s="46"/>
      <c r="D18" s="47"/>
      <c r="E18" s="123" t="str">
        <f>IF(C18="","",VLOOKUP(C18,食材マスタ!$A$3:$AB$455,6,FALSE))</f>
        <v/>
      </c>
      <c r="F18" s="49"/>
      <c r="G18" s="50" t="str">
        <f t="shared" si="11"/>
        <v/>
      </c>
      <c r="H18" s="41" t="str">
        <f t="shared" si="12"/>
        <v/>
      </c>
      <c r="I18" s="126" t="str">
        <f>IF(C18="","",VLOOKUP(C18,食材マスタ!$A$3:$AB$455,13,FALSE))</f>
        <v/>
      </c>
      <c r="J18" s="43" t="str">
        <f t="shared" si="13"/>
        <v/>
      </c>
      <c r="K18" s="51" t="str">
        <f t="shared" si="14"/>
        <v/>
      </c>
      <c r="L18" s="134" t="str">
        <f t="shared" si="15"/>
        <v/>
      </c>
      <c r="M18" s="52" t="str">
        <f t="shared" si="16"/>
        <v/>
      </c>
      <c r="N18" s="134" t="str">
        <f t="shared" si="17"/>
        <v/>
      </c>
      <c r="O18" s="52" t="str">
        <f t="shared" si="18"/>
        <v/>
      </c>
      <c r="P18" s="134" t="str">
        <f t="shared" si="19"/>
        <v/>
      </c>
      <c r="Q18" s="52" t="str">
        <f t="shared" si="20"/>
        <v/>
      </c>
      <c r="R18" s="134" t="str">
        <f t="shared" si="21"/>
        <v/>
      </c>
      <c r="S18" s="13" t="str">
        <f t="shared" si="10"/>
        <v/>
      </c>
      <c r="T18" s="138"/>
      <c r="U18" s="29"/>
      <c r="X18" s="65" t="e">
        <f>VLOOKUP($C18,食材マスタ!$A:$AB,5,FALSE)</f>
        <v>#N/A</v>
      </c>
      <c r="Y18" s="65" t="e">
        <f>VLOOKUP($C18,食材マスタ!$A:$AB,6,FALSE)</f>
        <v>#N/A</v>
      </c>
      <c r="Z18" s="65" t="e">
        <f>VLOOKUP($C18,食材マスタ!$A:$AB,13,FALSE)</f>
        <v>#N/A</v>
      </c>
      <c r="AA18" s="65" t="e">
        <f>VLOOKUP($C18,食材マスタ!$A:$AB,12,FALSE)</f>
        <v>#N/A</v>
      </c>
      <c r="AB18" s="65" t="e">
        <f>VLOOKUP($C18,食材マスタ!$A:$AB,14,FALSE)</f>
        <v>#N/A</v>
      </c>
      <c r="AC18" s="65" t="e">
        <f>VLOOKUP($C18,食材マスタ!$A:$AB,16,FALSE)</f>
        <v>#N/A</v>
      </c>
      <c r="AD18" s="65" t="e">
        <f>VLOOKUP($C18,食材マスタ!$A:$AB,19,FALSE)</f>
        <v>#N/A</v>
      </c>
      <c r="AE18" s="65" t="e">
        <f>VLOOKUP($C18,食材マスタ!$A:$AB,26,FALSE)</f>
        <v>#N/A</v>
      </c>
      <c r="AF18" s="65" t="e">
        <f>VLOOKUP($C18,食材マスタ!$A:$AB,28,FALSE)</f>
        <v>#N/A</v>
      </c>
    </row>
    <row r="19" spans="1:32" ht="14.25" customHeight="1" x14ac:dyDescent="0.25">
      <c r="A19" s="291"/>
      <c r="B19" s="292"/>
      <c r="C19" s="46"/>
      <c r="D19" s="47"/>
      <c r="E19" s="123" t="str">
        <f>IF(C19="","",VLOOKUP(C19,食材マスタ!$A$3:$AB$455,6,FALSE))</f>
        <v/>
      </c>
      <c r="F19" s="49"/>
      <c r="G19" s="50" t="str">
        <f t="shared" si="11"/>
        <v/>
      </c>
      <c r="H19" s="41" t="str">
        <f t="shared" si="12"/>
        <v/>
      </c>
      <c r="I19" s="126" t="str">
        <f>IF(C19="","",VLOOKUP(C19,食材マスタ!$A$3:$AB$455,13,FALSE))</f>
        <v/>
      </c>
      <c r="J19" s="43" t="str">
        <f t="shared" si="13"/>
        <v/>
      </c>
      <c r="K19" s="51" t="str">
        <f t="shared" si="14"/>
        <v/>
      </c>
      <c r="L19" s="134" t="str">
        <f t="shared" si="15"/>
        <v/>
      </c>
      <c r="M19" s="52" t="str">
        <f t="shared" si="16"/>
        <v/>
      </c>
      <c r="N19" s="134" t="str">
        <f t="shared" si="17"/>
        <v/>
      </c>
      <c r="O19" s="52" t="str">
        <f t="shared" si="18"/>
        <v/>
      </c>
      <c r="P19" s="134" t="str">
        <f t="shared" si="19"/>
        <v/>
      </c>
      <c r="Q19" s="52" t="str">
        <f t="shared" si="20"/>
        <v/>
      </c>
      <c r="R19" s="134" t="str">
        <f t="shared" si="21"/>
        <v/>
      </c>
      <c r="S19" s="13" t="str">
        <f t="shared" si="10"/>
        <v/>
      </c>
      <c r="T19" s="138"/>
      <c r="U19" s="30"/>
      <c r="X19" s="65" t="e">
        <f>VLOOKUP($C19,食材マスタ!$A:$AB,5,FALSE)</f>
        <v>#N/A</v>
      </c>
      <c r="Y19" s="65" t="e">
        <f>VLOOKUP($C19,食材マスタ!$A:$AB,6,FALSE)</f>
        <v>#N/A</v>
      </c>
      <c r="Z19" s="65" t="e">
        <f>VLOOKUP($C19,食材マスタ!$A:$AB,13,FALSE)</f>
        <v>#N/A</v>
      </c>
      <c r="AA19" s="65" t="e">
        <f>VLOOKUP($C19,食材マスタ!$A:$AB,12,FALSE)</f>
        <v>#N/A</v>
      </c>
      <c r="AB19" s="65" t="e">
        <f>VLOOKUP($C19,食材マスタ!$A:$AB,14,FALSE)</f>
        <v>#N/A</v>
      </c>
      <c r="AC19" s="65" t="e">
        <f>VLOOKUP($C19,食材マスタ!$A:$AB,16,FALSE)</f>
        <v>#N/A</v>
      </c>
      <c r="AD19" s="65" t="e">
        <f>VLOOKUP($C19,食材マスタ!$A:$AB,19,FALSE)</f>
        <v>#N/A</v>
      </c>
      <c r="AE19" s="65" t="e">
        <f>VLOOKUP($C19,食材マスタ!$A:$AB,26,FALSE)</f>
        <v>#N/A</v>
      </c>
      <c r="AF19" s="65" t="e">
        <f>VLOOKUP($C19,食材マスタ!$A:$AB,28,FALSE)</f>
        <v>#N/A</v>
      </c>
    </row>
    <row r="20" spans="1:32" ht="14.25" customHeight="1" x14ac:dyDescent="0.25">
      <c r="A20" s="291"/>
      <c r="B20" s="292"/>
      <c r="C20" s="46"/>
      <c r="D20" s="47"/>
      <c r="E20" s="123" t="str">
        <f>IF(C20="","",VLOOKUP(C20,食材マスタ!$A$3:$AB$455,6,FALSE))</f>
        <v/>
      </c>
      <c r="F20" s="49"/>
      <c r="G20" s="50" t="str">
        <f t="shared" si="11"/>
        <v/>
      </c>
      <c r="H20" s="41" t="str">
        <f t="shared" si="12"/>
        <v/>
      </c>
      <c r="I20" s="126" t="str">
        <f>IF(C20="","",VLOOKUP(C20,食材マスタ!$A$3:$AB$455,13,FALSE))</f>
        <v/>
      </c>
      <c r="J20" s="43" t="str">
        <f t="shared" si="13"/>
        <v/>
      </c>
      <c r="K20" s="51" t="str">
        <f t="shared" si="14"/>
        <v/>
      </c>
      <c r="L20" s="134" t="str">
        <f t="shared" si="15"/>
        <v/>
      </c>
      <c r="M20" s="52" t="str">
        <f t="shared" si="16"/>
        <v/>
      </c>
      <c r="N20" s="134" t="str">
        <f t="shared" si="17"/>
        <v/>
      </c>
      <c r="O20" s="52" t="str">
        <f t="shared" si="18"/>
        <v/>
      </c>
      <c r="P20" s="134" t="str">
        <f t="shared" si="19"/>
        <v/>
      </c>
      <c r="Q20" s="52" t="str">
        <f t="shared" si="20"/>
        <v/>
      </c>
      <c r="R20" s="134" t="str">
        <f t="shared" si="21"/>
        <v/>
      </c>
      <c r="S20" s="13" t="str">
        <f t="shared" si="10"/>
        <v/>
      </c>
      <c r="T20" s="138"/>
      <c r="U20" s="30"/>
      <c r="X20" s="65" t="e">
        <f>VLOOKUP($C20,食材マスタ!$A:$AB,5,FALSE)</f>
        <v>#N/A</v>
      </c>
      <c r="Y20" s="65" t="e">
        <f>VLOOKUP($C20,食材マスタ!$A:$AB,6,FALSE)</f>
        <v>#N/A</v>
      </c>
      <c r="Z20" s="65" t="e">
        <f>VLOOKUP($C20,食材マスタ!$A:$AB,13,FALSE)</f>
        <v>#N/A</v>
      </c>
      <c r="AA20" s="65" t="e">
        <f>VLOOKUP($C20,食材マスタ!$A:$AB,12,FALSE)</f>
        <v>#N/A</v>
      </c>
      <c r="AB20" s="65" t="e">
        <f>VLOOKUP($C20,食材マスタ!$A:$AB,14,FALSE)</f>
        <v>#N/A</v>
      </c>
      <c r="AC20" s="65" t="e">
        <f>VLOOKUP($C20,食材マスタ!$A:$AB,16,FALSE)</f>
        <v>#N/A</v>
      </c>
      <c r="AD20" s="65" t="e">
        <f>VLOOKUP($C20,食材マスタ!$A:$AB,19,FALSE)</f>
        <v>#N/A</v>
      </c>
      <c r="AE20" s="65" t="e">
        <f>VLOOKUP($C20,食材マスタ!$A:$AB,26,FALSE)</f>
        <v>#N/A</v>
      </c>
      <c r="AF20" s="65" t="e">
        <f>VLOOKUP($C20,食材マスタ!$A:$AB,28,FALSE)</f>
        <v>#N/A</v>
      </c>
    </row>
    <row r="21" spans="1:32" ht="14.25" customHeight="1" x14ac:dyDescent="0.25">
      <c r="A21" s="291"/>
      <c r="B21" s="292"/>
      <c r="C21" s="46"/>
      <c r="D21" s="47"/>
      <c r="E21" s="123" t="str">
        <f>IF(C21="","",VLOOKUP(C21,食材マスタ!$A$3:$AB$455,6,FALSE))</f>
        <v/>
      </c>
      <c r="F21" s="49"/>
      <c r="G21" s="50" t="str">
        <f t="shared" si="11"/>
        <v/>
      </c>
      <c r="H21" s="41" t="str">
        <f t="shared" si="12"/>
        <v/>
      </c>
      <c r="I21" s="126" t="str">
        <f>IF(C21="","",VLOOKUP(C21,食材マスタ!$A$3:$AB$455,13,FALSE))</f>
        <v/>
      </c>
      <c r="J21" s="43" t="str">
        <f t="shared" si="13"/>
        <v/>
      </c>
      <c r="K21" s="51" t="str">
        <f t="shared" si="14"/>
        <v/>
      </c>
      <c r="L21" s="134" t="str">
        <f t="shared" si="15"/>
        <v/>
      </c>
      <c r="M21" s="52" t="str">
        <f t="shared" si="16"/>
        <v/>
      </c>
      <c r="N21" s="134" t="str">
        <f t="shared" si="17"/>
        <v/>
      </c>
      <c r="O21" s="52" t="str">
        <f t="shared" si="18"/>
        <v/>
      </c>
      <c r="P21" s="134" t="str">
        <f t="shared" si="19"/>
        <v/>
      </c>
      <c r="Q21" s="52" t="str">
        <f t="shared" si="20"/>
        <v/>
      </c>
      <c r="R21" s="134" t="str">
        <f t="shared" si="21"/>
        <v/>
      </c>
      <c r="S21" s="13" t="str">
        <f t="shared" si="10"/>
        <v/>
      </c>
      <c r="T21" s="138"/>
      <c r="U21" s="30"/>
      <c r="X21" s="65" t="e">
        <f>VLOOKUP($C21,食材マスタ!$A:$AB,5,FALSE)</f>
        <v>#N/A</v>
      </c>
      <c r="Y21" s="65" t="e">
        <f>VLOOKUP($C21,食材マスタ!$A:$AB,6,FALSE)</f>
        <v>#N/A</v>
      </c>
      <c r="Z21" s="65" t="e">
        <f>VLOOKUP($C21,食材マスタ!$A:$AB,13,FALSE)</f>
        <v>#N/A</v>
      </c>
      <c r="AA21" s="65" t="e">
        <f>VLOOKUP($C21,食材マスタ!$A:$AB,12,FALSE)</f>
        <v>#N/A</v>
      </c>
      <c r="AB21" s="65" t="e">
        <f>VLOOKUP($C21,食材マスタ!$A:$AB,14,FALSE)</f>
        <v>#N/A</v>
      </c>
      <c r="AC21" s="65" t="e">
        <f>VLOOKUP($C21,食材マスタ!$A:$AB,16,FALSE)</f>
        <v>#N/A</v>
      </c>
      <c r="AD21" s="65" t="e">
        <f>VLOOKUP($C21,食材マスタ!$A:$AB,19,FALSE)</f>
        <v>#N/A</v>
      </c>
      <c r="AE21" s="65" t="e">
        <f>VLOOKUP($C21,食材マスタ!$A:$AB,26,FALSE)</f>
        <v>#N/A</v>
      </c>
      <c r="AF21" s="65" t="e">
        <f>VLOOKUP($C21,食材マスタ!$A:$AB,28,FALSE)</f>
        <v>#N/A</v>
      </c>
    </row>
    <row r="22" spans="1:32" ht="14.25" customHeight="1" x14ac:dyDescent="0.25">
      <c r="A22" s="291"/>
      <c r="B22" s="292"/>
      <c r="C22" s="46"/>
      <c r="D22" s="47"/>
      <c r="E22" s="123" t="str">
        <f>IF(C22="","",VLOOKUP(C22,食材マスタ!$A$3:$AB$455,6,FALSE))</f>
        <v/>
      </c>
      <c r="F22" s="49"/>
      <c r="G22" s="50" t="str">
        <f t="shared" si="11"/>
        <v/>
      </c>
      <c r="H22" s="41" t="str">
        <f t="shared" si="12"/>
        <v/>
      </c>
      <c r="I22" s="126" t="str">
        <f>IF(C22="","",VLOOKUP(C22,食材マスタ!$A$3:$AB$455,13,FALSE))</f>
        <v/>
      </c>
      <c r="J22" s="43" t="str">
        <f t="shared" si="13"/>
        <v/>
      </c>
      <c r="K22" s="51" t="str">
        <f t="shared" si="14"/>
        <v/>
      </c>
      <c r="L22" s="134" t="str">
        <f t="shared" si="15"/>
        <v/>
      </c>
      <c r="M22" s="52" t="str">
        <f t="shared" si="16"/>
        <v/>
      </c>
      <c r="N22" s="134" t="str">
        <f t="shared" si="17"/>
        <v/>
      </c>
      <c r="O22" s="52" t="str">
        <f t="shared" si="18"/>
        <v/>
      </c>
      <c r="P22" s="134" t="str">
        <f t="shared" si="19"/>
        <v/>
      </c>
      <c r="Q22" s="52" t="str">
        <f t="shared" si="20"/>
        <v/>
      </c>
      <c r="R22" s="134" t="str">
        <f t="shared" si="21"/>
        <v/>
      </c>
      <c r="S22" s="13" t="str">
        <f t="shared" si="10"/>
        <v/>
      </c>
      <c r="T22" s="138"/>
      <c r="U22" s="31"/>
      <c r="X22" s="65" t="e">
        <f>VLOOKUP($C22,食材マスタ!$A:$AB,5,FALSE)</f>
        <v>#N/A</v>
      </c>
      <c r="Y22" s="65" t="e">
        <f>VLOOKUP($C22,食材マスタ!$A:$AB,6,FALSE)</f>
        <v>#N/A</v>
      </c>
      <c r="Z22" s="65" t="e">
        <f>VLOOKUP($C22,食材マスタ!$A:$AB,13,FALSE)</f>
        <v>#N/A</v>
      </c>
      <c r="AA22" s="65" t="e">
        <f>VLOOKUP($C22,食材マスタ!$A:$AB,12,FALSE)</f>
        <v>#N/A</v>
      </c>
      <c r="AB22" s="65" t="e">
        <f>VLOOKUP($C22,食材マスタ!$A:$AB,14,FALSE)</f>
        <v>#N/A</v>
      </c>
      <c r="AC22" s="65" t="e">
        <f>VLOOKUP($C22,食材マスタ!$A:$AB,16,FALSE)</f>
        <v>#N/A</v>
      </c>
      <c r="AD22" s="65" t="e">
        <f>VLOOKUP($C22,食材マスタ!$A:$AB,19,FALSE)</f>
        <v>#N/A</v>
      </c>
      <c r="AE22" s="65" t="e">
        <f>VLOOKUP($C22,食材マスタ!$A:$AB,26,FALSE)</f>
        <v>#N/A</v>
      </c>
      <c r="AF22" s="65" t="e">
        <f>VLOOKUP($C22,食材マスタ!$A:$AB,28,FALSE)</f>
        <v>#N/A</v>
      </c>
    </row>
    <row r="23" spans="1:32" ht="14.25" customHeight="1" x14ac:dyDescent="0.25">
      <c r="A23" s="291"/>
      <c r="B23" s="292"/>
      <c r="C23" s="46"/>
      <c r="D23" s="47"/>
      <c r="E23" s="123" t="str">
        <f>IF(C23="","",VLOOKUP(C23,食材マスタ!$A$3:$AB$455,6,FALSE))</f>
        <v/>
      </c>
      <c r="F23" s="49"/>
      <c r="G23" s="50" t="str">
        <f t="shared" si="11"/>
        <v/>
      </c>
      <c r="H23" s="41" t="str">
        <f t="shared" si="12"/>
        <v/>
      </c>
      <c r="I23" s="126" t="str">
        <f>IF(C23="","",VLOOKUP(C23,食材マスタ!$A$3:$AB$455,13,FALSE))</f>
        <v/>
      </c>
      <c r="J23" s="43" t="str">
        <f t="shared" si="13"/>
        <v/>
      </c>
      <c r="K23" s="51" t="str">
        <f t="shared" si="14"/>
        <v/>
      </c>
      <c r="L23" s="134" t="str">
        <f t="shared" si="15"/>
        <v/>
      </c>
      <c r="M23" s="52" t="str">
        <f t="shared" si="16"/>
        <v/>
      </c>
      <c r="N23" s="134" t="str">
        <f t="shared" si="17"/>
        <v/>
      </c>
      <c r="O23" s="52" t="str">
        <f t="shared" si="18"/>
        <v/>
      </c>
      <c r="P23" s="134" t="str">
        <f t="shared" si="19"/>
        <v/>
      </c>
      <c r="Q23" s="52" t="str">
        <f t="shared" si="20"/>
        <v/>
      </c>
      <c r="R23" s="134" t="str">
        <f t="shared" si="21"/>
        <v/>
      </c>
      <c r="S23" s="13" t="str">
        <f t="shared" si="10"/>
        <v/>
      </c>
      <c r="T23" s="138"/>
      <c r="U23" s="29"/>
      <c r="X23" s="65" t="e">
        <f>VLOOKUP($C23,食材マスタ!$A:$AB,5,FALSE)</f>
        <v>#N/A</v>
      </c>
      <c r="Y23" s="65" t="e">
        <f>VLOOKUP($C23,食材マスタ!$A:$AB,6,FALSE)</f>
        <v>#N/A</v>
      </c>
      <c r="Z23" s="65" t="e">
        <f>VLOOKUP($C23,食材マスタ!$A:$AB,13,FALSE)</f>
        <v>#N/A</v>
      </c>
      <c r="AA23" s="65" t="e">
        <f>VLOOKUP($C23,食材マスタ!$A:$AB,12,FALSE)</f>
        <v>#N/A</v>
      </c>
      <c r="AB23" s="65" t="e">
        <f>VLOOKUP($C23,食材マスタ!$A:$AB,14,FALSE)</f>
        <v>#N/A</v>
      </c>
      <c r="AC23" s="65" t="e">
        <f>VLOOKUP($C23,食材マスタ!$A:$AB,16,FALSE)</f>
        <v>#N/A</v>
      </c>
      <c r="AD23" s="65" t="e">
        <f>VLOOKUP($C23,食材マスタ!$A:$AB,19,FALSE)</f>
        <v>#N/A</v>
      </c>
      <c r="AE23" s="65" t="e">
        <f>VLOOKUP($C23,食材マスタ!$A:$AB,26,FALSE)</f>
        <v>#N/A</v>
      </c>
      <c r="AF23" s="65" t="e">
        <f>VLOOKUP($C23,食材マスタ!$A:$AB,28,FALSE)</f>
        <v>#N/A</v>
      </c>
    </row>
    <row r="24" spans="1:32" ht="14.25" customHeight="1" x14ac:dyDescent="0.25">
      <c r="A24" s="291"/>
      <c r="B24" s="292"/>
      <c r="C24" s="46"/>
      <c r="D24" s="47"/>
      <c r="E24" s="123" t="str">
        <f>IF(C24="","",VLOOKUP(C24,食材マスタ!$A$3:$AB$455,6,FALSE))</f>
        <v/>
      </c>
      <c r="F24" s="49"/>
      <c r="G24" s="50" t="str">
        <f t="shared" si="11"/>
        <v/>
      </c>
      <c r="H24" s="41" t="str">
        <f t="shared" si="12"/>
        <v/>
      </c>
      <c r="I24" s="126" t="str">
        <f>IF(C24="","",VLOOKUP(C24,食材マスタ!$A$3:$AB$455,13,FALSE))</f>
        <v/>
      </c>
      <c r="J24" s="43" t="str">
        <f t="shared" si="13"/>
        <v/>
      </c>
      <c r="K24" s="51" t="str">
        <f t="shared" si="14"/>
        <v/>
      </c>
      <c r="L24" s="134" t="str">
        <f t="shared" si="15"/>
        <v/>
      </c>
      <c r="M24" s="52" t="str">
        <f t="shared" si="16"/>
        <v/>
      </c>
      <c r="N24" s="134" t="str">
        <f t="shared" si="17"/>
        <v/>
      </c>
      <c r="O24" s="52" t="str">
        <f t="shared" si="18"/>
        <v/>
      </c>
      <c r="P24" s="134" t="str">
        <f t="shared" si="19"/>
        <v/>
      </c>
      <c r="Q24" s="52" t="str">
        <f t="shared" si="20"/>
        <v/>
      </c>
      <c r="R24" s="134" t="str">
        <f t="shared" si="21"/>
        <v/>
      </c>
      <c r="S24" s="13" t="str">
        <f t="shared" si="10"/>
        <v/>
      </c>
      <c r="T24" s="138"/>
      <c r="U24" s="29"/>
      <c r="X24" s="65" t="e">
        <f>VLOOKUP($C24,食材マスタ!$A:$AB,5,FALSE)</f>
        <v>#N/A</v>
      </c>
      <c r="Y24" s="65" t="e">
        <f>VLOOKUP($C24,食材マスタ!$A:$AB,6,FALSE)</f>
        <v>#N/A</v>
      </c>
      <c r="Z24" s="65" t="e">
        <f>VLOOKUP($C24,食材マスタ!$A:$AB,13,FALSE)</f>
        <v>#N/A</v>
      </c>
      <c r="AA24" s="65" t="e">
        <f>VLOOKUP($C24,食材マスタ!$A:$AB,12,FALSE)</f>
        <v>#N/A</v>
      </c>
      <c r="AB24" s="65" t="e">
        <f>VLOOKUP($C24,食材マスタ!$A:$AB,14,FALSE)</f>
        <v>#N/A</v>
      </c>
      <c r="AC24" s="65" t="e">
        <f>VLOOKUP($C24,食材マスタ!$A:$AB,16,FALSE)</f>
        <v>#N/A</v>
      </c>
      <c r="AD24" s="65" t="e">
        <f>VLOOKUP($C24,食材マスタ!$A:$AB,19,FALSE)</f>
        <v>#N/A</v>
      </c>
      <c r="AE24" s="65" t="e">
        <f>VLOOKUP($C24,食材マスタ!$A:$AB,26,FALSE)</f>
        <v>#N/A</v>
      </c>
      <c r="AF24" s="65" t="e">
        <f>VLOOKUP($C24,食材マスタ!$A:$AB,28,FALSE)</f>
        <v>#N/A</v>
      </c>
    </row>
    <row r="25" spans="1:32" ht="14.25" customHeight="1" x14ac:dyDescent="0.25">
      <c r="A25" s="291"/>
      <c r="B25" s="292"/>
      <c r="C25" s="46"/>
      <c r="D25" s="47"/>
      <c r="E25" s="123" t="str">
        <f>IF(C25="","",VLOOKUP(C25,食材マスタ!$A$3:$AB$455,6,FALSE))</f>
        <v/>
      </c>
      <c r="F25" s="49"/>
      <c r="G25" s="50" t="str">
        <f t="shared" si="11"/>
        <v/>
      </c>
      <c r="H25" s="41" t="str">
        <f t="shared" si="12"/>
        <v/>
      </c>
      <c r="I25" s="126" t="str">
        <f>IF(C25="","",VLOOKUP(C25,食材マスタ!$A$3:$AB$455,13,FALSE))</f>
        <v/>
      </c>
      <c r="J25" s="43" t="str">
        <f t="shared" si="13"/>
        <v/>
      </c>
      <c r="K25" s="51" t="str">
        <f t="shared" si="14"/>
        <v/>
      </c>
      <c r="L25" s="134" t="str">
        <f t="shared" si="15"/>
        <v/>
      </c>
      <c r="M25" s="52" t="str">
        <f t="shared" si="16"/>
        <v/>
      </c>
      <c r="N25" s="134" t="str">
        <f t="shared" si="17"/>
        <v/>
      </c>
      <c r="O25" s="52" t="str">
        <f t="shared" si="18"/>
        <v/>
      </c>
      <c r="P25" s="134" t="str">
        <f t="shared" si="19"/>
        <v/>
      </c>
      <c r="Q25" s="52" t="str">
        <f t="shared" si="20"/>
        <v/>
      </c>
      <c r="R25" s="134" t="str">
        <f t="shared" si="21"/>
        <v/>
      </c>
      <c r="S25" s="13" t="str">
        <f t="shared" si="10"/>
        <v/>
      </c>
      <c r="T25" s="138"/>
      <c r="U25" s="29"/>
      <c r="X25" s="65" t="e">
        <f>VLOOKUP($C25,食材マスタ!$A:$AB,5,FALSE)</f>
        <v>#N/A</v>
      </c>
      <c r="Y25" s="65" t="e">
        <f>VLOOKUP($C25,食材マスタ!$A:$AB,6,FALSE)</f>
        <v>#N/A</v>
      </c>
      <c r="Z25" s="65" t="e">
        <f>VLOOKUP($C25,食材マスタ!$A:$AB,13,FALSE)</f>
        <v>#N/A</v>
      </c>
      <c r="AA25" s="65" t="e">
        <f>VLOOKUP($C25,食材マスタ!$A:$AB,12,FALSE)</f>
        <v>#N/A</v>
      </c>
      <c r="AB25" s="65" t="e">
        <f>VLOOKUP($C25,食材マスタ!$A:$AB,14,FALSE)</f>
        <v>#N/A</v>
      </c>
      <c r="AC25" s="65" t="e">
        <f>VLOOKUP($C25,食材マスタ!$A:$AB,16,FALSE)</f>
        <v>#N/A</v>
      </c>
      <c r="AD25" s="65" t="e">
        <f>VLOOKUP($C25,食材マスタ!$A:$AB,19,FALSE)</f>
        <v>#N/A</v>
      </c>
      <c r="AE25" s="65" t="e">
        <f>VLOOKUP($C25,食材マスタ!$A:$AB,26,FALSE)</f>
        <v>#N/A</v>
      </c>
      <c r="AF25" s="65" t="e">
        <f>VLOOKUP($C25,食材マスタ!$A:$AB,28,FALSE)</f>
        <v>#N/A</v>
      </c>
    </row>
    <row r="26" spans="1:32" ht="14.25" customHeight="1" x14ac:dyDescent="0.25">
      <c r="A26" s="291"/>
      <c r="B26" s="292"/>
      <c r="C26" s="46"/>
      <c r="D26" s="47"/>
      <c r="E26" s="123" t="str">
        <f>IF(C26="","",VLOOKUP(C26,食材マスタ!$A$3:$AB$455,6,FALSE))</f>
        <v/>
      </c>
      <c r="F26" s="49"/>
      <c r="G26" s="50" t="str">
        <f t="shared" si="11"/>
        <v/>
      </c>
      <c r="H26" s="41" t="str">
        <f t="shared" si="12"/>
        <v/>
      </c>
      <c r="I26" s="126" t="str">
        <f>IF(C26="","",VLOOKUP(C26,食材マスタ!$A$3:$AB$455,13,FALSE))</f>
        <v/>
      </c>
      <c r="J26" s="43" t="str">
        <f t="shared" si="13"/>
        <v/>
      </c>
      <c r="K26" s="51" t="str">
        <f t="shared" si="14"/>
        <v/>
      </c>
      <c r="L26" s="134" t="str">
        <f t="shared" si="15"/>
        <v/>
      </c>
      <c r="M26" s="52" t="str">
        <f t="shared" si="16"/>
        <v/>
      </c>
      <c r="N26" s="134" t="str">
        <f t="shared" si="17"/>
        <v/>
      </c>
      <c r="O26" s="52" t="str">
        <f t="shared" si="18"/>
        <v/>
      </c>
      <c r="P26" s="134" t="str">
        <f t="shared" si="19"/>
        <v/>
      </c>
      <c r="Q26" s="52" t="str">
        <f t="shared" si="20"/>
        <v/>
      </c>
      <c r="R26" s="134" t="str">
        <f t="shared" si="21"/>
        <v/>
      </c>
      <c r="S26" s="13" t="str">
        <f t="shared" si="10"/>
        <v/>
      </c>
      <c r="T26" s="138"/>
      <c r="U26" s="29"/>
      <c r="X26" s="65" t="e">
        <f>VLOOKUP($C26,食材マスタ!$A:$AB,5,FALSE)</f>
        <v>#N/A</v>
      </c>
      <c r="Y26" s="65" t="e">
        <f>VLOOKUP($C26,食材マスタ!$A:$AB,6,FALSE)</f>
        <v>#N/A</v>
      </c>
      <c r="Z26" s="65" t="e">
        <f>VLOOKUP($C26,食材マスタ!$A:$AB,13,FALSE)</f>
        <v>#N/A</v>
      </c>
      <c r="AA26" s="65" t="e">
        <f>VLOOKUP($C26,食材マスタ!$A:$AB,12,FALSE)</f>
        <v>#N/A</v>
      </c>
      <c r="AB26" s="65" t="e">
        <f>VLOOKUP($C26,食材マスタ!$A:$AB,14,FALSE)</f>
        <v>#N/A</v>
      </c>
      <c r="AC26" s="65" t="e">
        <f>VLOOKUP($C26,食材マスタ!$A:$AB,16,FALSE)</f>
        <v>#N/A</v>
      </c>
      <c r="AD26" s="65" t="e">
        <f>VLOOKUP($C26,食材マスタ!$A:$AB,19,FALSE)</f>
        <v>#N/A</v>
      </c>
      <c r="AE26" s="65" t="e">
        <f>VLOOKUP($C26,食材マスタ!$A:$AB,26,FALSE)</f>
        <v>#N/A</v>
      </c>
      <c r="AF26" s="65" t="e">
        <f>VLOOKUP($C26,食材マスタ!$A:$AB,28,FALSE)</f>
        <v>#N/A</v>
      </c>
    </row>
    <row r="27" spans="1:32" ht="14.25" customHeight="1" x14ac:dyDescent="0.25">
      <c r="A27" s="291"/>
      <c r="B27" s="292"/>
      <c r="C27" s="46"/>
      <c r="D27" s="47"/>
      <c r="E27" s="123" t="str">
        <f>IF(C27="","",VLOOKUP(C27,食材マスタ!$A$3:$AB$455,6,FALSE))</f>
        <v/>
      </c>
      <c r="F27" s="49"/>
      <c r="G27" s="50" t="str">
        <f t="shared" si="11"/>
        <v/>
      </c>
      <c r="H27" s="41" t="str">
        <f t="shared" si="12"/>
        <v/>
      </c>
      <c r="I27" s="126" t="str">
        <f>IF(C27="","",VLOOKUP(C27,食材マスタ!$A$3:$AB$455,13,FALSE))</f>
        <v/>
      </c>
      <c r="J27" s="43" t="str">
        <f t="shared" si="13"/>
        <v/>
      </c>
      <c r="K27" s="51" t="str">
        <f t="shared" si="14"/>
        <v/>
      </c>
      <c r="L27" s="134" t="str">
        <f t="shared" si="15"/>
        <v/>
      </c>
      <c r="M27" s="52" t="str">
        <f t="shared" si="16"/>
        <v/>
      </c>
      <c r="N27" s="134" t="str">
        <f t="shared" si="17"/>
        <v/>
      </c>
      <c r="O27" s="52" t="str">
        <f t="shared" si="18"/>
        <v/>
      </c>
      <c r="P27" s="134" t="str">
        <f t="shared" si="19"/>
        <v/>
      </c>
      <c r="Q27" s="52" t="str">
        <f t="shared" si="20"/>
        <v/>
      </c>
      <c r="R27" s="134" t="str">
        <f t="shared" si="21"/>
        <v/>
      </c>
      <c r="S27" s="13" t="str">
        <f t="shared" si="10"/>
        <v/>
      </c>
      <c r="T27" s="138"/>
      <c r="U27" s="29"/>
      <c r="X27" s="65" t="e">
        <f>VLOOKUP($C27,食材マスタ!$A:$AB,5,FALSE)</f>
        <v>#N/A</v>
      </c>
      <c r="Y27" s="65" t="e">
        <f>VLOOKUP($C27,食材マスタ!$A:$AB,6,FALSE)</f>
        <v>#N/A</v>
      </c>
      <c r="Z27" s="65" t="e">
        <f>VLOOKUP($C27,食材マスタ!$A:$AB,13,FALSE)</f>
        <v>#N/A</v>
      </c>
      <c r="AA27" s="65" t="e">
        <f>VLOOKUP($C27,食材マスタ!$A:$AB,12,FALSE)</f>
        <v>#N/A</v>
      </c>
      <c r="AB27" s="65" t="e">
        <f>VLOOKUP($C27,食材マスタ!$A:$AB,14,FALSE)</f>
        <v>#N/A</v>
      </c>
      <c r="AC27" s="65" t="e">
        <f>VLOOKUP($C27,食材マスタ!$A:$AB,16,FALSE)</f>
        <v>#N/A</v>
      </c>
      <c r="AD27" s="65" t="e">
        <f>VLOOKUP($C27,食材マスタ!$A:$AB,19,FALSE)</f>
        <v>#N/A</v>
      </c>
      <c r="AE27" s="65" t="e">
        <f>VLOOKUP($C27,食材マスタ!$A:$AB,26,FALSE)</f>
        <v>#N/A</v>
      </c>
      <c r="AF27" s="65" t="e">
        <f>VLOOKUP($C27,食材マスタ!$A:$AB,28,FALSE)</f>
        <v>#N/A</v>
      </c>
    </row>
    <row r="28" spans="1:32" ht="14.25" customHeight="1" x14ac:dyDescent="0.25">
      <c r="A28" s="291"/>
      <c r="B28" s="292"/>
      <c r="C28" s="46"/>
      <c r="D28" s="47"/>
      <c r="E28" s="123" t="str">
        <f>IF(C28="","",VLOOKUP(C28,食材マスタ!$A$3:$AB$455,6,FALSE))</f>
        <v/>
      </c>
      <c r="F28" s="49"/>
      <c r="G28" s="50" t="str">
        <f t="shared" si="11"/>
        <v/>
      </c>
      <c r="H28" s="41" t="str">
        <f t="shared" si="12"/>
        <v/>
      </c>
      <c r="I28" s="126" t="str">
        <f>IF(C28="","",VLOOKUP(C28,食材マスタ!$A$3:$AB$455,13,FALSE))</f>
        <v/>
      </c>
      <c r="J28" s="43" t="str">
        <f t="shared" si="13"/>
        <v/>
      </c>
      <c r="K28" s="51" t="str">
        <f t="shared" si="14"/>
        <v/>
      </c>
      <c r="L28" s="134" t="str">
        <f t="shared" si="15"/>
        <v/>
      </c>
      <c r="M28" s="52" t="str">
        <f t="shared" si="16"/>
        <v/>
      </c>
      <c r="N28" s="134" t="str">
        <f t="shared" si="17"/>
        <v/>
      </c>
      <c r="O28" s="52" t="str">
        <f t="shared" si="18"/>
        <v/>
      </c>
      <c r="P28" s="134" t="str">
        <f t="shared" si="19"/>
        <v/>
      </c>
      <c r="Q28" s="52" t="str">
        <f t="shared" si="20"/>
        <v/>
      </c>
      <c r="R28" s="134" t="str">
        <f t="shared" si="21"/>
        <v/>
      </c>
      <c r="S28" s="13" t="str">
        <f t="shared" si="10"/>
        <v/>
      </c>
      <c r="T28" s="138"/>
      <c r="U28" s="29"/>
      <c r="X28" s="65" t="e">
        <f>VLOOKUP($C28,食材マスタ!$A:$AB,5,FALSE)</f>
        <v>#N/A</v>
      </c>
      <c r="Y28" s="65" t="e">
        <f>VLOOKUP($C28,食材マスタ!$A:$AB,6,FALSE)</f>
        <v>#N/A</v>
      </c>
      <c r="Z28" s="65" t="e">
        <f>VLOOKUP($C28,食材マスタ!$A:$AB,13,FALSE)</f>
        <v>#N/A</v>
      </c>
      <c r="AA28" s="65" t="e">
        <f>VLOOKUP($C28,食材マスタ!$A:$AB,12,FALSE)</f>
        <v>#N/A</v>
      </c>
      <c r="AB28" s="65" t="e">
        <f>VLOOKUP($C28,食材マスタ!$A:$AB,14,FALSE)</f>
        <v>#N/A</v>
      </c>
      <c r="AC28" s="65" t="e">
        <f>VLOOKUP($C28,食材マスタ!$A:$AB,16,FALSE)</f>
        <v>#N/A</v>
      </c>
      <c r="AD28" s="65" t="e">
        <f>VLOOKUP($C28,食材マスタ!$A:$AB,19,FALSE)</f>
        <v>#N/A</v>
      </c>
      <c r="AE28" s="65" t="e">
        <f>VLOOKUP($C28,食材マスタ!$A:$AB,26,FALSE)</f>
        <v>#N/A</v>
      </c>
      <c r="AF28" s="65" t="e">
        <f>VLOOKUP($C28,食材マスタ!$A:$AB,28,FALSE)</f>
        <v>#N/A</v>
      </c>
    </row>
    <row r="29" spans="1:32" ht="14.25" customHeight="1" x14ac:dyDescent="0.25">
      <c r="A29" s="291"/>
      <c r="B29" s="292"/>
      <c r="C29" s="46"/>
      <c r="D29" s="47"/>
      <c r="E29" s="123" t="str">
        <f>IF(C29="","",VLOOKUP(C29,食材マスタ!$A$3:$AB$455,6,FALSE))</f>
        <v/>
      </c>
      <c r="F29" s="49"/>
      <c r="G29" s="50" t="str">
        <f t="shared" si="11"/>
        <v/>
      </c>
      <c r="H29" s="41" t="str">
        <f t="shared" si="12"/>
        <v/>
      </c>
      <c r="I29" s="126" t="str">
        <f>IF(C29="","",VLOOKUP(C29,食材マスタ!$A$3:$AB$455,13,FALSE))</f>
        <v/>
      </c>
      <c r="J29" s="43" t="str">
        <f t="shared" si="13"/>
        <v/>
      </c>
      <c r="K29" s="51" t="str">
        <f t="shared" si="14"/>
        <v/>
      </c>
      <c r="L29" s="134" t="str">
        <f t="shared" si="15"/>
        <v/>
      </c>
      <c r="M29" s="52" t="str">
        <f t="shared" si="16"/>
        <v/>
      </c>
      <c r="N29" s="134" t="str">
        <f t="shared" si="17"/>
        <v/>
      </c>
      <c r="O29" s="52" t="str">
        <f t="shared" si="18"/>
        <v/>
      </c>
      <c r="P29" s="134" t="str">
        <f t="shared" si="19"/>
        <v/>
      </c>
      <c r="Q29" s="52" t="str">
        <f t="shared" si="20"/>
        <v/>
      </c>
      <c r="R29" s="134" t="str">
        <f t="shared" si="21"/>
        <v/>
      </c>
      <c r="S29" s="13" t="str">
        <f t="shared" si="10"/>
        <v/>
      </c>
      <c r="T29" s="138"/>
      <c r="U29" s="29"/>
      <c r="X29" s="65" t="e">
        <f>VLOOKUP($C29,食材マスタ!$A:$AB,5,FALSE)</f>
        <v>#N/A</v>
      </c>
      <c r="Y29" s="65" t="e">
        <f>VLOOKUP($C29,食材マスタ!$A:$AB,6,FALSE)</f>
        <v>#N/A</v>
      </c>
      <c r="Z29" s="65" t="e">
        <f>VLOOKUP($C29,食材マスタ!$A:$AB,13,FALSE)</f>
        <v>#N/A</v>
      </c>
      <c r="AA29" s="65" t="e">
        <f>VLOOKUP($C29,食材マスタ!$A:$AB,12,FALSE)</f>
        <v>#N/A</v>
      </c>
      <c r="AB29" s="65" t="e">
        <f>VLOOKUP($C29,食材マスタ!$A:$AB,14,FALSE)</f>
        <v>#N/A</v>
      </c>
      <c r="AC29" s="65" t="e">
        <f>VLOOKUP($C29,食材マスタ!$A:$AB,16,FALSE)</f>
        <v>#N/A</v>
      </c>
      <c r="AD29" s="65" t="e">
        <f>VLOOKUP($C29,食材マスタ!$A:$AB,19,FALSE)</f>
        <v>#N/A</v>
      </c>
      <c r="AE29" s="65" t="e">
        <f>VLOOKUP($C29,食材マスタ!$A:$AB,26,FALSE)</f>
        <v>#N/A</v>
      </c>
      <c r="AF29" s="65" t="e">
        <f>VLOOKUP($C29,食材マスタ!$A:$AB,28,FALSE)</f>
        <v>#N/A</v>
      </c>
    </row>
    <row r="30" spans="1:32" ht="14.25" customHeight="1" x14ac:dyDescent="0.25">
      <c r="A30" s="291"/>
      <c r="B30" s="292"/>
      <c r="C30" s="46"/>
      <c r="D30" s="47"/>
      <c r="E30" s="123" t="str">
        <f>IF(C30="","",VLOOKUP(C30,食材マスタ!$A$3:$AB$455,6,FALSE))</f>
        <v/>
      </c>
      <c r="F30" s="49"/>
      <c r="G30" s="50" t="str">
        <f t="shared" si="11"/>
        <v/>
      </c>
      <c r="H30" s="41" t="str">
        <f t="shared" si="12"/>
        <v/>
      </c>
      <c r="I30" s="126" t="str">
        <f>IF(C30="","",VLOOKUP(C30,食材マスタ!$A$3:$AB$455,13,FALSE))</f>
        <v/>
      </c>
      <c r="J30" s="43" t="str">
        <f t="shared" si="13"/>
        <v/>
      </c>
      <c r="K30" s="51" t="str">
        <f t="shared" si="14"/>
        <v/>
      </c>
      <c r="L30" s="134" t="str">
        <f t="shared" si="15"/>
        <v/>
      </c>
      <c r="M30" s="52" t="str">
        <f t="shared" si="16"/>
        <v/>
      </c>
      <c r="N30" s="134" t="str">
        <f t="shared" si="17"/>
        <v/>
      </c>
      <c r="O30" s="52" t="str">
        <f t="shared" si="18"/>
        <v/>
      </c>
      <c r="P30" s="134" t="str">
        <f t="shared" si="19"/>
        <v/>
      </c>
      <c r="Q30" s="52" t="str">
        <f t="shared" si="20"/>
        <v/>
      </c>
      <c r="R30" s="134" t="str">
        <f t="shared" si="21"/>
        <v/>
      </c>
      <c r="S30" s="13" t="str">
        <f t="shared" si="10"/>
        <v/>
      </c>
      <c r="T30" s="138"/>
      <c r="U30" s="29"/>
      <c r="X30" s="65" t="e">
        <f>VLOOKUP($C30,食材マスタ!$A:$AB,5,FALSE)</f>
        <v>#N/A</v>
      </c>
      <c r="Y30" s="65" t="e">
        <f>VLOOKUP($C30,食材マスタ!$A:$AB,6,FALSE)</f>
        <v>#N/A</v>
      </c>
      <c r="Z30" s="65" t="e">
        <f>VLOOKUP($C30,食材マスタ!$A:$AB,13,FALSE)</f>
        <v>#N/A</v>
      </c>
      <c r="AA30" s="65" t="e">
        <f>VLOOKUP($C30,食材マスタ!$A:$AB,12,FALSE)</f>
        <v>#N/A</v>
      </c>
      <c r="AB30" s="65" t="e">
        <f>VLOOKUP($C30,食材マスタ!$A:$AB,14,FALSE)</f>
        <v>#N/A</v>
      </c>
      <c r="AC30" s="65" t="e">
        <f>VLOOKUP($C30,食材マスタ!$A:$AB,16,FALSE)</f>
        <v>#N/A</v>
      </c>
      <c r="AD30" s="65" t="e">
        <f>VLOOKUP($C30,食材マスタ!$A:$AB,19,FALSE)</f>
        <v>#N/A</v>
      </c>
      <c r="AE30" s="65" t="e">
        <f>VLOOKUP($C30,食材マスタ!$A:$AB,26,FALSE)</f>
        <v>#N/A</v>
      </c>
      <c r="AF30" s="65" t="e">
        <f>VLOOKUP($C30,食材マスタ!$A:$AB,28,FALSE)</f>
        <v>#N/A</v>
      </c>
    </row>
    <row r="31" spans="1:32" ht="14.25" customHeight="1" x14ac:dyDescent="0.25">
      <c r="A31" s="291"/>
      <c r="B31" s="292"/>
      <c r="C31" s="46"/>
      <c r="D31" s="47"/>
      <c r="E31" s="123" t="str">
        <f>IF(C31="","",VLOOKUP(C31,食材マスタ!$A$3:$AB$455,6,FALSE))</f>
        <v/>
      </c>
      <c r="F31" s="49"/>
      <c r="G31" s="50" t="str">
        <f t="shared" si="11"/>
        <v/>
      </c>
      <c r="H31" s="41" t="str">
        <f t="shared" si="12"/>
        <v/>
      </c>
      <c r="I31" s="126" t="str">
        <f>IF(C31="","",VLOOKUP(C31,食材マスタ!$A$3:$AB$455,13,FALSE))</f>
        <v/>
      </c>
      <c r="J31" s="43" t="str">
        <f t="shared" si="13"/>
        <v/>
      </c>
      <c r="K31" s="51" t="str">
        <f t="shared" si="14"/>
        <v/>
      </c>
      <c r="L31" s="134" t="str">
        <f t="shared" si="15"/>
        <v/>
      </c>
      <c r="M31" s="52" t="str">
        <f t="shared" si="16"/>
        <v/>
      </c>
      <c r="N31" s="134" t="str">
        <f t="shared" si="17"/>
        <v/>
      </c>
      <c r="O31" s="52" t="str">
        <f t="shared" si="18"/>
        <v/>
      </c>
      <c r="P31" s="134" t="str">
        <f t="shared" si="19"/>
        <v/>
      </c>
      <c r="Q31" s="52" t="str">
        <f t="shared" si="20"/>
        <v/>
      </c>
      <c r="R31" s="134" t="str">
        <f t="shared" si="21"/>
        <v/>
      </c>
      <c r="S31" s="13" t="str">
        <f t="shared" si="10"/>
        <v/>
      </c>
      <c r="T31" s="138"/>
      <c r="U31" s="29"/>
      <c r="X31" s="65" t="e">
        <f>VLOOKUP($C31,食材マスタ!$A:$AB,5,FALSE)</f>
        <v>#N/A</v>
      </c>
      <c r="Y31" s="65" t="e">
        <f>VLOOKUP($C31,食材マスタ!$A:$AB,6,FALSE)</f>
        <v>#N/A</v>
      </c>
      <c r="Z31" s="65" t="e">
        <f>VLOOKUP($C31,食材マスタ!$A:$AB,13,FALSE)</f>
        <v>#N/A</v>
      </c>
      <c r="AA31" s="65" t="e">
        <f>VLOOKUP($C31,食材マスタ!$A:$AB,12,FALSE)</f>
        <v>#N/A</v>
      </c>
      <c r="AB31" s="65" t="e">
        <f>VLOOKUP($C31,食材マスタ!$A:$AB,14,FALSE)</f>
        <v>#N/A</v>
      </c>
      <c r="AC31" s="65" t="e">
        <f>VLOOKUP($C31,食材マスタ!$A:$AB,16,FALSE)</f>
        <v>#N/A</v>
      </c>
      <c r="AD31" s="65" t="e">
        <f>VLOOKUP($C31,食材マスタ!$A:$AB,19,FALSE)</f>
        <v>#N/A</v>
      </c>
      <c r="AE31" s="65" t="e">
        <f>VLOOKUP($C31,食材マスタ!$A:$AB,26,FALSE)</f>
        <v>#N/A</v>
      </c>
      <c r="AF31" s="65" t="e">
        <f>VLOOKUP($C31,食材マスタ!$A:$AB,28,FALSE)</f>
        <v>#N/A</v>
      </c>
    </row>
    <row r="32" spans="1:32" ht="14.25" customHeight="1" x14ac:dyDescent="0.25">
      <c r="A32" s="291"/>
      <c r="B32" s="292"/>
      <c r="C32" s="46"/>
      <c r="D32" s="47"/>
      <c r="E32" s="123" t="str">
        <f>IF(C32="","",VLOOKUP(C32,食材マスタ!$A$3:$AB$455,6,FALSE))</f>
        <v/>
      </c>
      <c r="F32" s="49"/>
      <c r="G32" s="50" t="str">
        <f t="shared" si="11"/>
        <v/>
      </c>
      <c r="H32" s="41" t="str">
        <f t="shared" si="12"/>
        <v/>
      </c>
      <c r="I32" s="126" t="str">
        <f>IF(C32="","",VLOOKUP(C32,食材マスタ!$A$3:$AB$455,13,FALSE))</f>
        <v/>
      </c>
      <c r="J32" s="43" t="str">
        <f t="shared" si="13"/>
        <v/>
      </c>
      <c r="K32" s="51" t="str">
        <f t="shared" si="14"/>
        <v/>
      </c>
      <c r="L32" s="134" t="str">
        <f t="shared" si="15"/>
        <v/>
      </c>
      <c r="M32" s="52" t="str">
        <f t="shared" si="16"/>
        <v/>
      </c>
      <c r="N32" s="134" t="str">
        <f t="shared" si="17"/>
        <v/>
      </c>
      <c r="O32" s="52" t="str">
        <f t="shared" si="18"/>
        <v/>
      </c>
      <c r="P32" s="134" t="str">
        <f t="shared" si="19"/>
        <v/>
      </c>
      <c r="Q32" s="52" t="str">
        <f t="shared" si="20"/>
        <v/>
      </c>
      <c r="R32" s="134" t="str">
        <f t="shared" si="21"/>
        <v/>
      </c>
      <c r="S32" s="13" t="str">
        <f t="shared" si="10"/>
        <v/>
      </c>
      <c r="T32" s="138"/>
      <c r="U32" s="29"/>
      <c r="X32" s="65" t="e">
        <f>VLOOKUP($C32,食材マスタ!$A:$AB,5,FALSE)</f>
        <v>#N/A</v>
      </c>
      <c r="Y32" s="65" t="e">
        <f>VLOOKUP($C32,食材マスタ!$A:$AB,6,FALSE)</f>
        <v>#N/A</v>
      </c>
      <c r="Z32" s="65" t="e">
        <f>VLOOKUP($C32,食材マスタ!$A:$AB,13,FALSE)</f>
        <v>#N/A</v>
      </c>
      <c r="AA32" s="65" t="e">
        <f>VLOOKUP($C32,食材マスタ!$A:$AB,12,FALSE)</f>
        <v>#N/A</v>
      </c>
      <c r="AB32" s="65" t="e">
        <f>VLOOKUP($C32,食材マスタ!$A:$AB,14,FALSE)</f>
        <v>#N/A</v>
      </c>
      <c r="AC32" s="65" t="e">
        <f>VLOOKUP($C32,食材マスタ!$A:$AB,16,FALSE)</f>
        <v>#N/A</v>
      </c>
      <c r="AD32" s="65" t="e">
        <f>VLOOKUP($C32,食材マスタ!$A:$AB,19,FALSE)</f>
        <v>#N/A</v>
      </c>
      <c r="AE32" s="65" t="e">
        <f>VLOOKUP($C32,食材マスタ!$A:$AB,26,FALSE)</f>
        <v>#N/A</v>
      </c>
      <c r="AF32" s="65" t="e">
        <f>VLOOKUP($C32,食材マスタ!$A:$AB,28,FALSE)</f>
        <v>#N/A</v>
      </c>
    </row>
    <row r="33" spans="1:32" ht="14.25" customHeight="1" x14ac:dyDescent="0.25">
      <c r="A33" s="291"/>
      <c r="B33" s="292"/>
      <c r="C33" s="46"/>
      <c r="D33" s="53"/>
      <c r="E33" s="123" t="str">
        <f>IF(C33="","",VLOOKUP(C33,食材マスタ!$A$3:$AB$455,6,FALSE))</f>
        <v/>
      </c>
      <c r="F33" s="49"/>
      <c r="G33" s="50" t="str">
        <f t="shared" si="11"/>
        <v/>
      </c>
      <c r="H33" s="41" t="str">
        <f t="shared" si="12"/>
        <v/>
      </c>
      <c r="I33" s="126" t="str">
        <f>IF(C33="","",VLOOKUP(C33,食材マスタ!$A$3:$AB$455,13,FALSE))</f>
        <v/>
      </c>
      <c r="J33" s="43" t="str">
        <f t="shared" si="13"/>
        <v/>
      </c>
      <c r="K33" s="51" t="str">
        <f t="shared" si="14"/>
        <v/>
      </c>
      <c r="L33" s="134" t="str">
        <f t="shared" si="15"/>
        <v/>
      </c>
      <c r="M33" s="52" t="str">
        <f t="shared" si="16"/>
        <v/>
      </c>
      <c r="N33" s="134" t="str">
        <f t="shared" si="17"/>
        <v/>
      </c>
      <c r="O33" s="52" t="str">
        <f t="shared" si="18"/>
        <v/>
      </c>
      <c r="P33" s="134" t="str">
        <f t="shared" si="19"/>
        <v/>
      </c>
      <c r="Q33" s="52" t="str">
        <f t="shared" si="20"/>
        <v/>
      </c>
      <c r="R33" s="134" t="str">
        <f t="shared" si="21"/>
        <v/>
      </c>
      <c r="S33" s="13" t="str">
        <f t="shared" si="10"/>
        <v/>
      </c>
      <c r="T33" s="138"/>
      <c r="U33" s="29"/>
      <c r="X33" s="65" t="e">
        <f>VLOOKUP($C33,食材マスタ!$A:$AB,5,FALSE)</f>
        <v>#N/A</v>
      </c>
      <c r="Y33" s="65" t="e">
        <f>VLOOKUP($C33,食材マスタ!$A:$AB,6,FALSE)</f>
        <v>#N/A</v>
      </c>
      <c r="Z33" s="65" t="e">
        <f>VLOOKUP($C33,食材マスタ!$A:$AB,13,FALSE)</f>
        <v>#N/A</v>
      </c>
      <c r="AA33" s="65" t="e">
        <f>VLOOKUP($C33,食材マスタ!$A:$AB,12,FALSE)</f>
        <v>#N/A</v>
      </c>
      <c r="AB33" s="65" t="e">
        <f>VLOOKUP($C33,食材マスタ!$A:$AB,14,FALSE)</f>
        <v>#N/A</v>
      </c>
      <c r="AC33" s="65" t="e">
        <f>VLOOKUP($C33,食材マスタ!$A:$AB,16,FALSE)</f>
        <v>#N/A</v>
      </c>
      <c r="AD33" s="65" t="e">
        <f>VLOOKUP($C33,食材マスタ!$A:$AB,19,FALSE)</f>
        <v>#N/A</v>
      </c>
      <c r="AE33" s="65" t="e">
        <f>VLOOKUP($C33,食材マスタ!$A:$AB,26,FALSE)</f>
        <v>#N/A</v>
      </c>
      <c r="AF33" s="65" t="e">
        <f>VLOOKUP($C33,食材マスタ!$A:$AB,28,FALSE)</f>
        <v>#N/A</v>
      </c>
    </row>
    <row r="34" spans="1:32" ht="14.25" customHeight="1" x14ac:dyDescent="0.25">
      <c r="A34" s="291"/>
      <c r="B34" s="292"/>
      <c r="C34" s="46"/>
      <c r="D34" s="47"/>
      <c r="E34" s="123" t="str">
        <f>IF(C34="","",VLOOKUP(C34,食材マスタ!$A$3:$AB$455,6,FALSE))</f>
        <v/>
      </c>
      <c r="F34" s="49"/>
      <c r="G34" s="50" t="str">
        <f t="shared" si="11"/>
        <v/>
      </c>
      <c r="H34" s="41" t="str">
        <f t="shared" si="12"/>
        <v/>
      </c>
      <c r="I34" s="126" t="str">
        <f>IF(C34="","",VLOOKUP(C34,食材マスタ!$A$3:$AB$455,13,FALSE))</f>
        <v/>
      </c>
      <c r="J34" s="43" t="str">
        <f t="shared" si="13"/>
        <v/>
      </c>
      <c r="K34" s="51" t="str">
        <f t="shared" si="14"/>
        <v/>
      </c>
      <c r="L34" s="134" t="str">
        <f t="shared" si="15"/>
        <v/>
      </c>
      <c r="M34" s="52" t="str">
        <f t="shared" si="16"/>
        <v/>
      </c>
      <c r="N34" s="134" t="str">
        <f t="shared" si="17"/>
        <v/>
      </c>
      <c r="O34" s="52" t="str">
        <f t="shared" si="18"/>
        <v/>
      </c>
      <c r="P34" s="134" t="str">
        <f t="shared" si="19"/>
        <v/>
      </c>
      <c r="Q34" s="52" t="str">
        <f t="shared" si="20"/>
        <v/>
      </c>
      <c r="R34" s="134" t="str">
        <f t="shared" si="21"/>
        <v/>
      </c>
      <c r="S34" s="13" t="str">
        <f t="shared" si="10"/>
        <v/>
      </c>
      <c r="T34" s="138"/>
      <c r="U34" s="29"/>
      <c r="X34" s="65" t="e">
        <f>VLOOKUP($C34,食材マスタ!$A:$AB,5,FALSE)</f>
        <v>#N/A</v>
      </c>
      <c r="Y34" s="65" t="e">
        <f>VLOOKUP($C34,食材マスタ!$A:$AB,6,FALSE)</f>
        <v>#N/A</v>
      </c>
      <c r="Z34" s="65" t="e">
        <f>VLOOKUP($C34,食材マスタ!$A:$AB,13,FALSE)</f>
        <v>#N/A</v>
      </c>
      <c r="AA34" s="65" t="e">
        <f>VLOOKUP($C34,食材マスタ!$A:$AB,12,FALSE)</f>
        <v>#N/A</v>
      </c>
      <c r="AB34" s="65" t="e">
        <f>VLOOKUP($C34,食材マスタ!$A:$AB,14,FALSE)</f>
        <v>#N/A</v>
      </c>
      <c r="AC34" s="65" t="e">
        <f>VLOOKUP($C34,食材マスタ!$A:$AB,16,FALSE)</f>
        <v>#N/A</v>
      </c>
      <c r="AD34" s="65" t="e">
        <f>VLOOKUP($C34,食材マスタ!$A:$AB,19,FALSE)</f>
        <v>#N/A</v>
      </c>
      <c r="AE34" s="65" t="e">
        <f>VLOOKUP($C34,食材マスタ!$A:$AB,26,FALSE)</f>
        <v>#N/A</v>
      </c>
      <c r="AF34" s="65" t="e">
        <f>VLOOKUP($C34,食材マスタ!$A:$AB,28,FALSE)</f>
        <v>#N/A</v>
      </c>
    </row>
    <row r="35" spans="1:32" ht="14.25" customHeight="1" x14ac:dyDescent="0.25">
      <c r="A35" s="291"/>
      <c r="B35" s="292"/>
      <c r="C35" s="46"/>
      <c r="D35" s="47"/>
      <c r="E35" s="123" t="str">
        <f>IF(C35="","",VLOOKUP(C35,食材マスタ!$A$3:$AB$455,6,FALSE))</f>
        <v/>
      </c>
      <c r="F35" s="49"/>
      <c r="G35" s="50" t="str">
        <f t="shared" si="11"/>
        <v/>
      </c>
      <c r="H35" s="41" t="str">
        <f t="shared" si="12"/>
        <v/>
      </c>
      <c r="I35" s="126" t="str">
        <f>IF(C35="","",VLOOKUP(C35,食材マスタ!$A$3:$AB$455,13,FALSE))</f>
        <v/>
      </c>
      <c r="J35" s="43" t="str">
        <f t="shared" si="13"/>
        <v/>
      </c>
      <c r="K35" s="51" t="str">
        <f t="shared" si="14"/>
        <v/>
      </c>
      <c r="L35" s="134" t="str">
        <f t="shared" si="15"/>
        <v/>
      </c>
      <c r="M35" s="52" t="str">
        <f t="shared" si="16"/>
        <v/>
      </c>
      <c r="N35" s="134" t="str">
        <f t="shared" si="17"/>
        <v/>
      </c>
      <c r="O35" s="52" t="str">
        <f t="shared" si="18"/>
        <v/>
      </c>
      <c r="P35" s="134" t="str">
        <f t="shared" si="19"/>
        <v/>
      </c>
      <c r="Q35" s="52" t="str">
        <f t="shared" si="20"/>
        <v/>
      </c>
      <c r="R35" s="134" t="str">
        <f t="shared" si="21"/>
        <v/>
      </c>
      <c r="S35" s="13" t="str">
        <f t="shared" si="10"/>
        <v/>
      </c>
      <c r="T35" s="138"/>
      <c r="U35" s="29"/>
      <c r="X35" s="65" t="e">
        <f>VLOOKUP($C35,食材マスタ!$A:$AB,5,FALSE)</f>
        <v>#N/A</v>
      </c>
      <c r="Y35" s="65" t="e">
        <f>VLOOKUP($C35,食材マスタ!$A:$AB,6,FALSE)</f>
        <v>#N/A</v>
      </c>
      <c r="Z35" s="65" t="e">
        <f>VLOOKUP($C35,食材マスタ!$A:$AB,13,FALSE)</f>
        <v>#N/A</v>
      </c>
      <c r="AA35" s="65" t="e">
        <f>VLOOKUP($C35,食材マスタ!$A:$AB,12,FALSE)</f>
        <v>#N/A</v>
      </c>
      <c r="AB35" s="65" t="e">
        <f>VLOOKUP($C35,食材マスタ!$A:$AB,14,FALSE)</f>
        <v>#N/A</v>
      </c>
      <c r="AC35" s="65" t="e">
        <f>VLOOKUP($C35,食材マスタ!$A:$AB,16,FALSE)</f>
        <v>#N/A</v>
      </c>
      <c r="AD35" s="65" t="e">
        <f>VLOOKUP($C35,食材マスタ!$A:$AB,19,FALSE)</f>
        <v>#N/A</v>
      </c>
      <c r="AE35" s="65" t="e">
        <f>VLOOKUP($C35,食材マスタ!$A:$AB,26,FALSE)</f>
        <v>#N/A</v>
      </c>
      <c r="AF35" s="65" t="e">
        <f>VLOOKUP($C35,食材マスタ!$A:$AB,28,FALSE)</f>
        <v>#N/A</v>
      </c>
    </row>
    <row r="36" spans="1:32" ht="14.25" customHeight="1" x14ac:dyDescent="0.25">
      <c r="A36" s="291"/>
      <c r="B36" s="292"/>
      <c r="C36" s="46"/>
      <c r="D36" s="53"/>
      <c r="E36" s="123" t="str">
        <f>IF(C36="","",VLOOKUP(C36,食材マスタ!$A$3:$AB$455,6,FALSE))</f>
        <v/>
      </c>
      <c r="F36" s="49"/>
      <c r="G36" s="50" t="str">
        <f t="shared" si="11"/>
        <v/>
      </c>
      <c r="H36" s="41" t="str">
        <f t="shared" si="12"/>
        <v/>
      </c>
      <c r="I36" s="126" t="str">
        <f>IF(C36="","",VLOOKUP(C36,食材マスタ!$A$3:$AB$455,13,FALSE))</f>
        <v/>
      </c>
      <c r="J36" s="43" t="str">
        <f t="shared" si="13"/>
        <v/>
      </c>
      <c r="K36" s="51" t="str">
        <f t="shared" si="14"/>
        <v/>
      </c>
      <c r="L36" s="134" t="str">
        <f t="shared" si="15"/>
        <v/>
      </c>
      <c r="M36" s="52" t="str">
        <f t="shared" si="16"/>
        <v/>
      </c>
      <c r="N36" s="134" t="str">
        <f t="shared" si="17"/>
        <v/>
      </c>
      <c r="O36" s="52" t="str">
        <f t="shared" si="18"/>
        <v/>
      </c>
      <c r="P36" s="134" t="str">
        <f t="shared" si="19"/>
        <v/>
      </c>
      <c r="Q36" s="52" t="str">
        <f t="shared" si="20"/>
        <v/>
      </c>
      <c r="R36" s="134" t="str">
        <f t="shared" si="21"/>
        <v/>
      </c>
      <c r="S36" s="13" t="str">
        <f t="shared" si="10"/>
        <v/>
      </c>
      <c r="T36" s="138"/>
      <c r="U36" s="30"/>
      <c r="X36" s="65" t="e">
        <f>VLOOKUP($C36,食材マスタ!$A:$AB,5,FALSE)</f>
        <v>#N/A</v>
      </c>
      <c r="Y36" s="65" t="e">
        <f>VLOOKUP($C36,食材マスタ!$A:$AB,6,FALSE)</f>
        <v>#N/A</v>
      </c>
      <c r="Z36" s="65" t="e">
        <f>VLOOKUP($C36,食材マスタ!$A:$AB,13,FALSE)</f>
        <v>#N/A</v>
      </c>
      <c r="AA36" s="65" t="e">
        <f>VLOOKUP($C36,食材マスタ!$A:$AB,12,FALSE)</f>
        <v>#N/A</v>
      </c>
      <c r="AB36" s="65" t="e">
        <f>VLOOKUP($C36,食材マスタ!$A:$AB,14,FALSE)</f>
        <v>#N/A</v>
      </c>
      <c r="AC36" s="65" t="e">
        <f>VLOOKUP($C36,食材マスタ!$A:$AB,16,FALSE)</f>
        <v>#N/A</v>
      </c>
      <c r="AD36" s="65" t="e">
        <f>VLOOKUP($C36,食材マスタ!$A:$AB,19,FALSE)</f>
        <v>#N/A</v>
      </c>
      <c r="AE36" s="65" t="e">
        <f>VLOOKUP($C36,食材マスタ!$A:$AB,26,FALSE)</f>
        <v>#N/A</v>
      </c>
      <c r="AF36" s="65" t="e">
        <f>VLOOKUP($C36,食材マスタ!$A:$AB,28,FALSE)</f>
        <v>#N/A</v>
      </c>
    </row>
    <row r="37" spans="1:32" ht="14.25" customHeight="1" x14ac:dyDescent="0.25">
      <c r="A37" s="291"/>
      <c r="B37" s="292"/>
      <c r="C37" s="46"/>
      <c r="D37" s="47"/>
      <c r="E37" s="123" t="str">
        <f>IF(C37="","",VLOOKUP(C37,食材マスタ!$A$3:$AB$455,6,FALSE))</f>
        <v/>
      </c>
      <c r="F37" s="49"/>
      <c r="G37" s="50" t="str">
        <f t="shared" si="11"/>
        <v/>
      </c>
      <c r="H37" s="41" t="str">
        <f t="shared" si="12"/>
        <v/>
      </c>
      <c r="I37" s="126" t="str">
        <f>IF(C37="","",VLOOKUP(C37,食材マスタ!$A$3:$AB$455,13,FALSE))</f>
        <v/>
      </c>
      <c r="J37" s="43" t="str">
        <f t="shared" si="13"/>
        <v/>
      </c>
      <c r="K37" s="51" t="str">
        <f t="shared" si="14"/>
        <v/>
      </c>
      <c r="L37" s="134" t="str">
        <f t="shared" si="15"/>
        <v/>
      </c>
      <c r="M37" s="52" t="str">
        <f t="shared" si="16"/>
        <v/>
      </c>
      <c r="N37" s="134" t="str">
        <f t="shared" si="17"/>
        <v/>
      </c>
      <c r="O37" s="52" t="str">
        <f t="shared" si="18"/>
        <v/>
      </c>
      <c r="P37" s="134" t="str">
        <f t="shared" si="19"/>
        <v/>
      </c>
      <c r="Q37" s="52" t="str">
        <f t="shared" si="20"/>
        <v/>
      </c>
      <c r="R37" s="134" t="str">
        <f t="shared" si="21"/>
        <v/>
      </c>
      <c r="S37" s="13" t="str">
        <f t="shared" si="10"/>
        <v/>
      </c>
      <c r="T37" s="138"/>
      <c r="U37" s="30"/>
      <c r="X37" s="65" t="e">
        <f>VLOOKUP($C37,食材マスタ!$A:$AB,5,FALSE)</f>
        <v>#N/A</v>
      </c>
      <c r="Y37" s="65" t="e">
        <f>VLOOKUP($C37,食材マスタ!$A:$AB,6,FALSE)</f>
        <v>#N/A</v>
      </c>
      <c r="Z37" s="65" t="e">
        <f>VLOOKUP($C37,食材マスタ!$A:$AB,13,FALSE)</f>
        <v>#N/A</v>
      </c>
      <c r="AA37" s="65" t="e">
        <f>VLOOKUP($C37,食材マスタ!$A:$AB,12,FALSE)</f>
        <v>#N/A</v>
      </c>
      <c r="AB37" s="65" t="e">
        <f>VLOOKUP($C37,食材マスタ!$A:$AB,14,FALSE)</f>
        <v>#N/A</v>
      </c>
      <c r="AC37" s="65" t="e">
        <f>VLOOKUP($C37,食材マスタ!$A:$AB,16,FALSE)</f>
        <v>#N/A</v>
      </c>
      <c r="AD37" s="65" t="e">
        <f>VLOOKUP($C37,食材マスタ!$A:$AB,19,FALSE)</f>
        <v>#N/A</v>
      </c>
      <c r="AE37" s="65" t="e">
        <f>VLOOKUP($C37,食材マスタ!$A:$AB,26,FALSE)</f>
        <v>#N/A</v>
      </c>
      <c r="AF37" s="65" t="e">
        <f>VLOOKUP($C37,食材マスタ!$A:$AB,28,FALSE)</f>
        <v>#N/A</v>
      </c>
    </row>
    <row r="38" spans="1:32" ht="14.25" customHeight="1" x14ac:dyDescent="0.25">
      <c r="A38" s="291"/>
      <c r="B38" s="292"/>
      <c r="C38" s="46"/>
      <c r="D38" s="47"/>
      <c r="E38" s="123" t="str">
        <f>IF(C38="","",VLOOKUP(C38,食材マスタ!$A$3:$AB$455,6,FALSE))</f>
        <v/>
      </c>
      <c r="F38" s="49"/>
      <c r="G38" s="50" t="str">
        <f t="shared" si="11"/>
        <v/>
      </c>
      <c r="H38" s="41" t="str">
        <f t="shared" si="12"/>
        <v/>
      </c>
      <c r="I38" s="126" t="str">
        <f>IF(C38="","",VLOOKUP(C38,食材マスタ!$A$3:$AB$455,13,FALSE))</f>
        <v/>
      </c>
      <c r="J38" s="43" t="str">
        <f t="shared" si="13"/>
        <v/>
      </c>
      <c r="K38" s="51" t="str">
        <f t="shared" si="14"/>
        <v/>
      </c>
      <c r="L38" s="134" t="str">
        <f t="shared" si="15"/>
        <v/>
      </c>
      <c r="M38" s="52" t="str">
        <f t="shared" si="16"/>
        <v/>
      </c>
      <c r="N38" s="134" t="str">
        <f t="shared" si="17"/>
        <v/>
      </c>
      <c r="O38" s="52" t="str">
        <f t="shared" si="18"/>
        <v/>
      </c>
      <c r="P38" s="134" t="str">
        <f t="shared" si="19"/>
        <v/>
      </c>
      <c r="Q38" s="52" t="str">
        <f t="shared" si="20"/>
        <v/>
      </c>
      <c r="R38" s="134" t="str">
        <f t="shared" si="21"/>
        <v/>
      </c>
      <c r="S38" s="13" t="str">
        <f t="shared" si="10"/>
        <v/>
      </c>
      <c r="T38" s="138"/>
      <c r="U38" s="30"/>
      <c r="X38" s="65" t="e">
        <f>VLOOKUP($C38,食材マスタ!$A:$AB,5,FALSE)</f>
        <v>#N/A</v>
      </c>
      <c r="Y38" s="65" t="e">
        <f>VLOOKUP($C38,食材マスタ!$A:$AB,6,FALSE)</f>
        <v>#N/A</v>
      </c>
      <c r="Z38" s="65" t="e">
        <f>VLOOKUP($C38,食材マスタ!$A:$AB,13,FALSE)</f>
        <v>#N/A</v>
      </c>
      <c r="AA38" s="65" t="e">
        <f>VLOOKUP($C38,食材マスタ!$A:$AB,12,FALSE)</f>
        <v>#N/A</v>
      </c>
      <c r="AB38" s="65" t="e">
        <f>VLOOKUP($C38,食材マスタ!$A:$AB,14,FALSE)</f>
        <v>#N/A</v>
      </c>
      <c r="AC38" s="65" t="e">
        <f>VLOOKUP($C38,食材マスタ!$A:$AB,16,FALSE)</f>
        <v>#N/A</v>
      </c>
      <c r="AD38" s="65" t="e">
        <f>VLOOKUP($C38,食材マスタ!$A:$AB,19,FALSE)</f>
        <v>#N/A</v>
      </c>
      <c r="AE38" s="65" t="e">
        <f>VLOOKUP($C38,食材マスタ!$A:$AB,26,FALSE)</f>
        <v>#N/A</v>
      </c>
      <c r="AF38" s="65" t="e">
        <f>VLOOKUP($C38,食材マスタ!$A:$AB,28,FALSE)</f>
        <v>#N/A</v>
      </c>
    </row>
    <row r="39" spans="1:32" ht="14.25" customHeight="1" x14ac:dyDescent="0.25">
      <c r="A39" s="291"/>
      <c r="B39" s="292"/>
      <c r="C39" s="46"/>
      <c r="D39" s="47"/>
      <c r="E39" s="123" t="str">
        <f>IF(C39="","",VLOOKUP(C39,食材マスタ!$A$3:$AB$455,6,FALSE))</f>
        <v/>
      </c>
      <c r="F39" s="49"/>
      <c r="G39" s="50" t="str">
        <f t="shared" si="11"/>
        <v/>
      </c>
      <c r="H39" s="41" t="str">
        <f t="shared" si="12"/>
        <v/>
      </c>
      <c r="I39" s="126" t="str">
        <f>IF(C39="","",VLOOKUP(C39,食材マスタ!$A$3:$AB$455,13,FALSE))</f>
        <v/>
      </c>
      <c r="J39" s="43" t="str">
        <f t="shared" si="13"/>
        <v/>
      </c>
      <c r="K39" s="51" t="str">
        <f t="shared" si="14"/>
        <v/>
      </c>
      <c r="L39" s="134" t="str">
        <f t="shared" si="15"/>
        <v/>
      </c>
      <c r="M39" s="52" t="str">
        <f t="shared" si="16"/>
        <v/>
      </c>
      <c r="N39" s="134" t="str">
        <f t="shared" si="17"/>
        <v/>
      </c>
      <c r="O39" s="52" t="str">
        <f t="shared" si="18"/>
        <v/>
      </c>
      <c r="P39" s="134" t="str">
        <f t="shared" si="19"/>
        <v/>
      </c>
      <c r="Q39" s="52" t="str">
        <f t="shared" si="20"/>
        <v/>
      </c>
      <c r="R39" s="134" t="str">
        <f t="shared" si="21"/>
        <v/>
      </c>
      <c r="S39" s="13" t="str">
        <f t="shared" si="10"/>
        <v/>
      </c>
      <c r="T39" s="138"/>
      <c r="U39" s="30"/>
      <c r="X39" s="65" t="e">
        <f>VLOOKUP($C39,食材マスタ!$A:$AB,5,FALSE)</f>
        <v>#N/A</v>
      </c>
      <c r="Y39" s="65" t="e">
        <f>VLOOKUP($C39,食材マスタ!$A:$AB,6,FALSE)</f>
        <v>#N/A</v>
      </c>
      <c r="Z39" s="65" t="e">
        <f>VLOOKUP($C39,食材マスタ!$A:$AB,13,FALSE)</f>
        <v>#N/A</v>
      </c>
      <c r="AA39" s="65" t="e">
        <f>VLOOKUP($C39,食材マスタ!$A:$AB,12,FALSE)</f>
        <v>#N/A</v>
      </c>
      <c r="AB39" s="65" t="e">
        <f>VLOOKUP($C39,食材マスタ!$A:$AB,14,FALSE)</f>
        <v>#N/A</v>
      </c>
      <c r="AC39" s="65" t="e">
        <f>VLOOKUP($C39,食材マスタ!$A:$AB,16,FALSE)</f>
        <v>#N/A</v>
      </c>
      <c r="AD39" s="65" t="e">
        <f>VLOOKUP($C39,食材マスタ!$A:$AB,19,FALSE)</f>
        <v>#N/A</v>
      </c>
      <c r="AE39" s="65" t="e">
        <f>VLOOKUP($C39,食材マスタ!$A:$AB,26,FALSE)</f>
        <v>#N/A</v>
      </c>
      <c r="AF39" s="65" t="e">
        <f>VLOOKUP($C39,食材マスタ!$A:$AB,28,FALSE)</f>
        <v>#N/A</v>
      </c>
    </row>
    <row r="40" spans="1:32" ht="14.25" customHeight="1" x14ac:dyDescent="0.25">
      <c r="A40" s="291"/>
      <c r="B40" s="292"/>
      <c r="C40" s="46"/>
      <c r="D40" s="47"/>
      <c r="E40" s="123" t="str">
        <f>IF(C40="","",VLOOKUP(C40,食材マスタ!$A$3:$AB$455,6,FALSE))</f>
        <v/>
      </c>
      <c r="F40" s="49"/>
      <c r="G40" s="50" t="str">
        <f t="shared" si="11"/>
        <v/>
      </c>
      <c r="H40" s="41" t="str">
        <f t="shared" si="12"/>
        <v/>
      </c>
      <c r="I40" s="126" t="str">
        <f>IF(C40="","",VLOOKUP(C40,食材マスタ!$A$3:$AB$455,13,FALSE))</f>
        <v/>
      </c>
      <c r="J40" s="43" t="str">
        <f t="shared" si="13"/>
        <v/>
      </c>
      <c r="K40" s="51" t="str">
        <f t="shared" si="14"/>
        <v/>
      </c>
      <c r="L40" s="134" t="str">
        <f t="shared" si="15"/>
        <v/>
      </c>
      <c r="M40" s="52" t="str">
        <f t="shared" si="16"/>
        <v/>
      </c>
      <c r="N40" s="134" t="str">
        <f t="shared" si="17"/>
        <v/>
      </c>
      <c r="O40" s="52" t="str">
        <f t="shared" si="18"/>
        <v/>
      </c>
      <c r="P40" s="134" t="str">
        <f t="shared" si="19"/>
        <v/>
      </c>
      <c r="Q40" s="52" t="str">
        <f t="shared" si="20"/>
        <v/>
      </c>
      <c r="R40" s="134" t="str">
        <f t="shared" si="21"/>
        <v/>
      </c>
      <c r="S40" s="13" t="str">
        <f t="shared" si="10"/>
        <v/>
      </c>
      <c r="T40" s="138"/>
      <c r="U40" s="30"/>
      <c r="X40" s="65" t="e">
        <f>VLOOKUP($C40,食材マスタ!$A:$AB,5,FALSE)</f>
        <v>#N/A</v>
      </c>
      <c r="Y40" s="65" t="e">
        <f>VLOOKUP($C40,食材マスタ!$A:$AB,6,FALSE)</f>
        <v>#N/A</v>
      </c>
      <c r="Z40" s="65" t="e">
        <f>VLOOKUP($C40,食材マスタ!$A:$AB,13,FALSE)</f>
        <v>#N/A</v>
      </c>
      <c r="AA40" s="65" t="e">
        <f>VLOOKUP($C40,食材マスタ!$A:$AB,12,FALSE)</f>
        <v>#N/A</v>
      </c>
      <c r="AB40" s="65" t="e">
        <f>VLOOKUP($C40,食材マスタ!$A:$AB,14,FALSE)</f>
        <v>#N/A</v>
      </c>
      <c r="AC40" s="65" t="e">
        <f>VLOOKUP($C40,食材マスタ!$A:$AB,16,FALSE)</f>
        <v>#N/A</v>
      </c>
      <c r="AD40" s="65" t="e">
        <f>VLOOKUP($C40,食材マスタ!$A:$AB,19,FALSE)</f>
        <v>#N/A</v>
      </c>
      <c r="AE40" s="65" t="e">
        <f>VLOOKUP($C40,食材マスタ!$A:$AB,26,FALSE)</f>
        <v>#N/A</v>
      </c>
      <c r="AF40" s="65" t="e">
        <f>VLOOKUP($C40,食材マスタ!$A:$AB,28,FALSE)</f>
        <v>#N/A</v>
      </c>
    </row>
    <row r="41" spans="1:32" ht="14.25" customHeight="1" x14ac:dyDescent="0.25">
      <c r="A41" s="291"/>
      <c r="B41" s="292"/>
      <c r="C41" s="46"/>
      <c r="D41" s="62"/>
      <c r="E41" s="123" t="str">
        <f>IF(C41="","",VLOOKUP(C41,食材マスタ!$A$3:$AB$455,6,FALSE))</f>
        <v/>
      </c>
      <c r="F41" s="49"/>
      <c r="G41" s="50" t="str">
        <f t="shared" si="11"/>
        <v/>
      </c>
      <c r="H41" s="41" t="str">
        <f t="shared" si="12"/>
        <v/>
      </c>
      <c r="I41" s="126" t="str">
        <f>IF(C41="","",VLOOKUP(C41,食材マスタ!$A$3:$AB$455,13,FALSE))</f>
        <v/>
      </c>
      <c r="J41" s="43" t="str">
        <f t="shared" si="13"/>
        <v/>
      </c>
      <c r="K41" s="51" t="str">
        <f t="shared" si="14"/>
        <v/>
      </c>
      <c r="L41" s="134" t="str">
        <f t="shared" si="15"/>
        <v/>
      </c>
      <c r="M41" s="52" t="str">
        <f t="shared" si="16"/>
        <v/>
      </c>
      <c r="N41" s="134" t="str">
        <f t="shared" si="17"/>
        <v/>
      </c>
      <c r="O41" s="52" t="str">
        <f t="shared" si="18"/>
        <v/>
      </c>
      <c r="P41" s="134" t="str">
        <f t="shared" si="19"/>
        <v/>
      </c>
      <c r="Q41" s="52" t="str">
        <f t="shared" si="20"/>
        <v/>
      </c>
      <c r="R41" s="134" t="str">
        <f t="shared" si="21"/>
        <v/>
      </c>
      <c r="S41" s="13" t="str">
        <f t="shared" si="10"/>
        <v/>
      </c>
      <c r="T41" s="139"/>
      <c r="U41" s="33"/>
      <c r="X41" s="65" t="e">
        <f>VLOOKUP($C41,食材マスタ!$A:$AB,5,FALSE)</f>
        <v>#N/A</v>
      </c>
      <c r="Y41" s="65" t="e">
        <f>VLOOKUP($C41,食材マスタ!$A:$AB,6,FALSE)</f>
        <v>#N/A</v>
      </c>
      <c r="Z41" s="65" t="e">
        <f>VLOOKUP($C41,食材マスタ!$A:$AB,13,FALSE)</f>
        <v>#N/A</v>
      </c>
      <c r="AA41" s="65" t="e">
        <f>VLOOKUP($C41,食材マスタ!$A:$AB,12,FALSE)</f>
        <v>#N/A</v>
      </c>
      <c r="AB41" s="65" t="e">
        <f>VLOOKUP($C41,食材マスタ!$A:$AB,14,FALSE)</f>
        <v>#N/A</v>
      </c>
      <c r="AC41" s="65" t="e">
        <f>VLOOKUP($C41,食材マスタ!$A:$AB,16,FALSE)</f>
        <v>#N/A</v>
      </c>
      <c r="AD41" s="65" t="e">
        <f>VLOOKUP($C41,食材マスタ!$A:$AB,19,FALSE)</f>
        <v>#N/A</v>
      </c>
      <c r="AE41" s="65" t="e">
        <f>VLOOKUP($C41,食材マスタ!$A:$AB,26,FALSE)</f>
        <v>#N/A</v>
      </c>
      <c r="AF41" s="65" t="e">
        <f>VLOOKUP($C41,食材マスタ!$A:$AB,28,FALSE)</f>
        <v>#N/A</v>
      </c>
    </row>
    <row r="42" spans="1:32" ht="14.25" customHeight="1" x14ac:dyDescent="0.25">
      <c r="A42" s="291"/>
      <c r="B42" s="292"/>
      <c r="C42" s="46"/>
      <c r="D42" s="47"/>
      <c r="E42" s="123" t="str">
        <f>IF(C42="","",VLOOKUP(C42,食材マスタ!$A$3:$AB$455,6,FALSE))</f>
        <v/>
      </c>
      <c r="F42" s="49"/>
      <c r="G42" s="124" t="str">
        <f t="shared" si="11"/>
        <v/>
      </c>
      <c r="H42" s="125" t="str">
        <f t="shared" si="12"/>
        <v/>
      </c>
      <c r="I42" s="126" t="str">
        <f>IF(C42="","",VLOOKUP(C42,食材マスタ!$A$3:$AB$455,13,FALSE))</f>
        <v/>
      </c>
      <c r="J42" s="43" t="str">
        <f t="shared" si="13"/>
        <v/>
      </c>
      <c r="K42" s="51" t="str">
        <f t="shared" si="14"/>
        <v/>
      </c>
      <c r="L42" s="134" t="str">
        <f t="shared" si="15"/>
        <v/>
      </c>
      <c r="M42" s="52" t="str">
        <f t="shared" si="16"/>
        <v/>
      </c>
      <c r="N42" s="134" t="str">
        <f t="shared" si="17"/>
        <v/>
      </c>
      <c r="O42" s="52" t="str">
        <f t="shared" si="18"/>
        <v/>
      </c>
      <c r="P42" s="134" t="str">
        <f t="shared" si="19"/>
        <v/>
      </c>
      <c r="Q42" s="52" t="str">
        <f t="shared" si="20"/>
        <v/>
      </c>
      <c r="R42" s="134" t="str">
        <f t="shared" si="21"/>
        <v/>
      </c>
      <c r="S42" s="13" t="str">
        <f t="shared" si="10"/>
        <v/>
      </c>
      <c r="T42" s="138"/>
      <c r="U42" s="29"/>
      <c r="X42" s="65" t="e">
        <f>VLOOKUP($C42,食材マスタ!$A:$AB,5,FALSE)</f>
        <v>#N/A</v>
      </c>
      <c r="Y42" s="65" t="e">
        <f>VLOOKUP($C42,食材マスタ!$A:$AB,6,FALSE)</f>
        <v>#N/A</v>
      </c>
      <c r="Z42" s="65" t="e">
        <f>VLOOKUP($C42,食材マスタ!$A:$AB,13,FALSE)</f>
        <v>#N/A</v>
      </c>
      <c r="AA42" s="65" t="e">
        <f>VLOOKUP($C42,食材マスタ!$A:$AB,12,FALSE)</f>
        <v>#N/A</v>
      </c>
      <c r="AB42" s="65" t="e">
        <f>VLOOKUP($C42,食材マスタ!$A:$AB,14,FALSE)</f>
        <v>#N/A</v>
      </c>
      <c r="AC42" s="65" t="e">
        <f>VLOOKUP($C42,食材マスタ!$A:$AB,16,FALSE)</f>
        <v>#N/A</v>
      </c>
      <c r="AD42" s="65" t="e">
        <f>VLOOKUP($C42,食材マスタ!$A:$AB,19,FALSE)</f>
        <v>#N/A</v>
      </c>
      <c r="AE42" s="65" t="e">
        <f>VLOOKUP($C42,食材マスタ!$A:$AB,26,FALSE)</f>
        <v>#N/A</v>
      </c>
      <c r="AF42" s="65" t="e">
        <f>VLOOKUP($C42,食材マスタ!$A:$AB,28,FALSE)</f>
        <v>#N/A</v>
      </c>
    </row>
    <row r="43" spans="1:32" ht="14.25" customHeight="1" thickBot="1" x14ac:dyDescent="0.3">
      <c r="A43" s="295"/>
      <c r="B43" s="296"/>
      <c r="C43" s="71"/>
      <c r="D43" s="72"/>
      <c r="E43" s="73" t="str">
        <f>IF(C43="","",VLOOKUP(C43,食材マスタ!$A$3:$AB$455,6,FALSE))</f>
        <v/>
      </c>
      <c r="F43" s="68"/>
      <c r="G43" s="74" t="str">
        <f t="shared" si="11"/>
        <v/>
      </c>
      <c r="H43" s="75" t="str">
        <f t="shared" si="12"/>
        <v/>
      </c>
      <c r="I43" s="76" t="str">
        <f>IF(C43="","",VLOOKUP(C43,食材マスタ!$A$3:$AB$455,13,FALSE))</f>
        <v/>
      </c>
      <c r="J43" s="76" t="str">
        <f t="shared" si="13"/>
        <v/>
      </c>
      <c r="K43" s="77" t="str">
        <f t="shared" si="14"/>
        <v/>
      </c>
      <c r="L43" s="135" t="str">
        <f t="shared" si="15"/>
        <v/>
      </c>
      <c r="M43" s="78" t="str">
        <f t="shared" si="16"/>
        <v/>
      </c>
      <c r="N43" s="135" t="str">
        <f t="shared" si="17"/>
        <v/>
      </c>
      <c r="O43" s="78" t="str">
        <f t="shared" si="18"/>
        <v/>
      </c>
      <c r="P43" s="135" t="str">
        <f t="shared" si="19"/>
        <v/>
      </c>
      <c r="Q43" s="78" t="str">
        <f t="shared" si="20"/>
        <v/>
      </c>
      <c r="R43" s="135" t="str">
        <f t="shared" si="21"/>
        <v/>
      </c>
      <c r="S43" s="17" t="str">
        <f t="shared" si="10"/>
        <v/>
      </c>
      <c r="T43" s="140"/>
      <c r="U43" s="79"/>
      <c r="X43" s="65" t="e">
        <f>VLOOKUP($C43,食材マスタ!$A:$AB,5,FALSE)</f>
        <v>#N/A</v>
      </c>
      <c r="Y43" s="65" t="e">
        <f>VLOOKUP($C43,食材マスタ!$A:$AB,6,FALSE)</f>
        <v>#N/A</v>
      </c>
      <c r="Z43" s="65" t="e">
        <f>VLOOKUP($C43,食材マスタ!$A:$AB,13,FALSE)</f>
        <v>#N/A</v>
      </c>
      <c r="AA43" s="65" t="e">
        <f>VLOOKUP($C43,食材マスタ!$A:$AB,12,FALSE)</f>
        <v>#N/A</v>
      </c>
      <c r="AB43" s="65" t="e">
        <f>VLOOKUP($C43,食材マスタ!$A:$AB,14,FALSE)</f>
        <v>#N/A</v>
      </c>
      <c r="AC43" s="65" t="e">
        <f>VLOOKUP($C43,食材マスタ!$A:$AB,16,FALSE)</f>
        <v>#N/A</v>
      </c>
      <c r="AD43" s="65" t="e">
        <f>VLOOKUP($C43,食材マスタ!$A:$AB,19,FALSE)</f>
        <v>#N/A</v>
      </c>
      <c r="AE43" s="65" t="e">
        <f>VLOOKUP($C43,食材マスタ!$A:$AB,26,FALSE)</f>
        <v>#N/A</v>
      </c>
      <c r="AF43" s="65" t="e">
        <f>VLOOKUP($C43,食材マスタ!$A:$AB,28,FALSE)</f>
        <v>#N/A</v>
      </c>
    </row>
    <row r="44" spans="1:32" ht="14.25" customHeight="1" x14ac:dyDescent="0.25">
      <c r="A44" s="293"/>
      <c r="B44" s="294"/>
      <c r="C44" s="69"/>
      <c r="D44" s="37"/>
      <c r="E44" s="48" t="str">
        <f>IF(C44="","",VLOOKUP(C44,食材マスタ!$A$3:$AB$455,6,FALSE))</f>
        <v/>
      </c>
      <c r="F44" s="121"/>
      <c r="G44" s="50" t="str">
        <f t="shared" si="11"/>
        <v/>
      </c>
      <c r="H44" s="41" t="str">
        <f t="shared" si="12"/>
        <v/>
      </c>
      <c r="I44" s="43" t="str">
        <f>IF(C44="","",VLOOKUP(C44,食材マスタ!$A$3:$AB$455,13,FALSE))</f>
        <v/>
      </c>
      <c r="J44" s="42" t="str">
        <f t="shared" si="13"/>
        <v/>
      </c>
      <c r="K44" s="44" t="str">
        <f t="shared" si="14"/>
        <v/>
      </c>
      <c r="L44" s="136" t="str">
        <f t="shared" si="15"/>
        <v/>
      </c>
      <c r="M44" s="45" t="str">
        <f t="shared" si="16"/>
        <v/>
      </c>
      <c r="N44" s="136" t="str">
        <f t="shared" si="17"/>
        <v/>
      </c>
      <c r="O44" s="45" t="str">
        <f t="shared" si="18"/>
        <v/>
      </c>
      <c r="P44" s="136" t="str">
        <f t="shared" si="19"/>
        <v/>
      </c>
      <c r="Q44" s="45" t="str">
        <f t="shared" si="20"/>
        <v/>
      </c>
      <c r="R44" s="136" t="str">
        <f t="shared" si="21"/>
        <v/>
      </c>
      <c r="S44" s="10" t="str">
        <f t="shared" si="10"/>
        <v/>
      </c>
      <c r="T44" s="137"/>
      <c r="U44" s="70"/>
      <c r="X44" s="65" t="e">
        <f>VLOOKUP($C44,食材マスタ!$A:$AB,5,FALSE)</f>
        <v>#N/A</v>
      </c>
      <c r="Y44" s="65" t="e">
        <f>VLOOKUP($C44,食材マスタ!$A:$AB,6,FALSE)</f>
        <v>#N/A</v>
      </c>
      <c r="Z44" s="65" t="e">
        <f>VLOOKUP($C44,食材マスタ!$A:$AB,13,FALSE)</f>
        <v>#N/A</v>
      </c>
      <c r="AA44" s="65" t="e">
        <f>VLOOKUP($C44,食材マスタ!$A:$AB,12,FALSE)</f>
        <v>#N/A</v>
      </c>
      <c r="AB44" s="65" t="e">
        <f>VLOOKUP($C44,食材マスタ!$A:$AB,14,FALSE)</f>
        <v>#N/A</v>
      </c>
      <c r="AC44" s="65" t="e">
        <f>VLOOKUP($C44,食材マスタ!$A:$AB,16,FALSE)</f>
        <v>#N/A</v>
      </c>
      <c r="AD44" s="65" t="e">
        <f>VLOOKUP($C44,食材マスタ!$A:$AB,19,FALSE)</f>
        <v>#N/A</v>
      </c>
      <c r="AE44" s="65" t="e">
        <f>VLOOKUP($C44,食材マスタ!$A:$AB,26,FALSE)</f>
        <v>#N/A</v>
      </c>
      <c r="AF44" s="65" t="e">
        <f>VLOOKUP($C44,食材マスタ!$A:$AB,28,FALSE)</f>
        <v>#N/A</v>
      </c>
    </row>
    <row r="45" spans="1:32" ht="14.25" customHeight="1" x14ac:dyDescent="0.25">
      <c r="A45" s="291"/>
      <c r="B45" s="292"/>
      <c r="C45" s="46"/>
      <c r="D45" s="47"/>
      <c r="E45" s="123" t="str">
        <f>IF(C45="","",VLOOKUP(C45,食材マスタ!$A$3:$AB$455,6,FALSE))</f>
        <v/>
      </c>
      <c r="F45" s="49"/>
      <c r="G45" s="50" t="str">
        <f t="shared" si="11"/>
        <v/>
      </c>
      <c r="H45" s="41" t="str">
        <f t="shared" si="12"/>
        <v/>
      </c>
      <c r="I45" s="126" t="str">
        <f>IF(C45="","",VLOOKUP(C45,食材マスタ!$A$3:$AB$455,13,FALSE))</f>
        <v/>
      </c>
      <c r="J45" s="43" t="str">
        <f t="shared" si="13"/>
        <v/>
      </c>
      <c r="K45" s="51" t="str">
        <f t="shared" si="14"/>
        <v/>
      </c>
      <c r="L45" s="134" t="str">
        <f t="shared" si="15"/>
        <v/>
      </c>
      <c r="M45" s="52" t="str">
        <f t="shared" si="16"/>
        <v/>
      </c>
      <c r="N45" s="134" t="str">
        <f t="shared" si="17"/>
        <v/>
      </c>
      <c r="O45" s="52" t="str">
        <f t="shared" si="18"/>
        <v/>
      </c>
      <c r="P45" s="134" t="str">
        <f t="shared" si="19"/>
        <v/>
      </c>
      <c r="Q45" s="52" t="str">
        <f t="shared" si="20"/>
        <v/>
      </c>
      <c r="R45" s="134" t="str">
        <f t="shared" si="21"/>
        <v/>
      </c>
      <c r="S45" s="13" t="str">
        <f t="shared" si="10"/>
        <v/>
      </c>
      <c r="T45" s="138"/>
      <c r="U45" s="29"/>
      <c r="X45" s="65" t="e">
        <f>VLOOKUP($C45,食材マスタ!$A:$AB,5,FALSE)</f>
        <v>#N/A</v>
      </c>
      <c r="Y45" s="65" t="e">
        <f>VLOOKUP($C45,食材マスタ!$A:$AB,6,FALSE)</f>
        <v>#N/A</v>
      </c>
      <c r="Z45" s="65" t="e">
        <f>VLOOKUP($C45,食材マスタ!$A:$AB,13,FALSE)</f>
        <v>#N/A</v>
      </c>
      <c r="AA45" s="65" t="e">
        <f>VLOOKUP($C45,食材マスタ!$A:$AB,12,FALSE)</f>
        <v>#N/A</v>
      </c>
      <c r="AB45" s="65" t="e">
        <f>VLOOKUP($C45,食材マスタ!$A:$AB,14,FALSE)</f>
        <v>#N/A</v>
      </c>
      <c r="AC45" s="65" t="e">
        <f>VLOOKUP($C45,食材マスタ!$A:$AB,16,FALSE)</f>
        <v>#N/A</v>
      </c>
      <c r="AD45" s="65" t="e">
        <f>VLOOKUP($C45,食材マスタ!$A:$AB,19,FALSE)</f>
        <v>#N/A</v>
      </c>
      <c r="AE45" s="65" t="e">
        <f>VLOOKUP($C45,食材マスタ!$A:$AB,26,FALSE)</f>
        <v>#N/A</v>
      </c>
      <c r="AF45" s="65" t="e">
        <f>VLOOKUP($C45,食材マスタ!$A:$AB,28,FALSE)</f>
        <v>#N/A</v>
      </c>
    </row>
    <row r="46" spans="1:32" ht="14.25" customHeight="1" x14ac:dyDescent="0.25">
      <c r="A46" s="291"/>
      <c r="B46" s="292"/>
      <c r="C46" s="46"/>
      <c r="D46" s="47"/>
      <c r="E46" s="123" t="str">
        <f>IF(C46="","",VLOOKUP(C46,食材マスタ!$A$3:$AB$455,6,FALSE))</f>
        <v/>
      </c>
      <c r="F46" s="49"/>
      <c r="G46" s="50" t="str">
        <f t="shared" si="11"/>
        <v/>
      </c>
      <c r="H46" s="41" t="str">
        <f t="shared" si="12"/>
        <v/>
      </c>
      <c r="I46" s="126" t="str">
        <f>IF(C46="","",VLOOKUP(C46,食材マスタ!$A$3:$AB$455,13,FALSE))</f>
        <v/>
      </c>
      <c r="J46" s="43" t="str">
        <f t="shared" si="13"/>
        <v/>
      </c>
      <c r="K46" s="51" t="str">
        <f t="shared" si="14"/>
        <v/>
      </c>
      <c r="L46" s="134" t="str">
        <f t="shared" si="15"/>
        <v/>
      </c>
      <c r="M46" s="52" t="str">
        <f t="shared" si="16"/>
        <v/>
      </c>
      <c r="N46" s="134" t="str">
        <f t="shared" si="17"/>
        <v/>
      </c>
      <c r="O46" s="52" t="str">
        <f t="shared" si="18"/>
        <v/>
      </c>
      <c r="P46" s="134" t="str">
        <f t="shared" si="19"/>
        <v/>
      </c>
      <c r="Q46" s="52" t="str">
        <f t="shared" si="20"/>
        <v/>
      </c>
      <c r="R46" s="134" t="str">
        <f t="shared" si="21"/>
        <v/>
      </c>
      <c r="S46" s="13" t="str">
        <f t="shared" si="10"/>
        <v/>
      </c>
      <c r="T46" s="138"/>
      <c r="U46" s="29"/>
      <c r="X46" s="65" t="e">
        <f>VLOOKUP($C46,食材マスタ!$A:$AB,5,FALSE)</f>
        <v>#N/A</v>
      </c>
      <c r="Y46" s="65" t="e">
        <f>VLOOKUP($C46,食材マスタ!$A:$AB,6,FALSE)</f>
        <v>#N/A</v>
      </c>
      <c r="Z46" s="65" t="e">
        <f>VLOOKUP($C46,食材マスタ!$A:$AB,13,FALSE)</f>
        <v>#N/A</v>
      </c>
      <c r="AA46" s="65" t="e">
        <f>VLOOKUP($C46,食材マスタ!$A:$AB,12,FALSE)</f>
        <v>#N/A</v>
      </c>
      <c r="AB46" s="65" t="e">
        <f>VLOOKUP($C46,食材マスタ!$A:$AB,14,FALSE)</f>
        <v>#N/A</v>
      </c>
      <c r="AC46" s="65" t="e">
        <f>VLOOKUP($C46,食材マスタ!$A:$AB,16,FALSE)</f>
        <v>#N/A</v>
      </c>
      <c r="AD46" s="65" t="e">
        <f>VLOOKUP($C46,食材マスタ!$A:$AB,19,FALSE)</f>
        <v>#N/A</v>
      </c>
      <c r="AE46" s="65" t="e">
        <f>VLOOKUP($C46,食材マスタ!$A:$AB,26,FALSE)</f>
        <v>#N/A</v>
      </c>
      <c r="AF46" s="65" t="e">
        <f>VLOOKUP($C46,食材マスタ!$A:$AB,28,FALSE)</f>
        <v>#N/A</v>
      </c>
    </row>
    <row r="47" spans="1:32" ht="14.25" customHeight="1" x14ac:dyDescent="0.25">
      <c r="A47" s="291"/>
      <c r="B47" s="292"/>
      <c r="C47" s="46"/>
      <c r="D47" s="47"/>
      <c r="E47" s="123" t="str">
        <f>IF(C47="","",VLOOKUP(C47,食材マスタ!$A$3:$AB$455,6,FALSE))</f>
        <v/>
      </c>
      <c r="F47" s="49"/>
      <c r="G47" s="50" t="str">
        <f t="shared" si="11"/>
        <v/>
      </c>
      <c r="H47" s="41" t="str">
        <f t="shared" si="12"/>
        <v/>
      </c>
      <c r="I47" s="126" t="str">
        <f>IF(C47="","",VLOOKUP(C47,食材マスタ!$A$3:$AB$455,13,FALSE))</f>
        <v/>
      </c>
      <c r="J47" s="43" t="str">
        <f t="shared" si="13"/>
        <v/>
      </c>
      <c r="K47" s="51" t="str">
        <f t="shared" si="14"/>
        <v/>
      </c>
      <c r="L47" s="134" t="str">
        <f t="shared" si="15"/>
        <v/>
      </c>
      <c r="M47" s="52" t="str">
        <f t="shared" si="16"/>
        <v/>
      </c>
      <c r="N47" s="134" t="str">
        <f t="shared" si="17"/>
        <v/>
      </c>
      <c r="O47" s="52" t="str">
        <f t="shared" si="18"/>
        <v/>
      </c>
      <c r="P47" s="134" t="str">
        <f t="shared" si="19"/>
        <v/>
      </c>
      <c r="Q47" s="52" t="str">
        <f t="shared" si="20"/>
        <v/>
      </c>
      <c r="R47" s="134" t="str">
        <f t="shared" si="21"/>
        <v/>
      </c>
      <c r="S47" s="13" t="str">
        <f t="shared" si="10"/>
        <v/>
      </c>
      <c r="T47" s="138"/>
      <c r="U47" s="29"/>
      <c r="X47" s="65" t="e">
        <f>VLOOKUP($C47,食材マスタ!$A:$AB,5,FALSE)</f>
        <v>#N/A</v>
      </c>
      <c r="Y47" s="65" t="e">
        <f>VLOOKUP($C47,食材マスタ!$A:$AB,6,FALSE)</f>
        <v>#N/A</v>
      </c>
      <c r="Z47" s="65" t="e">
        <f>VLOOKUP($C47,食材マスタ!$A:$AB,13,FALSE)</f>
        <v>#N/A</v>
      </c>
      <c r="AA47" s="65" t="e">
        <f>VLOOKUP($C47,食材マスタ!$A:$AB,12,FALSE)</f>
        <v>#N/A</v>
      </c>
      <c r="AB47" s="65" t="e">
        <f>VLOOKUP($C47,食材マスタ!$A:$AB,14,FALSE)</f>
        <v>#N/A</v>
      </c>
      <c r="AC47" s="65" t="e">
        <f>VLOOKUP($C47,食材マスタ!$A:$AB,16,FALSE)</f>
        <v>#N/A</v>
      </c>
      <c r="AD47" s="65" t="e">
        <f>VLOOKUP($C47,食材マスタ!$A:$AB,19,FALSE)</f>
        <v>#N/A</v>
      </c>
      <c r="AE47" s="65" t="e">
        <f>VLOOKUP($C47,食材マスタ!$A:$AB,26,FALSE)</f>
        <v>#N/A</v>
      </c>
      <c r="AF47" s="65" t="e">
        <f>VLOOKUP($C47,食材マスタ!$A:$AB,28,FALSE)</f>
        <v>#N/A</v>
      </c>
    </row>
    <row r="48" spans="1:32" ht="14.25" customHeight="1" x14ac:dyDescent="0.25">
      <c r="A48" s="291"/>
      <c r="B48" s="292"/>
      <c r="C48" s="46"/>
      <c r="D48" s="47"/>
      <c r="E48" s="123" t="str">
        <f>IF(C48="","",VLOOKUP(C48,食材マスタ!$A$3:$AB$455,6,FALSE))</f>
        <v/>
      </c>
      <c r="F48" s="49"/>
      <c r="G48" s="50" t="str">
        <f t="shared" si="11"/>
        <v/>
      </c>
      <c r="H48" s="41" t="str">
        <f t="shared" si="12"/>
        <v/>
      </c>
      <c r="I48" s="126" t="str">
        <f>IF(C48="","",VLOOKUP(C48,食材マスタ!$A$3:$AB$455,13,FALSE))</f>
        <v/>
      </c>
      <c r="J48" s="43" t="str">
        <f t="shared" si="13"/>
        <v/>
      </c>
      <c r="K48" s="51" t="str">
        <f t="shared" si="14"/>
        <v/>
      </c>
      <c r="L48" s="134" t="str">
        <f t="shared" si="15"/>
        <v/>
      </c>
      <c r="M48" s="52" t="str">
        <f t="shared" si="16"/>
        <v/>
      </c>
      <c r="N48" s="134" t="str">
        <f t="shared" si="17"/>
        <v/>
      </c>
      <c r="O48" s="52" t="str">
        <f t="shared" si="18"/>
        <v/>
      </c>
      <c r="P48" s="134" t="str">
        <f t="shared" si="19"/>
        <v/>
      </c>
      <c r="Q48" s="52" t="str">
        <f t="shared" si="20"/>
        <v/>
      </c>
      <c r="R48" s="134" t="str">
        <f t="shared" si="21"/>
        <v/>
      </c>
      <c r="S48" s="13" t="str">
        <f t="shared" si="10"/>
        <v/>
      </c>
      <c r="T48" s="138"/>
      <c r="U48" s="29"/>
      <c r="X48" s="65" t="e">
        <f>VLOOKUP($C48,食材マスタ!$A:$AB,5,FALSE)</f>
        <v>#N/A</v>
      </c>
      <c r="Y48" s="65" t="e">
        <f>VLOOKUP($C48,食材マスタ!$A:$AB,6,FALSE)</f>
        <v>#N/A</v>
      </c>
      <c r="Z48" s="65" t="e">
        <f>VLOOKUP($C48,食材マスタ!$A:$AB,13,FALSE)</f>
        <v>#N/A</v>
      </c>
      <c r="AA48" s="65" t="e">
        <f>VLOOKUP($C48,食材マスタ!$A:$AB,12,FALSE)</f>
        <v>#N/A</v>
      </c>
      <c r="AB48" s="65" t="e">
        <f>VLOOKUP($C48,食材マスタ!$A:$AB,14,FALSE)</f>
        <v>#N/A</v>
      </c>
      <c r="AC48" s="65" t="e">
        <f>VLOOKUP($C48,食材マスタ!$A:$AB,16,FALSE)</f>
        <v>#N/A</v>
      </c>
      <c r="AD48" s="65" t="e">
        <f>VLOOKUP($C48,食材マスタ!$A:$AB,19,FALSE)</f>
        <v>#N/A</v>
      </c>
      <c r="AE48" s="65" t="e">
        <f>VLOOKUP($C48,食材マスタ!$A:$AB,26,FALSE)</f>
        <v>#N/A</v>
      </c>
      <c r="AF48" s="65" t="e">
        <f>VLOOKUP($C48,食材マスタ!$A:$AB,28,FALSE)</f>
        <v>#N/A</v>
      </c>
    </row>
    <row r="49" spans="1:32" ht="14.25" customHeight="1" x14ac:dyDescent="0.25">
      <c r="A49" s="291"/>
      <c r="B49" s="292"/>
      <c r="C49" s="46"/>
      <c r="D49" s="53"/>
      <c r="E49" s="123" t="str">
        <f>IF(C49="","",VLOOKUP(C49,食材マスタ!$A$3:$AB$455,6,FALSE))</f>
        <v/>
      </c>
      <c r="F49" s="49"/>
      <c r="G49" s="50" t="str">
        <f t="shared" si="11"/>
        <v/>
      </c>
      <c r="H49" s="41" t="str">
        <f t="shared" si="12"/>
        <v/>
      </c>
      <c r="I49" s="126" t="str">
        <f>IF(C49="","",VLOOKUP(C49,食材マスタ!$A$3:$AB$455,13,FALSE))</f>
        <v/>
      </c>
      <c r="J49" s="43" t="str">
        <f t="shared" si="13"/>
        <v/>
      </c>
      <c r="K49" s="51" t="str">
        <f t="shared" si="14"/>
        <v/>
      </c>
      <c r="L49" s="134" t="str">
        <f t="shared" si="15"/>
        <v/>
      </c>
      <c r="M49" s="52" t="str">
        <f t="shared" si="16"/>
        <v/>
      </c>
      <c r="N49" s="134" t="str">
        <f t="shared" si="17"/>
        <v/>
      </c>
      <c r="O49" s="52" t="str">
        <f t="shared" si="18"/>
        <v/>
      </c>
      <c r="P49" s="134" t="str">
        <f t="shared" si="19"/>
        <v/>
      </c>
      <c r="Q49" s="52" t="str">
        <f t="shared" si="20"/>
        <v/>
      </c>
      <c r="R49" s="134" t="str">
        <f t="shared" si="21"/>
        <v/>
      </c>
      <c r="S49" s="13" t="str">
        <f t="shared" si="10"/>
        <v/>
      </c>
      <c r="T49" s="138"/>
      <c r="U49" s="29"/>
      <c r="X49" s="65" t="e">
        <f>VLOOKUP($C49,食材マスタ!$A:$AB,5,FALSE)</f>
        <v>#N/A</v>
      </c>
      <c r="Y49" s="65" t="e">
        <f>VLOOKUP($C49,食材マスタ!$A:$AB,6,FALSE)</f>
        <v>#N/A</v>
      </c>
      <c r="Z49" s="65" t="e">
        <f>VLOOKUP($C49,食材マスタ!$A:$AB,13,FALSE)</f>
        <v>#N/A</v>
      </c>
      <c r="AA49" s="65" t="e">
        <f>VLOOKUP($C49,食材マスタ!$A:$AB,12,FALSE)</f>
        <v>#N/A</v>
      </c>
      <c r="AB49" s="65" t="e">
        <f>VLOOKUP($C49,食材マスタ!$A:$AB,14,FALSE)</f>
        <v>#N/A</v>
      </c>
      <c r="AC49" s="65" t="e">
        <f>VLOOKUP($C49,食材マスタ!$A:$AB,16,FALSE)</f>
        <v>#N/A</v>
      </c>
      <c r="AD49" s="65" t="e">
        <f>VLOOKUP($C49,食材マスタ!$A:$AB,19,FALSE)</f>
        <v>#N/A</v>
      </c>
      <c r="AE49" s="65" t="e">
        <f>VLOOKUP($C49,食材マスタ!$A:$AB,26,FALSE)</f>
        <v>#N/A</v>
      </c>
      <c r="AF49" s="65" t="e">
        <f>VLOOKUP($C49,食材マスタ!$A:$AB,28,FALSE)</f>
        <v>#N/A</v>
      </c>
    </row>
    <row r="50" spans="1:32" ht="14.25" customHeight="1" x14ac:dyDescent="0.25">
      <c r="A50" s="291"/>
      <c r="B50" s="292"/>
      <c r="C50" s="46"/>
      <c r="D50" s="47"/>
      <c r="E50" s="123" t="str">
        <f>IF(C50="","",VLOOKUP(C50,食材マスタ!$A$3:$AB$455,6,FALSE))</f>
        <v/>
      </c>
      <c r="F50" s="49"/>
      <c r="G50" s="50" t="str">
        <f t="shared" si="11"/>
        <v/>
      </c>
      <c r="H50" s="41" t="str">
        <f t="shared" si="12"/>
        <v/>
      </c>
      <c r="I50" s="126" t="str">
        <f>IF(C50="","",VLOOKUP(C50,食材マスタ!$A$3:$AB$455,13,FALSE))</f>
        <v/>
      </c>
      <c r="J50" s="43" t="str">
        <f t="shared" si="13"/>
        <v/>
      </c>
      <c r="K50" s="51" t="str">
        <f t="shared" si="14"/>
        <v/>
      </c>
      <c r="L50" s="134" t="str">
        <f t="shared" si="15"/>
        <v/>
      </c>
      <c r="M50" s="52" t="str">
        <f t="shared" si="16"/>
        <v/>
      </c>
      <c r="N50" s="134" t="str">
        <f t="shared" si="17"/>
        <v/>
      </c>
      <c r="O50" s="52" t="str">
        <f t="shared" si="18"/>
        <v/>
      </c>
      <c r="P50" s="134" t="str">
        <f t="shared" si="19"/>
        <v/>
      </c>
      <c r="Q50" s="52" t="str">
        <f t="shared" si="20"/>
        <v/>
      </c>
      <c r="R50" s="134" t="str">
        <f t="shared" si="21"/>
        <v/>
      </c>
      <c r="S50" s="13" t="str">
        <f t="shared" si="10"/>
        <v/>
      </c>
      <c r="T50" s="138"/>
      <c r="U50" s="29"/>
      <c r="X50" s="65" t="e">
        <f>VLOOKUP($C50,食材マスタ!$A:$AB,5,FALSE)</f>
        <v>#N/A</v>
      </c>
      <c r="Y50" s="65" t="e">
        <f>VLOOKUP($C50,食材マスタ!$A:$AB,6,FALSE)</f>
        <v>#N/A</v>
      </c>
      <c r="Z50" s="65" t="e">
        <f>VLOOKUP($C50,食材マスタ!$A:$AB,13,FALSE)</f>
        <v>#N/A</v>
      </c>
      <c r="AA50" s="65" t="e">
        <f>VLOOKUP($C50,食材マスタ!$A:$AB,12,FALSE)</f>
        <v>#N/A</v>
      </c>
      <c r="AB50" s="65" t="e">
        <f>VLOOKUP($C50,食材マスタ!$A:$AB,14,FALSE)</f>
        <v>#N/A</v>
      </c>
      <c r="AC50" s="65" t="e">
        <f>VLOOKUP($C50,食材マスタ!$A:$AB,16,FALSE)</f>
        <v>#N/A</v>
      </c>
      <c r="AD50" s="65" t="e">
        <f>VLOOKUP($C50,食材マスタ!$A:$AB,19,FALSE)</f>
        <v>#N/A</v>
      </c>
      <c r="AE50" s="65" t="e">
        <f>VLOOKUP($C50,食材マスタ!$A:$AB,26,FALSE)</f>
        <v>#N/A</v>
      </c>
      <c r="AF50" s="65" t="e">
        <f>VLOOKUP($C50,食材マスタ!$A:$AB,28,FALSE)</f>
        <v>#N/A</v>
      </c>
    </row>
    <row r="51" spans="1:32" ht="14.25" customHeight="1" x14ac:dyDescent="0.25">
      <c r="A51" s="291"/>
      <c r="B51" s="292"/>
      <c r="C51" s="46"/>
      <c r="D51" s="47"/>
      <c r="E51" s="123" t="str">
        <f>IF(C51="","",VLOOKUP(C51,食材マスタ!$A$3:$AB$455,6,FALSE))</f>
        <v/>
      </c>
      <c r="F51" s="49"/>
      <c r="G51" s="50" t="str">
        <f t="shared" si="11"/>
        <v/>
      </c>
      <c r="H51" s="41" t="str">
        <f t="shared" si="12"/>
        <v/>
      </c>
      <c r="I51" s="126" t="str">
        <f>IF(C51="","",VLOOKUP(C51,食材マスタ!$A$3:$AB$455,13,FALSE))</f>
        <v/>
      </c>
      <c r="J51" s="43" t="str">
        <f t="shared" si="13"/>
        <v/>
      </c>
      <c r="K51" s="51" t="str">
        <f t="shared" si="14"/>
        <v/>
      </c>
      <c r="L51" s="134" t="str">
        <f t="shared" si="15"/>
        <v/>
      </c>
      <c r="M51" s="52" t="str">
        <f t="shared" si="16"/>
        <v/>
      </c>
      <c r="N51" s="134" t="str">
        <f t="shared" si="17"/>
        <v/>
      </c>
      <c r="O51" s="52" t="str">
        <f t="shared" si="18"/>
        <v/>
      </c>
      <c r="P51" s="134" t="str">
        <f t="shared" si="19"/>
        <v/>
      </c>
      <c r="Q51" s="52" t="str">
        <f t="shared" si="20"/>
        <v/>
      </c>
      <c r="R51" s="134" t="str">
        <f t="shared" si="21"/>
        <v/>
      </c>
      <c r="S51" s="13" t="str">
        <f t="shared" si="10"/>
        <v/>
      </c>
      <c r="T51" s="138"/>
      <c r="U51" s="29"/>
      <c r="X51" s="65" t="e">
        <f>VLOOKUP($C51,食材マスタ!$A:$AB,5,FALSE)</f>
        <v>#N/A</v>
      </c>
      <c r="Y51" s="65" t="e">
        <f>VLOOKUP($C51,食材マスタ!$A:$AB,6,FALSE)</f>
        <v>#N/A</v>
      </c>
      <c r="Z51" s="65" t="e">
        <f>VLOOKUP($C51,食材マスタ!$A:$AB,13,FALSE)</f>
        <v>#N/A</v>
      </c>
      <c r="AA51" s="65" t="e">
        <f>VLOOKUP($C51,食材マスタ!$A:$AB,12,FALSE)</f>
        <v>#N/A</v>
      </c>
      <c r="AB51" s="65" t="e">
        <f>VLOOKUP($C51,食材マスタ!$A:$AB,14,FALSE)</f>
        <v>#N/A</v>
      </c>
      <c r="AC51" s="65" t="e">
        <f>VLOOKUP($C51,食材マスタ!$A:$AB,16,FALSE)</f>
        <v>#N/A</v>
      </c>
      <c r="AD51" s="65" t="e">
        <f>VLOOKUP($C51,食材マスタ!$A:$AB,19,FALSE)</f>
        <v>#N/A</v>
      </c>
      <c r="AE51" s="65" t="e">
        <f>VLOOKUP($C51,食材マスタ!$A:$AB,26,FALSE)</f>
        <v>#N/A</v>
      </c>
      <c r="AF51" s="65" t="e">
        <f>VLOOKUP($C51,食材マスタ!$A:$AB,28,FALSE)</f>
        <v>#N/A</v>
      </c>
    </row>
    <row r="52" spans="1:32" ht="14.25" customHeight="1" x14ac:dyDescent="0.25">
      <c r="A52" s="291"/>
      <c r="B52" s="292"/>
      <c r="C52" s="46"/>
      <c r="D52" s="47"/>
      <c r="E52" s="123" t="str">
        <f>IF(C52="","",VLOOKUP(C52,食材マスタ!$A$3:$AB$455,6,FALSE))</f>
        <v/>
      </c>
      <c r="F52" s="49"/>
      <c r="G52" s="50" t="str">
        <f t="shared" si="11"/>
        <v/>
      </c>
      <c r="H52" s="41" t="str">
        <f t="shared" si="12"/>
        <v/>
      </c>
      <c r="I52" s="126" t="str">
        <f>IF(C52="","",VLOOKUP(C52,食材マスタ!$A$3:$AB$455,13,FALSE))</f>
        <v/>
      </c>
      <c r="J52" s="43" t="str">
        <f t="shared" si="13"/>
        <v/>
      </c>
      <c r="K52" s="51" t="str">
        <f t="shared" si="14"/>
        <v/>
      </c>
      <c r="L52" s="134" t="str">
        <f t="shared" si="15"/>
        <v/>
      </c>
      <c r="M52" s="52" t="str">
        <f t="shared" si="16"/>
        <v/>
      </c>
      <c r="N52" s="134" t="str">
        <f t="shared" si="17"/>
        <v/>
      </c>
      <c r="O52" s="52" t="str">
        <f t="shared" si="18"/>
        <v/>
      </c>
      <c r="P52" s="134" t="str">
        <f t="shared" si="19"/>
        <v/>
      </c>
      <c r="Q52" s="52" t="str">
        <f t="shared" si="20"/>
        <v/>
      </c>
      <c r="R52" s="134" t="str">
        <f t="shared" si="21"/>
        <v/>
      </c>
      <c r="S52" s="13" t="str">
        <f t="shared" si="10"/>
        <v/>
      </c>
      <c r="T52" s="138"/>
      <c r="U52" s="29"/>
      <c r="X52" s="65" t="e">
        <f>VLOOKUP($C52,食材マスタ!$A:$AB,5,FALSE)</f>
        <v>#N/A</v>
      </c>
      <c r="Y52" s="65" t="e">
        <f>VLOOKUP($C52,食材マスタ!$A:$AB,6,FALSE)</f>
        <v>#N/A</v>
      </c>
      <c r="Z52" s="65" t="e">
        <f>VLOOKUP($C52,食材マスタ!$A:$AB,13,FALSE)</f>
        <v>#N/A</v>
      </c>
      <c r="AA52" s="65" t="e">
        <f>VLOOKUP($C52,食材マスタ!$A:$AB,12,FALSE)</f>
        <v>#N/A</v>
      </c>
      <c r="AB52" s="65" t="e">
        <f>VLOOKUP($C52,食材マスタ!$A:$AB,14,FALSE)</f>
        <v>#N/A</v>
      </c>
      <c r="AC52" s="65" t="e">
        <f>VLOOKUP($C52,食材マスタ!$A:$AB,16,FALSE)</f>
        <v>#N/A</v>
      </c>
      <c r="AD52" s="65" t="e">
        <f>VLOOKUP($C52,食材マスタ!$A:$AB,19,FALSE)</f>
        <v>#N/A</v>
      </c>
      <c r="AE52" s="65" t="e">
        <f>VLOOKUP($C52,食材マスタ!$A:$AB,26,FALSE)</f>
        <v>#N/A</v>
      </c>
      <c r="AF52" s="65" t="e">
        <f>VLOOKUP($C52,食材マスタ!$A:$AB,28,FALSE)</f>
        <v>#N/A</v>
      </c>
    </row>
    <row r="53" spans="1:32" ht="14.25" customHeight="1" x14ac:dyDescent="0.25">
      <c r="A53" s="291"/>
      <c r="B53" s="292"/>
      <c r="C53" s="46"/>
      <c r="D53" s="47"/>
      <c r="E53" s="123" t="str">
        <f>IF(C53="","",VLOOKUP(C53,食材マスタ!$A$3:$AB$455,6,FALSE))</f>
        <v/>
      </c>
      <c r="F53" s="49"/>
      <c r="G53" s="50" t="str">
        <f t="shared" si="11"/>
        <v/>
      </c>
      <c r="H53" s="41" t="str">
        <f t="shared" si="12"/>
        <v/>
      </c>
      <c r="I53" s="126" t="str">
        <f>IF(C53="","",VLOOKUP(C53,食材マスタ!$A$3:$AB$455,13,FALSE))</f>
        <v/>
      </c>
      <c r="J53" s="43" t="str">
        <f t="shared" si="13"/>
        <v/>
      </c>
      <c r="K53" s="51" t="str">
        <f t="shared" si="14"/>
        <v/>
      </c>
      <c r="L53" s="134" t="str">
        <f t="shared" si="15"/>
        <v/>
      </c>
      <c r="M53" s="52" t="str">
        <f t="shared" si="16"/>
        <v/>
      </c>
      <c r="N53" s="134" t="str">
        <f t="shared" si="17"/>
        <v/>
      </c>
      <c r="O53" s="52" t="str">
        <f t="shared" si="18"/>
        <v/>
      </c>
      <c r="P53" s="134" t="str">
        <f t="shared" si="19"/>
        <v/>
      </c>
      <c r="Q53" s="52" t="str">
        <f t="shared" si="20"/>
        <v/>
      </c>
      <c r="R53" s="134" t="str">
        <f t="shared" si="21"/>
        <v/>
      </c>
      <c r="S53" s="13" t="str">
        <f t="shared" si="10"/>
        <v/>
      </c>
      <c r="T53" s="138"/>
      <c r="U53" s="29"/>
      <c r="X53" s="65" t="e">
        <f>VLOOKUP($C53,食材マスタ!$A:$AB,5,FALSE)</f>
        <v>#N/A</v>
      </c>
      <c r="Y53" s="65" t="e">
        <f>VLOOKUP($C53,食材マスタ!$A:$AB,6,FALSE)</f>
        <v>#N/A</v>
      </c>
      <c r="Z53" s="65" t="e">
        <f>VLOOKUP($C53,食材マスタ!$A:$AB,13,FALSE)</f>
        <v>#N/A</v>
      </c>
      <c r="AA53" s="65" t="e">
        <f>VLOOKUP($C53,食材マスタ!$A:$AB,12,FALSE)</f>
        <v>#N/A</v>
      </c>
      <c r="AB53" s="65" t="e">
        <f>VLOOKUP($C53,食材マスタ!$A:$AB,14,FALSE)</f>
        <v>#N/A</v>
      </c>
      <c r="AC53" s="65" t="e">
        <f>VLOOKUP($C53,食材マスタ!$A:$AB,16,FALSE)</f>
        <v>#N/A</v>
      </c>
      <c r="AD53" s="65" t="e">
        <f>VLOOKUP($C53,食材マスタ!$A:$AB,19,FALSE)</f>
        <v>#N/A</v>
      </c>
      <c r="AE53" s="65" t="e">
        <f>VLOOKUP($C53,食材マスタ!$A:$AB,26,FALSE)</f>
        <v>#N/A</v>
      </c>
      <c r="AF53" s="65" t="e">
        <f>VLOOKUP($C53,食材マスタ!$A:$AB,28,FALSE)</f>
        <v>#N/A</v>
      </c>
    </row>
    <row r="54" spans="1:32" ht="14.25" customHeight="1" x14ac:dyDescent="0.25">
      <c r="A54" s="291"/>
      <c r="B54" s="292"/>
      <c r="C54" s="46"/>
      <c r="D54" s="47"/>
      <c r="E54" s="123" t="str">
        <f>IF(C54="","",VLOOKUP(C54,食材マスタ!$A$3:$AB$455,6,FALSE))</f>
        <v/>
      </c>
      <c r="F54" s="49"/>
      <c r="G54" s="50" t="str">
        <f t="shared" si="11"/>
        <v/>
      </c>
      <c r="H54" s="41" t="str">
        <f t="shared" si="12"/>
        <v/>
      </c>
      <c r="I54" s="126" t="str">
        <f>IF(C54="","",VLOOKUP(C54,食材マスタ!$A$3:$AB$455,13,FALSE))</f>
        <v/>
      </c>
      <c r="J54" s="43" t="str">
        <f t="shared" si="13"/>
        <v/>
      </c>
      <c r="K54" s="51" t="str">
        <f t="shared" si="14"/>
        <v/>
      </c>
      <c r="L54" s="134" t="str">
        <f t="shared" si="15"/>
        <v/>
      </c>
      <c r="M54" s="52" t="str">
        <f t="shared" si="16"/>
        <v/>
      </c>
      <c r="N54" s="134" t="str">
        <f t="shared" si="17"/>
        <v/>
      </c>
      <c r="O54" s="52" t="str">
        <f t="shared" si="18"/>
        <v/>
      </c>
      <c r="P54" s="134" t="str">
        <f t="shared" si="19"/>
        <v/>
      </c>
      <c r="Q54" s="52" t="str">
        <f t="shared" si="20"/>
        <v/>
      </c>
      <c r="R54" s="134" t="str">
        <f t="shared" si="21"/>
        <v/>
      </c>
      <c r="S54" s="13" t="str">
        <f t="shared" si="10"/>
        <v/>
      </c>
      <c r="T54" s="138"/>
      <c r="U54" s="29"/>
      <c r="X54" s="65" t="e">
        <f>VLOOKUP($C54,食材マスタ!$A:$AB,5,FALSE)</f>
        <v>#N/A</v>
      </c>
      <c r="Y54" s="65" t="e">
        <f>VLOOKUP($C54,食材マスタ!$A:$AB,6,FALSE)</f>
        <v>#N/A</v>
      </c>
      <c r="Z54" s="65" t="e">
        <f>VLOOKUP($C54,食材マスタ!$A:$AB,13,FALSE)</f>
        <v>#N/A</v>
      </c>
      <c r="AA54" s="65" t="e">
        <f>VLOOKUP($C54,食材マスタ!$A:$AB,12,FALSE)</f>
        <v>#N/A</v>
      </c>
      <c r="AB54" s="65" t="e">
        <f>VLOOKUP($C54,食材マスタ!$A:$AB,14,FALSE)</f>
        <v>#N/A</v>
      </c>
      <c r="AC54" s="65" t="e">
        <f>VLOOKUP($C54,食材マスタ!$A:$AB,16,FALSE)</f>
        <v>#N/A</v>
      </c>
      <c r="AD54" s="65" t="e">
        <f>VLOOKUP($C54,食材マスタ!$A:$AB,19,FALSE)</f>
        <v>#N/A</v>
      </c>
      <c r="AE54" s="65" t="e">
        <f>VLOOKUP($C54,食材マスタ!$A:$AB,26,FALSE)</f>
        <v>#N/A</v>
      </c>
      <c r="AF54" s="65" t="e">
        <f>VLOOKUP($C54,食材マスタ!$A:$AB,28,FALSE)</f>
        <v>#N/A</v>
      </c>
    </row>
    <row r="55" spans="1:32" ht="14.25" customHeight="1" x14ac:dyDescent="0.25">
      <c r="A55" s="291"/>
      <c r="B55" s="292"/>
      <c r="C55" s="46"/>
      <c r="D55" s="47"/>
      <c r="E55" s="123" t="str">
        <f>IF(C55="","",VLOOKUP(C55,食材マスタ!$A$3:$AB$455,6,FALSE))</f>
        <v/>
      </c>
      <c r="F55" s="49"/>
      <c r="G55" s="50" t="str">
        <f t="shared" si="11"/>
        <v/>
      </c>
      <c r="H55" s="41" t="str">
        <f t="shared" si="12"/>
        <v/>
      </c>
      <c r="I55" s="126" t="str">
        <f>IF(C55="","",VLOOKUP(C55,食材マスタ!$A$3:$AB$455,13,FALSE))</f>
        <v/>
      </c>
      <c r="J55" s="43" t="str">
        <f t="shared" si="13"/>
        <v/>
      </c>
      <c r="K55" s="51" t="str">
        <f t="shared" si="14"/>
        <v/>
      </c>
      <c r="L55" s="134" t="str">
        <f t="shared" si="15"/>
        <v/>
      </c>
      <c r="M55" s="52" t="str">
        <f t="shared" si="16"/>
        <v/>
      </c>
      <c r="N55" s="134" t="str">
        <f t="shared" si="17"/>
        <v/>
      </c>
      <c r="O55" s="52" t="str">
        <f t="shared" si="18"/>
        <v/>
      </c>
      <c r="P55" s="134" t="str">
        <f t="shared" si="19"/>
        <v/>
      </c>
      <c r="Q55" s="52" t="str">
        <f t="shared" si="20"/>
        <v/>
      </c>
      <c r="R55" s="134" t="str">
        <f t="shared" si="21"/>
        <v/>
      </c>
      <c r="S55" s="13" t="str">
        <f t="shared" si="10"/>
        <v/>
      </c>
      <c r="T55" s="138"/>
      <c r="U55" s="29"/>
      <c r="X55" s="65" t="e">
        <f>VLOOKUP($C55,食材マスタ!$A:$AB,5,FALSE)</f>
        <v>#N/A</v>
      </c>
      <c r="Y55" s="65" t="e">
        <f>VLOOKUP($C55,食材マスタ!$A:$AB,6,FALSE)</f>
        <v>#N/A</v>
      </c>
      <c r="Z55" s="65" t="e">
        <f>VLOOKUP($C55,食材マスタ!$A:$AB,13,FALSE)</f>
        <v>#N/A</v>
      </c>
      <c r="AA55" s="65" t="e">
        <f>VLOOKUP($C55,食材マスタ!$A:$AB,12,FALSE)</f>
        <v>#N/A</v>
      </c>
      <c r="AB55" s="65" t="e">
        <f>VLOOKUP($C55,食材マスタ!$A:$AB,14,FALSE)</f>
        <v>#N/A</v>
      </c>
      <c r="AC55" s="65" t="e">
        <f>VLOOKUP($C55,食材マスタ!$A:$AB,16,FALSE)</f>
        <v>#N/A</v>
      </c>
      <c r="AD55" s="65" t="e">
        <f>VLOOKUP($C55,食材マスタ!$A:$AB,19,FALSE)</f>
        <v>#N/A</v>
      </c>
      <c r="AE55" s="65" t="e">
        <f>VLOOKUP($C55,食材マスタ!$A:$AB,26,FALSE)</f>
        <v>#N/A</v>
      </c>
      <c r="AF55" s="65" t="e">
        <f>VLOOKUP($C55,食材マスタ!$A:$AB,28,FALSE)</f>
        <v>#N/A</v>
      </c>
    </row>
    <row r="56" spans="1:32" ht="14.25" customHeight="1" x14ac:dyDescent="0.25">
      <c r="A56" s="291"/>
      <c r="B56" s="292"/>
      <c r="C56" s="46"/>
      <c r="D56" s="53"/>
      <c r="E56" s="123" t="str">
        <f>IF(C56="","",VLOOKUP(C56,食材マスタ!$A$3:$AB$455,6,FALSE))</f>
        <v/>
      </c>
      <c r="F56" s="49"/>
      <c r="G56" s="50" t="str">
        <f t="shared" si="11"/>
        <v/>
      </c>
      <c r="H56" s="41" t="str">
        <f t="shared" si="12"/>
        <v/>
      </c>
      <c r="I56" s="126" t="str">
        <f>IF(C56="","",VLOOKUP(C56,食材マスタ!$A$3:$AB$455,13,FALSE))</f>
        <v/>
      </c>
      <c r="J56" s="43" t="str">
        <f t="shared" si="13"/>
        <v/>
      </c>
      <c r="K56" s="51" t="str">
        <f t="shared" si="14"/>
        <v/>
      </c>
      <c r="L56" s="134" t="str">
        <f t="shared" si="15"/>
        <v/>
      </c>
      <c r="M56" s="52" t="str">
        <f t="shared" si="16"/>
        <v/>
      </c>
      <c r="N56" s="134" t="str">
        <f t="shared" si="17"/>
        <v/>
      </c>
      <c r="O56" s="52" t="str">
        <f t="shared" si="18"/>
        <v/>
      </c>
      <c r="P56" s="134" t="str">
        <f t="shared" si="19"/>
        <v/>
      </c>
      <c r="Q56" s="52" t="str">
        <f t="shared" si="20"/>
        <v/>
      </c>
      <c r="R56" s="134" t="str">
        <f t="shared" si="21"/>
        <v/>
      </c>
      <c r="S56" s="13" t="str">
        <f t="shared" si="10"/>
        <v/>
      </c>
      <c r="T56" s="138"/>
      <c r="U56" s="29"/>
      <c r="X56" s="65" t="e">
        <f>VLOOKUP($C56,食材マスタ!$A:$AB,5,FALSE)</f>
        <v>#N/A</v>
      </c>
      <c r="Y56" s="65" t="e">
        <f>VLOOKUP($C56,食材マスタ!$A:$AB,6,FALSE)</f>
        <v>#N/A</v>
      </c>
      <c r="Z56" s="65" t="e">
        <f>VLOOKUP($C56,食材マスタ!$A:$AB,13,FALSE)</f>
        <v>#N/A</v>
      </c>
      <c r="AA56" s="65" t="e">
        <f>VLOOKUP($C56,食材マスタ!$A:$AB,12,FALSE)</f>
        <v>#N/A</v>
      </c>
      <c r="AB56" s="65" t="e">
        <f>VLOOKUP($C56,食材マスタ!$A:$AB,14,FALSE)</f>
        <v>#N/A</v>
      </c>
      <c r="AC56" s="65" t="e">
        <f>VLOOKUP($C56,食材マスタ!$A:$AB,16,FALSE)</f>
        <v>#N/A</v>
      </c>
      <c r="AD56" s="65" t="e">
        <f>VLOOKUP($C56,食材マスタ!$A:$AB,19,FALSE)</f>
        <v>#N/A</v>
      </c>
      <c r="AE56" s="65" t="e">
        <f>VLOOKUP($C56,食材マスタ!$A:$AB,26,FALSE)</f>
        <v>#N/A</v>
      </c>
      <c r="AF56" s="65" t="e">
        <f>VLOOKUP($C56,食材マスタ!$A:$AB,28,FALSE)</f>
        <v>#N/A</v>
      </c>
    </row>
    <row r="57" spans="1:32" ht="14.25" customHeight="1" x14ac:dyDescent="0.25">
      <c r="A57" s="291"/>
      <c r="B57" s="292"/>
      <c r="C57" s="46"/>
      <c r="D57" s="47"/>
      <c r="E57" s="123" t="str">
        <f>IF(C57="","",VLOOKUP(C57,食材マスタ!$A$3:$AB$455,6,FALSE))</f>
        <v/>
      </c>
      <c r="F57" s="49"/>
      <c r="G57" s="50" t="str">
        <f t="shared" si="11"/>
        <v/>
      </c>
      <c r="H57" s="41" t="str">
        <f t="shared" si="12"/>
        <v/>
      </c>
      <c r="I57" s="126" t="str">
        <f>IF(C57="","",VLOOKUP(C57,食材マスタ!$A$3:$AB$455,13,FALSE))</f>
        <v/>
      </c>
      <c r="J57" s="43" t="str">
        <f t="shared" si="13"/>
        <v/>
      </c>
      <c r="K57" s="51" t="str">
        <f t="shared" si="14"/>
        <v/>
      </c>
      <c r="L57" s="134" t="str">
        <f t="shared" si="15"/>
        <v/>
      </c>
      <c r="M57" s="52" t="str">
        <f t="shared" si="16"/>
        <v/>
      </c>
      <c r="N57" s="134" t="str">
        <f t="shared" si="17"/>
        <v/>
      </c>
      <c r="O57" s="52" t="str">
        <f t="shared" si="18"/>
        <v/>
      </c>
      <c r="P57" s="134" t="str">
        <f t="shared" si="19"/>
        <v/>
      </c>
      <c r="Q57" s="52" t="str">
        <f t="shared" si="20"/>
        <v/>
      </c>
      <c r="R57" s="134" t="str">
        <f t="shared" si="21"/>
        <v/>
      </c>
      <c r="S57" s="13" t="str">
        <f t="shared" si="10"/>
        <v/>
      </c>
      <c r="T57" s="138"/>
      <c r="U57" s="29"/>
      <c r="X57" s="65" t="e">
        <f>VLOOKUP($C57,食材マスタ!$A:$AB,5,FALSE)</f>
        <v>#N/A</v>
      </c>
      <c r="Y57" s="65" t="e">
        <f>VLOOKUP($C57,食材マスタ!$A:$AB,6,FALSE)</f>
        <v>#N/A</v>
      </c>
      <c r="Z57" s="65" t="e">
        <f>VLOOKUP($C57,食材マスタ!$A:$AB,13,FALSE)</f>
        <v>#N/A</v>
      </c>
      <c r="AA57" s="65" t="e">
        <f>VLOOKUP($C57,食材マスタ!$A:$AB,12,FALSE)</f>
        <v>#N/A</v>
      </c>
      <c r="AB57" s="65" t="e">
        <f>VLOOKUP($C57,食材マスタ!$A:$AB,14,FALSE)</f>
        <v>#N/A</v>
      </c>
      <c r="AC57" s="65" t="e">
        <f>VLOOKUP($C57,食材マスタ!$A:$AB,16,FALSE)</f>
        <v>#N/A</v>
      </c>
      <c r="AD57" s="65" t="e">
        <f>VLOOKUP($C57,食材マスタ!$A:$AB,19,FALSE)</f>
        <v>#N/A</v>
      </c>
      <c r="AE57" s="65" t="e">
        <f>VLOOKUP($C57,食材マスタ!$A:$AB,26,FALSE)</f>
        <v>#N/A</v>
      </c>
      <c r="AF57" s="65" t="e">
        <f>VLOOKUP($C57,食材マスタ!$A:$AB,28,FALSE)</f>
        <v>#N/A</v>
      </c>
    </row>
    <row r="58" spans="1:32" ht="14.25" customHeight="1" x14ac:dyDescent="0.25">
      <c r="A58" s="291"/>
      <c r="B58" s="292"/>
      <c r="C58" s="46"/>
      <c r="D58" s="47"/>
      <c r="E58" s="123" t="str">
        <f>IF(C58="","",VLOOKUP(C58,食材マスタ!$A$3:$AB$455,6,FALSE))</f>
        <v/>
      </c>
      <c r="F58" s="49"/>
      <c r="G58" s="50" t="str">
        <f t="shared" si="11"/>
        <v/>
      </c>
      <c r="H58" s="41" t="str">
        <f t="shared" si="12"/>
        <v/>
      </c>
      <c r="I58" s="126" t="str">
        <f>IF(C58="","",VLOOKUP(C58,食材マスタ!$A$3:$AB$455,13,FALSE))</f>
        <v/>
      </c>
      <c r="J58" s="43" t="str">
        <f t="shared" si="13"/>
        <v/>
      </c>
      <c r="K58" s="51" t="str">
        <f t="shared" si="14"/>
        <v/>
      </c>
      <c r="L58" s="134" t="str">
        <f t="shared" si="15"/>
        <v/>
      </c>
      <c r="M58" s="52" t="str">
        <f t="shared" si="16"/>
        <v/>
      </c>
      <c r="N58" s="134" t="str">
        <f t="shared" si="17"/>
        <v/>
      </c>
      <c r="O58" s="52" t="str">
        <f t="shared" si="18"/>
        <v/>
      </c>
      <c r="P58" s="134" t="str">
        <f t="shared" si="19"/>
        <v/>
      </c>
      <c r="Q58" s="52" t="str">
        <f t="shared" si="20"/>
        <v/>
      </c>
      <c r="R58" s="134" t="str">
        <f t="shared" si="21"/>
        <v/>
      </c>
      <c r="S58" s="13" t="str">
        <f t="shared" si="10"/>
        <v/>
      </c>
      <c r="T58" s="138"/>
      <c r="U58" s="29"/>
      <c r="X58" s="65" t="e">
        <f>VLOOKUP($C58,食材マスタ!$A:$AB,5,FALSE)</f>
        <v>#N/A</v>
      </c>
      <c r="Y58" s="65" t="e">
        <f>VLOOKUP($C58,食材マスタ!$A:$AB,6,FALSE)</f>
        <v>#N/A</v>
      </c>
      <c r="Z58" s="65" t="e">
        <f>VLOOKUP($C58,食材マスタ!$A:$AB,13,FALSE)</f>
        <v>#N/A</v>
      </c>
      <c r="AA58" s="65" t="e">
        <f>VLOOKUP($C58,食材マスタ!$A:$AB,12,FALSE)</f>
        <v>#N/A</v>
      </c>
      <c r="AB58" s="65" t="e">
        <f>VLOOKUP($C58,食材マスタ!$A:$AB,14,FALSE)</f>
        <v>#N/A</v>
      </c>
      <c r="AC58" s="65" t="e">
        <f>VLOOKUP($C58,食材マスタ!$A:$AB,16,FALSE)</f>
        <v>#N/A</v>
      </c>
      <c r="AD58" s="65" t="e">
        <f>VLOOKUP($C58,食材マスタ!$A:$AB,19,FALSE)</f>
        <v>#N/A</v>
      </c>
      <c r="AE58" s="65" t="e">
        <f>VLOOKUP($C58,食材マスタ!$A:$AB,26,FALSE)</f>
        <v>#N/A</v>
      </c>
      <c r="AF58" s="65" t="e">
        <f>VLOOKUP($C58,食材マスタ!$A:$AB,28,FALSE)</f>
        <v>#N/A</v>
      </c>
    </row>
    <row r="59" spans="1:32" ht="14.25" customHeight="1" x14ac:dyDescent="0.25">
      <c r="A59" s="291"/>
      <c r="B59" s="292"/>
      <c r="C59" s="46"/>
      <c r="D59" s="47"/>
      <c r="E59" s="123" t="str">
        <f>IF(C59="","",VLOOKUP(C59,食材マスタ!$A$3:$AB$455,6,FALSE))</f>
        <v/>
      </c>
      <c r="F59" s="49"/>
      <c r="G59" s="50" t="str">
        <f t="shared" si="11"/>
        <v/>
      </c>
      <c r="H59" s="41" t="str">
        <f t="shared" si="12"/>
        <v/>
      </c>
      <c r="I59" s="126" t="str">
        <f>IF(C59="","",VLOOKUP(C59,食材マスタ!$A$3:$AB$455,13,FALSE))</f>
        <v/>
      </c>
      <c r="J59" s="43" t="str">
        <f t="shared" si="13"/>
        <v/>
      </c>
      <c r="K59" s="51" t="str">
        <f t="shared" si="14"/>
        <v/>
      </c>
      <c r="L59" s="134" t="str">
        <f t="shared" si="15"/>
        <v/>
      </c>
      <c r="M59" s="52" t="str">
        <f t="shared" si="16"/>
        <v/>
      </c>
      <c r="N59" s="134" t="str">
        <f t="shared" si="17"/>
        <v/>
      </c>
      <c r="O59" s="52" t="str">
        <f t="shared" si="18"/>
        <v/>
      </c>
      <c r="P59" s="134" t="str">
        <f t="shared" si="19"/>
        <v/>
      </c>
      <c r="Q59" s="52" t="str">
        <f t="shared" si="20"/>
        <v/>
      </c>
      <c r="R59" s="134" t="str">
        <f t="shared" si="21"/>
        <v/>
      </c>
      <c r="S59" s="13" t="str">
        <f t="shared" si="10"/>
        <v/>
      </c>
      <c r="T59" s="138"/>
      <c r="U59" s="29"/>
      <c r="X59" s="65" t="e">
        <f>VLOOKUP($C59,食材マスタ!$A:$AB,5,FALSE)</f>
        <v>#N/A</v>
      </c>
      <c r="Y59" s="65" t="e">
        <f>VLOOKUP($C59,食材マスタ!$A:$AB,6,FALSE)</f>
        <v>#N/A</v>
      </c>
      <c r="Z59" s="65" t="e">
        <f>VLOOKUP($C59,食材マスタ!$A:$AB,13,FALSE)</f>
        <v>#N/A</v>
      </c>
      <c r="AA59" s="65" t="e">
        <f>VLOOKUP($C59,食材マスタ!$A:$AB,12,FALSE)</f>
        <v>#N/A</v>
      </c>
      <c r="AB59" s="65" t="e">
        <f>VLOOKUP($C59,食材マスタ!$A:$AB,14,FALSE)</f>
        <v>#N/A</v>
      </c>
      <c r="AC59" s="65" t="e">
        <f>VLOOKUP($C59,食材マスタ!$A:$AB,16,FALSE)</f>
        <v>#N/A</v>
      </c>
      <c r="AD59" s="65" t="e">
        <f>VLOOKUP($C59,食材マスタ!$A:$AB,19,FALSE)</f>
        <v>#N/A</v>
      </c>
      <c r="AE59" s="65" t="e">
        <f>VLOOKUP($C59,食材マスタ!$A:$AB,26,FALSE)</f>
        <v>#N/A</v>
      </c>
      <c r="AF59" s="65" t="e">
        <f>VLOOKUP($C59,食材マスタ!$A:$AB,28,FALSE)</f>
        <v>#N/A</v>
      </c>
    </row>
    <row r="60" spans="1:32" ht="14.25" customHeight="1" x14ac:dyDescent="0.25">
      <c r="A60" s="291"/>
      <c r="B60" s="292"/>
      <c r="C60" s="46"/>
      <c r="D60" s="47"/>
      <c r="E60" s="123" t="str">
        <f>IF(C60="","",VLOOKUP(C60,食材マスタ!$A$3:$AB$455,6,FALSE))</f>
        <v/>
      </c>
      <c r="F60" s="49"/>
      <c r="G60" s="50" t="str">
        <f t="shared" si="11"/>
        <v/>
      </c>
      <c r="H60" s="41" t="str">
        <f t="shared" si="12"/>
        <v/>
      </c>
      <c r="I60" s="126" t="str">
        <f>IF(C60="","",VLOOKUP(C60,食材マスタ!$A$3:$AB$455,13,FALSE))</f>
        <v/>
      </c>
      <c r="J60" s="43" t="str">
        <f t="shared" si="13"/>
        <v/>
      </c>
      <c r="K60" s="51" t="str">
        <f t="shared" si="14"/>
        <v/>
      </c>
      <c r="L60" s="134" t="str">
        <f t="shared" si="15"/>
        <v/>
      </c>
      <c r="M60" s="52" t="str">
        <f t="shared" si="16"/>
        <v/>
      </c>
      <c r="N60" s="134" t="str">
        <f t="shared" si="17"/>
        <v/>
      </c>
      <c r="O60" s="52" t="str">
        <f t="shared" si="18"/>
        <v/>
      </c>
      <c r="P60" s="134" t="str">
        <f t="shared" si="19"/>
        <v/>
      </c>
      <c r="Q60" s="52" t="str">
        <f t="shared" si="20"/>
        <v/>
      </c>
      <c r="R60" s="134" t="str">
        <f t="shared" si="21"/>
        <v/>
      </c>
      <c r="S60" s="13" t="str">
        <f t="shared" si="10"/>
        <v/>
      </c>
      <c r="T60" s="138"/>
      <c r="U60" s="29"/>
      <c r="X60" s="65" t="e">
        <f>VLOOKUP($C60,食材マスタ!$A:$AB,5,FALSE)</f>
        <v>#N/A</v>
      </c>
      <c r="Y60" s="65" t="e">
        <f>VLOOKUP($C60,食材マスタ!$A:$AB,6,FALSE)</f>
        <v>#N/A</v>
      </c>
      <c r="Z60" s="65" t="e">
        <f>VLOOKUP($C60,食材マスタ!$A:$AB,13,FALSE)</f>
        <v>#N/A</v>
      </c>
      <c r="AA60" s="65" t="e">
        <f>VLOOKUP($C60,食材マスタ!$A:$AB,12,FALSE)</f>
        <v>#N/A</v>
      </c>
      <c r="AB60" s="65" t="e">
        <f>VLOOKUP($C60,食材マスタ!$A:$AB,14,FALSE)</f>
        <v>#N/A</v>
      </c>
      <c r="AC60" s="65" t="e">
        <f>VLOOKUP($C60,食材マスタ!$A:$AB,16,FALSE)</f>
        <v>#N/A</v>
      </c>
      <c r="AD60" s="65" t="e">
        <f>VLOOKUP($C60,食材マスタ!$A:$AB,19,FALSE)</f>
        <v>#N/A</v>
      </c>
      <c r="AE60" s="65" t="e">
        <f>VLOOKUP($C60,食材マスタ!$A:$AB,26,FALSE)</f>
        <v>#N/A</v>
      </c>
      <c r="AF60" s="65" t="e">
        <f>VLOOKUP($C60,食材マスタ!$A:$AB,28,FALSE)</f>
        <v>#N/A</v>
      </c>
    </row>
    <row r="61" spans="1:32" ht="14.25" customHeight="1" x14ac:dyDescent="0.25">
      <c r="A61" s="291"/>
      <c r="B61" s="292"/>
      <c r="C61" s="46"/>
      <c r="D61" s="47"/>
      <c r="E61" s="123" t="str">
        <f>IF(C61="","",VLOOKUP(C61,食材マスタ!$A$3:$AB$455,6,FALSE))</f>
        <v/>
      </c>
      <c r="F61" s="49"/>
      <c r="G61" s="50" t="str">
        <f t="shared" si="11"/>
        <v/>
      </c>
      <c r="H61" s="41" t="str">
        <f t="shared" si="12"/>
        <v/>
      </c>
      <c r="I61" s="126" t="str">
        <f>IF(C61="","",VLOOKUP(C61,食材マスタ!$A$3:$AB$455,13,FALSE))</f>
        <v/>
      </c>
      <c r="J61" s="43" t="str">
        <f t="shared" si="13"/>
        <v/>
      </c>
      <c r="K61" s="51" t="str">
        <f t="shared" si="14"/>
        <v/>
      </c>
      <c r="L61" s="134" t="str">
        <f t="shared" si="15"/>
        <v/>
      </c>
      <c r="M61" s="52" t="str">
        <f t="shared" si="16"/>
        <v/>
      </c>
      <c r="N61" s="134" t="str">
        <f t="shared" si="17"/>
        <v/>
      </c>
      <c r="O61" s="52" t="str">
        <f t="shared" si="18"/>
        <v/>
      </c>
      <c r="P61" s="134" t="str">
        <f t="shared" si="19"/>
        <v/>
      </c>
      <c r="Q61" s="52" t="str">
        <f t="shared" si="20"/>
        <v/>
      </c>
      <c r="R61" s="134" t="str">
        <f t="shared" si="21"/>
        <v/>
      </c>
      <c r="S61" s="13" t="str">
        <f t="shared" si="10"/>
        <v/>
      </c>
      <c r="T61" s="138"/>
      <c r="U61" s="29"/>
      <c r="X61" s="65" t="e">
        <f>VLOOKUP($C61,食材マスタ!$A:$AB,5,FALSE)</f>
        <v>#N/A</v>
      </c>
      <c r="Y61" s="65" t="e">
        <f>VLOOKUP($C61,食材マスタ!$A:$AB,6,FALSE)</f>
        <v>#N/A</v>
      </c>
      <c r="Z61" s="65" t="e">
        <f>VLOOKUP($C61,食材マスタ!$A:$AB,13,FALSE)</f>
        <v>#N/A</v>
      </c>
      <c r="AA61" s="65" t="e">
        <f>VLOOKUP($C61,食材マスタ!$A:$AB,12,FALSE)</f>
        <v>#N/A</v>
      </c>
      <c r="AB61" s="65" t="e">
        <f>VLOOKUP($C61,食材マスタ!$A:$AB,14,FALSE)</f>
        <v>#N/A</v>
      </c>
      <c r="AC61" s="65" t="e">
        <f>VLOOKUP($C61,食材マスタ!$A:$AB,16,FALSE)</f>
        <v>#N/A</v>
      </c>
      <c r="AD61" s="65" t="e">
        <f>VLOOKUP($C61,食材マスタ!$A:$AB,19,FALSE)</f>
        <v>#N/A</v>
      </c>
      <c r="AE61" s="65" t="e">
        <f>VLOOKUP($C61,食材マスタ!$A:$AB,26,FALSE)</f>
        <v>#N/A</v>
      </c>
      <c r="AF61" s="65" t="e">
        <f>VLOOKUP($C61,食材マスタ!$A:$AB,28,FALSE)</f>
        <v>#N/A</v>
      </c>
    </row>
    <row r="62" spans="1:32" ht="14.25" customHeight="1" x14ac:dyDescent="0.25">
      <c r="A62" s="291"/>
      <c r="B62" s="292"/>
      <c r="C62" s="46"/>
      <c r="D62" s="47"/>
      <c r="E62" s="123" t="str">
        <f>IF(C62="","",VLOOKUP(C62,食材マスタ!$A$3:$AB$455,6,FALSE))</f>
        <v/>
      </c>
      <c r="F62" s="49"/>
      <c r="G62" s="50" t="str">
        <f t="shared" si="11"/>
        <v/>
      </c>
      <c r="H62" s="41" t="str">
        <f t="shared" si="12"/>
        <v/>
      </c>
      <c r="I62" s="126" t="str">
        <f>IF(C62="","",VLOOKUP(C62,食材マスタ!$A$3:$AB$455,13,FALSE))</f>
        <v/>
      </c>
      <c r="J62" s="43" t="str">
        <f t="shared" si="13"/>
        <v/>
      </c>
      <c r="K62" s="51" t="str">
        <f t="shared" si="14"/>
        <v/>
      </c>
      <c r="L62" s="134" t="str">
        <f t="shared" si="15"/>
        <v/>
      </c>
      <c r="M62" s="52" t="str">
        <f t="shared" si="16"/>
        <v/>
      </c>
      <c r="N62" s="134" t="str">
        <f t="shared" si="17"/>
        <v/>
      </c>
      <c r="O62" s="52" t="str">
        <f t="shared" si="18"/>
        <v/>
      </c>
      <c r="P62" s="134" t="str">
        <f t="shared" si="19"/>
        <v/>
      </c>
      <c r="Q62" s="52" t="str">
        <f t="shared" si="20"/>
        <v/>
      </c>
      <c r="R62" s="134" t="str">
        <f t="shared" si="21"/>
        <v/>
      </c>
      <c r="S62" s="13" t="str">
        <f t="shared" si="10"/>
        <v/>
      </c>
      <c r="T62" s="138"/>
      <c r="U62" s="29"/>
      <c r="X62" s="65" t="e">
        <f>VLOOKUP($C62,食材マスタ!$A:$AB,5,FALSE)</f>
        <v>#N/A</v>
      </c>
      <c r="Y62" s="65" t="e">
        <f>VLOOKUP($C62,食材マスタ!$A:$AB,6,FALSE)</f>
        <v>#N/A</v>
      </c>
      <c r="Z62" s="65" t="e">
        <f>VLOOKUP($C62,食材マスタ!$A:$AB,13,FALSE)</f>
        <v>#N/A</v>
      </c>
      <c r="AA62" s="65" t="e">
        <f>VLOOKUP($C62,食材マスタ!$A:$AB,12,FALSE)</f>
        <v>#N/A</v>
      </c>
      <c r="AB62" s="65" t="e">
        <f>VLOOKUP($C62,食材マスタ!$A:$AB,14,FALSE)</f>
        <v>#N/A</v>
      </c>
      <c r="AC62" s="65" t="e">
        <f>VLOOKUP($C62,食材マスタ!$A:$AB,16,FALSE)</f>
        <v>#N/A</v>
      </c>
      <c r="AD62" s="65" t="e">
        <f>VLOOKUP($C62,食材マスタ!$A:$AB,19,FALSE)</f>
        <v>#N/A</v>
      </c>
      <c r="AE62" s="65" t="e">
        <f>VLOOKUP($C62,食材マスタ!$A:$AB,26,FALSE)</f>
        <v>#N/A</v>
      </c>
      <c r="AF62" s="65" t="e">
        <f>VLOOKUP($C62,食材マスタ!$A:$AB,28,FALSE)</f>
        <v>#N/A</v>
      </c>
    </row>
    <row r="63" spans="1:32" ht="14.25" customHeight="1" x14ac:dyDescent="0.25">
      <c r="A63" s="291"/>
      <c r="B63" s="292"/>
      <c r="C63" s="46"/>
      <c r="D63" s="53"/>
      <c r="E63" s="123" t="str">
        <f>IF(C63="","",VLOOKUP(C63,食材マスタ!$A$3:$AB$455,6,FALSE))</f>
        <v/>
      </c>
      <c r="F63" s="49"/>
      <c r="G63" s="50" t="str">
        <f t="shared" si="11"/>
        <v/>
      </c>
      <c r="H63" s="41" t="str">
        <f t="shared" si="12"/>
        <v/>
      </c>
      <c r="I63" s="126" t="str">
        <f>IF(C63="","",VLOOKUP(C63,食材マスタ!$A$3:$AB$455,13,FALSE))</f>
        <v/>
      </c>
      <c r="J63" s="43" t="str">
        <f t="shared" si="13"/>
        <v/>
      </c>
      <c r="K63" s="51" t="str">
        <f t="shared" si="14"/>
        <v/>
      </c>
      <c r="L63" s="134" t="str">
        <f t="shared" si="15"/>
        <v/>
      </c>
      <c r="M63" s="52" t="str">
        <f t="shared" si="16"/>
        <v/>
      </c>
      <c r="N63" s="134" t="str">
        <f t="shared" si="17"/>
        <v/>
      </c>
      <c r="O63" s="52" t="str">
        <f t="shared" si="18"/>
        <v/>
      </c>
      <c r="P63" s="134" t="str">
        <f t="shared" si="19"/>
        <v/>
      </c>
      <c r="Q63" s="52" t="str">
        <f t="shared" si="20"/>
        <v/>
      </c>
      <c r="R63" s="134" t="str">
        <f t="shared" si="21"/>
        <v/>
      </c>
      <c r="S63" s="13" t="str">
        <f t="shared" si="10"/>
        <v/>
      </c>
      <c r="T63" s="138"/>
      <c r="U63" s="29"/>
      <c r="X63" s="65" t="e">
        <f>VLOOKUP($C63,食材マスタ!$A:$AB,5,FALSE)</f>
        <v>#N/A</v>
      </c>
      <c r="Y63" s="65" t="e">
        <f>VLOOKUP($C63,食材マスタ!$A:$AB,6,FALSE)</f>
        <v>#N/A</v>
      </c>
      <c r="Z63" s="65" t="e">
        <f>VLOOKUP($C63,食材マスタ!$A:$AB,13,FALSE)</f>
        <v>#N/A</v>
      </c>
      <c r="AA63" s="65" t="e">
        <f>VLOOKUP($C63,食材マスタ!$A:$AB,12,FALSE)</f>
        <v>#N/A</v>
      </c>
      <c r="AB63" s="65" t="e">
        <f>VLOOKUP($C63,食材マスタ!$A:$AB,14,FALSE)</f>
        <v>#N/A</v>
      </c>
      <c r="AC63" s="65" t="e">
        <f>VLOOKUP($C63,食材マスタ!$A:$AB,16,FALSE)</f>
        <v>#N/A</v>
      </c>
      <c r="AD63" s="65" t="e">
        <f>VLOOKUP($C63,食材マスタ!$A:$AB,19,FALSE)</f>
        <v>#N/A</v>
      </c>
      <c r="AE63" s="65" t="e">
        <f>VLOOKUP($C63,食材マスタ!$A:$AB,26,FALSE)</f>
        <v>#N/A</v>
      </c>
      <c r="AF63" s="65" t="e">
        <f>VLOOKUP($C63,食材マスタ!$A:$AB,28,FALSE)</f>
        <v>#N/A</v>
      </c>
    </row>
    <row r="64" spans="1:32" ht="14.25" customHeight="1" x14ac:dyDescent="0.25">
      <c r="A64" s="291"/>
      <c r="B64" s="292"/>
      <c r="C64" s="46"/>
      <c r="D64" s="47"/>
      <c r="E64" s="123" t="str">
        <f>IF(C64="","",VLOOKUP(C64,食材マスタ!$A$3:$AB$455,6,FALSE))</f>
        <v/>
      </c>
      <c r="F64" s="49"/>
      <c r="G64" s="50" t="str">
        <f t="shared" si="11"/>
        <v/>
      </c>
      <c r="H64" s="41" t="str">
        <f t="shared" si="12"/>
        <v/>
      </c>
      <c r="I64" s="126" t="str">
        <f>IF(C64="","",VLOOKUP(C64,食材マスタ!$A$3:$AB$455,13,FALSE))</f>
        <v/>
      </c>
      <c r="J64" s="43" t="str">
        <f t="shared" si="13"/>
        <v/>
      </c>
      <c r="K64" s="51" t="str">
        <f t="shared" si="14"/>
        <v/>
      </c>
      <c r="L64" s="134" t="str">
        <f t="shared" si="15"/>
        <v/>
      </c>
      <c r="M64" s="52" t="str">
        <f t="shared" si="16"/>
        <v/>
      </c>
      <c r="N64" s="134" t="str">
        <f t="shared" si="17"/>
        <v/>
      </c>
      <c r="O64" s="52" t="str">
        <f t="shared" si="18"/>
        <v/>
      </c>
      <c r="P64" s="134" t="str">
        <f t="shared" si="19"/>
        <v/>
      </c>
      <c r="Q64" s="52" t="str">
        <f t="shared" si="20"/>
        <v/>
      </c>
      <c r="R64" s="134" t="str">
        <f t="shared" si="21"/>
        <v/>
      </c>
      <c r="S64" s="13" t="str">
        <f t="shared" si="10"/>
        <v/>
      </c>
      <c r="T64" s="138"/>
      <c r="U64" s="29"/>
      <c r="X64" s="65" t="e">
        <f>VLOOKUP($C64,食材マスタ!$A:$AB,5,FALSE)</f>
        <v>#N/A</v>
      </c>
      <c r="Y64" s="65" t="e">
        <f>VLOOKUP($C64,食材マスタ!$A:$AB,6,FALSE)</f>
        <v>#N/A</v>
      </c>
      <c r="Z64" s="65" t="e">
        <f>VLOOKUP($C64,食材マスタ!$A:$AB,13,FALSE)</f>
        <v>#N/A</v>
      </c>
      <c r="AA64" s="65" t="e">
        <f>VLOOKUP($C64,食材マスタ!$A:$AB,12,FALSE)</f>
        <v>#N/A</v>
      </c>
      <c r="AB64" s="65" t="e">
        <f>VLOOKUP($C64,食材マスタ!$A:$AB,14,FALSE)</f>
        <v>#N/A</v>
      </c>
      <c r="AC64" s="65" t="e">
        <f>VLOOKUP($C64,食材マスタ!$A:$AB,16,FALSE)</f>
        <v>#N/A</v>
      </c>
      <c r="AD64" s="65" t="e">
        <f>VLOOKUP($C64,食材マスタ!$A:$AB,19,FALSE)</f>
        <v>#N/A</v>
      </c>
      <c r="AE64" s="65" t="e">
        <f>VLOOKUP($C64,食材マスタ!$A:$AB,26,FALSE)</f>
        <v>#N/A</v>
      </c>
      <c r="AF64" s="65" t="e">
        <f>VLOOKUP($C64,食材マスタ!$A:$AB,28,FALSE)</f>
        <v>#N/A</v>
      </c>
    </row>
    <row r="65" spans="1:32" ht="14.25" customHeight="1" x14ac:dyDescent="0.25">
      <c r="A65" s="291"/>
      <c r="B65" s="292"/>
      <c r="C65" s="46"/>
      <c r="D65" s="47"/>
      <c r="E65" s="123" t="str">
        <f>IF(C65="","",VLOOKUP(C65,食材マスタ!$A$3:$AB$455,6,FALSE))</f>
        <v/>
      </c>
      <c r="F65" s="49"/>
      <c r="G65" s="50" t="str">
        <f t="shared" si="11"/>
        <v/>
      </c>
      <c r="H65" s="41" t="str">
        <f t="shared" si="12"/>
        <v/>
      </c>
      <c r="I65" s="126" t="str">
        <f>IF(C65="","",VLOOKUP(C65,食材マスタ!$A$3:$AB$455,13,FALSE))</f>
        <v/>
      </c>
      <c r="J65" s="43" t="str">
        <f t="shared" si="13"/>
        <v/>
      </c>
      <c r="K65" s="51" t="str">
        <f t="shared" si="14"/>
        <v/>
      </c>
      <c r="L65" s="134" t="str">
        <f t="shared" si="15"/>
        <v/>
      </c>
      <c r="M65" s="52" t="str">
        <f t="shared" si="16"/>
        <v/>
      </c>
      <c r="N65" s="134" t="str">
        <f t="shared" si="17"/>
        <v/>
      </c>
      <c r="O65" s="52" t="str">
        <f t="shared" si="18"/>
        <v/>
      </c>
      <c r="P65" s="134" t="str">
        <f t="shared" si="19"/>
        <v/>
      </c>
      <c r="Q65" s="52" t="str">
        <f t="shared" si="20"/>
        <v/>
      </c>
      <c r="R65" s="134" t="str">
        <f t="shared" si="21"/>
        <v/>
      </c>
      <c r="S65" s="13" t="str">
        <f t="shared" si="10"/>
        <v/>
      </c>
      <c r="T65" s="138"/>
      <c r="U65" s="29"/>
      <c r="X65" s="65" t="e">
        <f>VLOOKUP($C65,食材マスタ!$A:$AB,5,FALSE)</f>
        <v>#N/A</v>
      </c>
      <c r="Y65" s="65" t="e">
        <f>VLOOKUP($C65,食材マスタ!$A:$AB,6,FALSE)</f>
        <v>#N/A</v>
      </c>
      <c r="Z65" s="65" t="e">
        <f>VLOOKUP($C65,食材マスタ!$A:$AB,13,FALSE)</f>
        <v>#N/A</v>
      </c>
      <c r="AA65" s="65" t="e">
        <f>VLOOKUP($C65,食材マスタ!$A:$AB,12,FALSE)</f>
        <v>#N/A</v>
      </c>
      <c r="AB65" s="65" t="e">
        <f>VLOOKUP($C65,食材マスタ!$A:$AB,14,FALSE)</f>
        <v>#N/A</v>
      </c>
      <c r="AC65" s="65" t="e">
        <f>VLOOKUP($C65,食材マスタ!$A:$AB,16,FALSE)</f>
        <v>#N/A</v>
      </c>
      <c r="AD65" s="65" t="e">
        <f>VLOOKUP($C65,食材マスタ!$A:$AB,19,FALSE)</f>
        <v>#N/A</v>
      </c>
      <c r="AE65" s="65" t="e">
        <f>VLOOKUP($C65,食材マスタ!$A:$AB,26,FALSE)</f>
        <v>#N/A</v>
      </c>
      <c r="AF65" s="65" t="e">
        <f>VLOOKUP($C65,食材マスタ!$A:$AB,28,FALSE)</f>
        <v>#N/A</v>
      </c>
    </row>
    <row r="66" spans="1:32" ht="14.25" customHeight="1" x14ac:dyDescent="0.25">
      <c r="A66" s="291"/>
      <c r="B66" s="292"/>
      <c r="C66" s="46"/>
      <c r="D66" s="47"/>
      <c r="E66" s="123" t="str">
        <f>IF(C66="","",VLOOKUP(C66,食材マスタ!$A$3:$AB$455,6,FALSE))</f>
        <v/>
      </c>
      <c r="F66" s="49"/>
      <c r="G66" s="50" t="str">
        <f t="shared" si="11"/>
        <v/>
      </c>
      <c r="H66" s="41" t="str">
        <f t="shared" si="12"/>
        <v/>
      </c>
      <c r="I66" s="126" t="str">
        <f>IF(C66="","",VLOOKUP(C66,食材マスタ!$A$3:$AB$455,13,FALSE))</f>
        <v/>
      </c>
      <c r="J66" s="43" t="str">
        <f t="shared" si="13"/>
        <v/>
      </c>
      <c r="K66" s="51" t="str">
        <f t="shared" si="14"/>
        <v/>
      </c>
      <c r="L66" s="134" t="str">
        <f t="shared" si="15"/>
        <v/>
      </c>
      <c r="M66" s="52" t="str">
        <f t="shared" si="16"/>
        <v/>
      </c>
      <c r="N66" s="134" t="str">
        <f t="shared" si="17"/>
        <v/>
      </c>
      <c r="O66" s="52" t="str">
        <f t="shared" si="18"/>
        <v/>
      </c>
      <c r="P66" s="134" t="str">
        <f t="shared" si="19"/>
        <v/>
      </c>
      <c r="Q66" s="52" t="str">
        <f t="shared" si="20"/>
        <v/>
      </c>
      <c r="R66" s="134" t="str">
        <f t="shared" si="21"/>
        <v/>
      </c>
      <c r="S66" s="13" t="str">
        <f t="shared" si="10"/>
        <v/>
      </c>
      <c r="T66" s="138"/>
      <c r="U66" s="29"/>
      <c r="X66" s="65" t="e">
        <f>VLOOKUP($C66,食材マスタ!$A:$AB,5,FALSE)</f>
        <v>#N/A</v>
      </c>
      <c r="Y66" s="65" t="e">
        <f>VLOOKUP($C66,食材マスタ!$A:$AB,6,FALSE)</f>
        <v>#N/A</v>
      </c>
      <c r="Z66" s="65" t="e">
        <f>VLOOKUP($C66,食材マスタ!$A:$AB,13,FALSE)</f>
        <v>#N/A</v>
      </c>
      <c r="AA66" s="65" t="e">
        <f>VLOOKUP($C66,食材マスタ!$A:$AB,12,FALSE)</f>
        <v>#N/A</v>
      </c>
      <c r="AB66" s="65" t="e">
        <f>VLOOKUP($C66,食材マスタ!$A:$AB,14,FALSE)</f>
        <v>#N/A</v>
      </c>
      <c r="AC66" s="65" t="e">
        <f>VLOOKUP($C66,食材マスタ!$A:$AB,16,FALSE)</f>
        <v>#N/A</v>
      </c>
      <c r="AD66" s="65" t="e">
        <f>VLOOKUP($C66,食材マスタ!$A:$AB,19,FALSE)</f>
        <v>#N/A</v>
      </c>
      <c r="AE66" s="65" t="e">
        <f>VLOOKUP($C66,食材マスタ!$A:$AB,26,FALSE)</f>
        <v>#N/A</v>
      </c>
      <c r="AF66" s="65" t="e">
        <f>VLOOKUP($C66,食材マスタ!$A:$AB,28,FALSE)</f>
        <v>#N/A</v>
      </c>
    </row>
    <row r="67" spans="1:32" ht="14.25" customHeight="1" x14ac:dyDescent="0.25">
      <c r="A67" s="291"/>
      <c r="B67" s="292"/>
      <c r="C67" s="46"/>
      <c r="D67" s="53"/>
      <c r="E67" s="123" t="str">
        <f>IF(C67="","",VLOOKUP(C67,食材マスタ!$A$3:$AB$455,6,FALSE))</f>
        <v/>
      </c>
      <c r="F67" s="49"/>
      <c r="G67" s="50" t="str">
        <f t="shared" si="11"/>
        <v/>
      </c>
      <c r="H67" s="41" t="str">
        <f t="shared" si="12"/>
        <v/>
      </c>
      <c r="I67" s="126" t="str">
        <f>IF(C67="","",VLOOKUP(C67,食材マスタ!$A$3:$AB$455,13,FALSE))</f>
        <v/>
      </c>
      <c r="J67" s="43" t="str">
        <f t="shared" si="13"/>
        <v/>
      </c>
      <c r="K67" s="51" t="str">
        <f t="shared" si="14"/>
        <v/>
      </c>
      <c r="L67" s="134" t="str">
        <f t="shared" si="15"/>
        <v/>
      </c>
      <c r="M67" s="52" t="str">
        <f t="shared" si="16"/>
        <v/>
      </c>
      <c r="N67" s="134" t="str">
        <f t="shared" si="17"/>
        <v/>
      </c>
      <c r="O67" s="52" t="str">
        <f t="shared" si="18"/>
        <v/>
      </c>
      <c r="P67" s="134" t="str">
        <f t="shared" si="19"/>
        <v/>
      </c>
      <c r="Q67" s="52" t="str">
        <f t="shared" si="20"/>
        <v/>
      </c>
      <c r="R67" s="134" t="str">
        <f t="shared" si="21"/>
        <v/>
      </c>
      <c r="S67" s="13" t="str">
        <f t="shared" si="10"/>
        <v/>
      </c>
      <c r="T67" s="138"/>
      <c r="U67" s="29"/>
      <c r="X67" s="65" t="e">
        <f>VLOOKUP($C67,食材マスタ!$A:$AB,5,FALSE)</f>
        <v>#N/A</v>
      </c>
      <c r="Y67" s="65" t="e">
        <f>VLOOKUP($C67,食材マスタ!$A:$AB,6,FALSE)</f>
        <v>#N/A</v>
      </c>
      <c r="Z67" s="65" t="e">
        <f>VLOOKUP($C67,食材マスタ!$A:$AB,13,FALSE)</f>
        <v>#N/A</v>
      </c>
      <c r="AA67" s="65" t="e">
        <f>VLOOKUP($C67,食材マスタ!$A:$AB,12,FALSE)</f>
        <v>#N/A</v>
      </c>
      <c r="AB67" s="65" t="e">
        <f>VLOOKUP($C67,食材マスタ!$A:$AB,14,FALSE)</f>
        <v>#N/A</v>
      </c>
      <c r="AC67" s="65" t="e">
        <f>VLOOKUP($C67,食材マスタ!$A:$AB,16,FALSE)</f>
        <v>#N/A</v>
      </c>
      <c r="AD67" s="65" t="e">
        <f>VLOOKUP($C67,食材マスタ!$A:$AB,19,FALSE)</f>
        <v>#N/A</v>
      </c>
      <c r="AE67" s="65" t="e">
        <f>VLOOKUP($C67,食材マスタ!$A:$AB,26,FALSE)</f>
        <v>#N/A</v>
      </c>
      <c r="AF67" s="65" t="e">
        <f>VLOOKUP($C67,食材マスタ!$A:$AB,28,FALSE)</f>
        <v>#N/A</v>
      </c>
    </row>
    <row r="68" spans="1:32" ht="14.25" customHeight="1" x14ac:dyDescent="0.25">
      <c r="A68" s="291"/>
      <c r="B68" s="292"/>
      <c r="C68" s="46"/>
      <c r="D68" s="47"/>
      <c r="E68" s="123" t="str">
        <f>IF(C68="","",VLOOKUP(C68,食材マスタ!$A$3:$AB$455,6,FALSE))</f>
        <v/>
      </c>
      <c r="F68" s="49"/>
      <c r="G68" s="50" t="str">
        <f t="shared" si="11"/>
        <v/>
      </c>
      <c r="H68" s="41" t="str">
        <f t="shared" si="12"/>
        <v/>
      </c>
      <c r="I68" s="126" t="str">
        <f>IF(C68="","",VLOOKUP(C68,食材マスタ!$A$3:$AB$455,13,FALSE))</f>
        <v/>
      </c>
      <c r="J68" s="43" t="str">
        <f t="shared" si="13"/>
        <v/>
      </c>
      <c r="K68" s="51" t="str">
        <f t="shared" si="14"/>
        <v/>
      </c>
      <c r="L68" s="134" t="str">
        <f t="shared" si="15"/>
        <v/>
      </c>
      <c r="M68" s="52" t="str">
        <f t="shared" si="16"/>
        <v/>
      </c>
      <c r="N68" s="134" t="str">
        <f t="shared" si="17"/>
        <v/>
      </c>
      <c r="O68" s="52" t="str">
        <f t="shared" si="18"/>
        <v/>
      </c>
      <c r="P68" s="134" t="str">
        <f t="shared" si="19"/>
        <v/>
      </c>
      <c r="Q68" s="52" t="str">
        <f t="shared" si="20"/>
        <v/>
      </c>
      <c r="R68" s="134" t="str">
        <f t="shared" si="21"/>
        <v/>
      </c>
      <c r="S68" s="13" t="str">
        <f t="shared" si="10"/>
        <v/>
      </c>
      <c r="T68" s="138"/>
      <c r="U68" s="29"/>
      <c r="X68" s="65" t="e">
        <f>VLOOKUP($C68,食材マスタ!$A:$AB,5,FALSE)</f>
        <v>#N/A</v>
      </c>
      <c r="Y68" s="65" t="e">
        <f>VLOOKUP($C68,食材マスタ!$A:$AB,6,FALSE)</f>
        <v>#N/A</v>
      </c>
      <c r="Z68" s="65" t="e">
        <f>VLOOKUP($C68,食材マスタ!$A:$AB,13,FALSE)</f>
        <v>#N/A</v>
      </c>
      <c r="AA68" s="65" t="e">
        <f>VLOOKUP($C68,食材マスタ!$A:$AB,12,FALSE)</f>
        <v>#N/A</v>
      </c>
      <c r="AB68" s="65" t="e">
        <f>VLOOKUP($C68,食材マスタ!$A:$AB,14,FALSE)</f>
        <v>#N/A</v>
      </c>
      <c r="AC68" s="65" t="e">
        <f>VLOOKUP($C68,食材マスタ!$A:$AB,16,FALSE)</f>
        <v>#N/A</v>
      </c>
      <c r="AD68" s="65" t="e">
        <f>VLOOKUP($C68,食材マスタ!$A:$AB,19,FALSE)</f>
        <v>#N/A</v>
      </c>
      <c r="AE68" s="65" t="e">
        <f>VLOOKUP($C68,食材マスタ!$A:$AB,26,FALSE)</f>
        <v>#N/A</v>
      </c>
      <c r="AF68" s="65" t="e">
        <f>VLOOKUP($C68,食材マスタ!$A:$AB,28,FALSE)</f>
        <v>#N/A</v>
      </c>
    </row>
    <row r="69" spans="1:32" ht="14.25" customHeight="1" x14ac:dyDescent="0.25">
      <c r="A69" s="291"/>
      <c r="B69" s="292"/>
      <c r="C69" s="46"/>
      <c r="D69" s="47"/>
      <c r="E69" s="123" t="str">
        <f>IF(C69="","",VLOOKUP(C69,食材マスタ!$A$3:$AB$455,6,FALSE))</f>
        <v/>
      </c>
      <c r="F69" s="49"/>
      <c r="G69" s="50" t="str">
        <f t="shared" si="11"/>
        <v/>
      </c>
      <c r="H69" s="41" t="str">
        <f t="shared" si="12"/>
        <v/>
      </c>
      <c r="I69" s="126" t="str">
        <f>IF(C69="","",VLOOKUP(C69,食材マスタ!$A$3:$AB$455,13,FALSE))</f>
        <v/>
      </c>
      <c r="J69" s="43" t="str">
        <f t="shared" si="13"/>
        <v/>
      </c>
      <c r="K69" s="51" t="str">
        <f t="shared" si="14"/>
        <v/>
      </c>
      <c r="L69" s="134" t="str">
        <f t="shared" si="15"/>
        <v/>
      </c>
      <c r="M69" s="52" t="str">
        <f t="shared" si="16"/>
        <v/>
      </c>
      <c r="N69" s="134" t="str">
        <f t="shared" si="17"/>
        <v/>
      </c>
      <c r="O69" s="52" t="str">
        <f t="shared" si="18"/>
        <v/>
      </c>
      <c r="P69" s="134" t="str">
        <f t="shared" si="19"/>
        <v/>
      </c>
      <c r="Q69" s="52" t="str">
        <f t="shared" si="20"/>
        <v/>
      </c>
      <c r="R69" s="134" t="str">
        <f t="shared" si="21"/>
        <v/>
      </c>
      <c r="S69" s="13" t="str">
        <f t="shared" si="10"/>
        <v/>
      </c>
      <c r="T69" s="138"/>
      <c r="U69" s="29"/>
      <c r="X69" s="65" t="e">
        <f>VLOOKUP($C69,食材マスタ!$A:$AB,5,FALSE)</f>
        <v>#N/A</v>
      </c>
      <c r="Y69" s="65" t="e">
        <f>VLOOKUP($C69,食材マスタ!$A:$AB,6,FALSE)</f>
        <v>#N/A</v>
      </c>
      <c r="Z69" s="65" t="e">
        <f>VLOOKUP($C69,食材マスタ!$A:$AB,13,FALSE)</f>
        <v>#N/A</v>
      </c>
      <c r="AA69" s="65" t="e">
        <f>VLOOKUP($C69,食材マスタ!$A:$AB,12,FALSE)</f>
        <v>#N/A</v>
      </c>
      <c r="AB69" s="65" t="e">
        <f>VLOOKUP($C69,食材マスタ!$A:$AB,14,FALSE)</f>
        <v>#N/A</v>
      </c>
      <c r="AC69" s="65" t="e">
        <f>VLOOKUP($C69,食材マスタ!$A:$AB,16,FALSE)</f>
        <v>#N/A</v>
      </c>
      <c r="AD69" s="65" t="e">
        <f>VLOOKUP($C69,食材マスタ!$A:$AB,19,FALSE)</f>
        <v>#N/A</v>
      </c>
      <c r="AE69" s="65" t="e">
        <f>VLOOKUP($C69,食材マスタ!$A:$AB,26,FALSE)</f>
        <v>#N/A</v>
      </c>
      <c r="AF69" s="65" t="e">
        <f>VLOOKUP($C69,食材マスタ!$A:$AB,28,FALSE)</f>
        <v>#N/A</v>
      </c>
    </row>
    <row r="70" spans="1:32" ht="14.25" customHeight="1" x14ac:dyDescent="0.25">
      <c r="A70" s="291"/>
      <c r="B70" s="292"/>
      <c r="C70" s="46"/>
      <c r="D70" s="53"/>
      <c r="E70" s="123" t="str">
        <f>IF(C70="","",VLOOKUP(C70,食材マスタ!$A$3:$AB$455,6,FALSE))</f>
        <v/>
      </c>
      <c r="F70" s="49"/>
      <c r="G70" s="50" t="str">
        <f t="shared" si="11"/>
        <v/>
      </c>
      <c r="H70" s="41" t="str">
        <f t="shared" si="12"/>
        <v/>
      </c>
      <c r="I70" s="126" t="str">
        <f>IF(C70="","",VLOOKUP(C70,食材マスタ!$A$3:$AB$455,13,FALSE))</f>
        <v/>
      </c>
      <c r="J70" s="43" t="str">
        <f t="shared" si="13"/>
        <v/>
      </c>
      <c r="K70" s="51" t="str">
        <f t="shared" si="14"/>
        <v/>
      </c>
      <c r="L70" s="134" t="str">
        <f t="shared" si="15"/>
        <v/>
      </c>
      <c r="M70" s="52" t="str">
        <f t="shared" si="16"/>
        <v/>
      </c>
      <c r="N70" s="134" t="str">
        <f t="shared" si="17"/>
        <v/>
      </c>
      <c r="O70" s="52" t="str">
        <f t="shared" si="18"/>
        <v/>
      </c>
      <c r="P70" s="134" t="str">
        <f t="shared" si="19"/>
        <v/>
      </c>
      <c r="Q70" s="52" t="str">
        <f t="shared" si="20"/>
        <v/>
      </c>
      <c r="R70" s="134" t="str">
        <f t="shared" si="21"/>
        <v/>
      </c>
      <c r="S70" s="13" t="str">
        <f t="shared" si="10"/>
        <v/>
      </c>
      <c r="T70" s="138"/>
      <c r="U70" s="30"/>
      <c r="X70" s="65" t="e">
        <f>VLOOKUP($C70,食材マスタ!$A:$AB,5,FALSE)</f>
        <v>#N/A</v>
      </c>
      <c r="Y70" s="65" t="e">
        <f>VLOOKUP($C70,食材マスタ!$A:$AB,6,FALSE)</f>
        <v>#N/A</v>
      </c>
      <c r="Z70" s="65" t="e">
        <f>VLOOKUP($C70,食材マスタ!$A:$AB,13,FALSE)</f>
        <v>#N/A</v>
      </c>
      <c r="AA70" s="65" t="e">
        <f>VLOOKUP($C70,食材マスタ!$A:$AB,12,FALSE)</f>
        <v>#N/A</v>
      </c>
      <c r="AB70" s="65" t="e">
        <f>VLOOKUP($C70,食材マスタ!$A:$AB,14,FALSE)</f>
        <v>#N/A</v>
      </c>
      <c r="AC70" s="65" t="e">
        <f>VLOOKUP($C70,食材マスタ!$A:$AB,16,FALSE)</f>
        <v>#N/A</v>
      </c>
      <c r="AD70" s="65" t="e">
        <f>VLOOKUP($C70,食材マスタ!$A:$AB,19,FALSE)</f>
        <v>#N/A</v>
      </c>
      <c r="AE70" s="65" t="e">
        <f>VLOOKUP($C70,食材マスタ!$A:$AB,26,FALSE)</f>
        <v>#N/A</v>
      </c>
      <c r="AF70" s="65" t="e">
        <f>VLOOKUP($C70,食材マスタ!$A:$AB,28,FALSE)</f>
        <v>#N/A</v>
      </c>
    </row>
    <row r="71" spans="1:32" ht="14.25" customHeight="1" x14ac:dyDescent="0.25">
      <c r="A71" s="291"/>
      <c r="B71" s="292"/>
      <c r="C71" s="46"/>
      <c r="D71" s="47"/>
      <c r="E71" s="123" t="str">
        <f>IF(C71="","",VLOOKUP(C71,食材マスタ!$A$3:$AB$455,6,FALSE))</f>
        <v/>
      </c>
      <c r="F71" s="49"/>
      <c r="G71" s="50" t="str">
        <f t="shared" si="11"/>
        <v/>
      </c>
      <c r="H71" s="41" t="str">
        <f t="shared" si="12"/>
        <v/>
      </c>
      <c r="I71" s="126" t="str">
        <f>IF(C71="","",VLOOKUP(C71,食材マスタ!$A$3:$AB$455,13,FALSE))</f>
        <v/>
      </c>
      <c r="J71" s="43" t="str">
        <f t="shared" si="13"/>
        <v/>
      </c>
      <c r="K71" s="51" t="str">
        <f t="shared" si="14"/>
        <v/>
      </c>
      <c r="L71" s="134" t="str">
        <f t="shared" si="15"/>
        <v/>
      </c>
      <c r="M71" s="52" t="str">
        <f t="shared" si="16"/>
        <v/>
      </c>
      <c r="N71" s="134" t="str">
        <f t="shared" si="17"/>
        <v/>
      </c>
      <c r="O71" s="52" t="str">
        <f t="shared" si="18"/>
        <v/>
      </c>
      <c r="P71" s="134" t="str">
        <f t="shared" si="19"/>
        <v/>
      </c>
      <c r="Q71" s="52" t="str">
        <f t="shared" si="20"/>
        <v/>
      </c>
      <c r="R71" s="134" t="str">
        <f t="shared" si="21"/>
        <v/>
      </c>
      <c r="S71" s="13" t="str">
        <f t="shared" si="10"/>
        <v/>
      </c>
      <c r="T71" s="138"/>
      <c r="U71" s="30"/>
      <c r="X71" s="65" t="e">
        <f>VLOOKUP($C71,食材マスタ!$A:$AB,5,FALSE)</f>
        <v>#N/A</v>
      </c>
      <c r="Y71" s="65" t="e">
        <f>VLOOKUP($C71,食材マスタ!$A:$AB,6,FALSE)</f>
        <v>#N/A</v>
      </c>
      <c r="Z71" s="65" t="e">
        <f>VLOOKUP($C71,食材マスタ!$A:$AB,13,FALSE)</f>
        <v>#N/A</v>
      </c>
      <c r="AA71" s="65" t="e">
        <f>VLOOKUP($C71,食材マスタ!$A:$AB,12,FALSE)</f>
        <v>#N/A</v>
      </c>
      <c r="AB71" s="65" t="e">
        <f>VLOOKUP($C71,食材マスタ!$A:$AB,14,FALSE)</f>
        <v>#N/A</v>
      </c>
      <c r="AC71" s="65" t="e">
        <f>VLOOKUP($C71,食材マスタ!$A:$AB,16,FALSE)</f>
        <v>#N/A</v>
      </c>
      <c r="AD71" s="65" t="e">
        <f>VLOOKUP($C71,食材マスタ!$A:$AB,19,FALSE)</f>
        <v>#N/A</v>
      </c>
      <c r="AE71" s="65" t="e">
        <f>VLOOKUP($C71,食材マスタ!$A:$AB,26,FALSE)</f>
        <v>#N/A</v>
      </c>
      <c r="AF71" s="65" t="e">
        <f>VLOOKUP($C71,食材マスタ!$A:$AB,28,FALSE)</f>
        <v>#N/A</v>
      </c>
    </row>
    <row r="72" spans="1:32" ht="14.25" customHeight="1" x14ac:dyDescent="0.25">
      <c r="A72" s="291"/>
      <c r="B72" s="292"/>
      <c r="C72" s="46"/>
      <c r="D72" s="47"/>
      <c r="E72" s="123" t="str">
        <f>IF(C72="","",VLOOKUP(C72,食材マスタ!$A$3:$AB$455,6,FALSE))</f>
        <v/>
      </c>
      <c r="F72" s="49"/>
      <c r="G72" s="50" t="str">
        <f t="shared" si="11"/>
        <v/>
      </c>
      <c r="H72" s="41" t="str">
        <f t="shared" si="12"/>
        <v/>
      </c>
      <c r="I72" s="126" t="str">
        <f>IF(C72="","",VLOOKUP(C72,食材マスタ!$A$3:$AB$455,13,FALSE))</f>
        <v/>
      </c>
      <c r="J72" s="43" t="str">
        <f t="shared" si="13"/>
        <v/>
      </c>
      <c r="K72" s="51" t="str">
        <f t="shared" si="14"/>
        <v/>
      </c>
      <c r="L72" s="134" t="str">
        <f t="shared" si="15"/>
        <v/>
      </c>
      <c r="M72" s="52" t="str">
        <f t="shared" si="16"/>
        <v/>
      </c>
      <c r="N72" s="134" t="str">
        <f t="shared" si="17"/>
        <v/>
      </c>
      <c r="O72" s="52" t="str">
        <f t="shared" si="18"/>
        <v/>
      </c>
      <c r="P72" s="134" t="str">
        <f t="shared" si="19"/>
        <v/>
      </c>
      <c r="Q72" s="52" t="str">
        <f t="shared" si="20"/>
        <v/>
      </c>
      <c r="R72" s="134" t="str">
        <f t="shared" si="21"/>
        <v/>
      </c>
      <c r="S72" s="13" t="str">
        <f t="shared" si="10"/>
        <v/>
      </c>
      <c r="T72" s="138"/>
      <c r="U72" s="30"/>
      <c r="X72" s="65" t="e">
        <f>VLOOKUP($C72,食材マスタ!$A:$AB,5,FALSE)</f>
        <v>#N/A</v>
      </c>
      <c r="Y72" s="65" t="e">
        <f>VLOOKUP($C72,食材マスタ!$A:$AB,6,FALSE)</f>
        <v>#N/A</v>
      </c>
      <c r="Z72" s="65" t="e">
        <f>VLOOKUP($C72,食材マスタ!$A:$AB,13,FALSE)</f>
        <v>#N/A</v>
      </c>
      <c r="AA72" s="65" t="e">
        <f>VLOOKUP($C72,食材マスタ!$A:$AB,12,FALSE)</f>
        <v>#N/A</v>
      </c>
      <c r="AB72" s="65" t="e">
        <f>VLOOKUP($C72,食材マスタ!$A:$AB,14,FALSE)</f>
        <v>#N/A</v>
      </c>
      <c r="AC72" s="65" t="e">
        <f>VLOOKUP($C72,食材マスタ!$A:$AB,16,FALSE)</f>
        <v>#N/A</v>
      </c>
      <c r="AD72" s="65" t="e">
        <f>VLOOKUP($C72,食材マスタ!$A:$AB,19,FALSE)</f>
        <v>#N/A</v>
      </c>
      <c r="AE72" s="65" t="e">
        <f>VLOOKUP($C72,食材マスタ!$A:$AB,26,FALSE)</f>
        <v>#N/A</v>
      </c>
      <c r="AF72" s="65" t="e">
        <f>VLOOKUP($C72,食材マスタ!$A:$AB,28,FALSE)</f>
        <v>#N/A</v>
      </c>
    </row>
    <row r="73" spans="1:32" ht="14.25" customHeight="1" x14ac:dyDescent="0.25">
      <c r="A73" s="291"/>
      <c r="B73" s="292"/>
      <c r="C73" s="46"/>
      <c r="D73" s="47"/>
      <c r="E73" s="123" t="str">
        <f>IF(C73="","",VLOOKUP(C73,食材マスタ!$A$3:$AB$455,6,FALSE))</f>
        <v/>
      </c>
      <c r="F73" s="49"/>
      <c r="G73" s="50" t="str">
        <f t="shared" ref="G73:G78" si="22">IF(C73="","",F73/((100-I73)/100))</f>
        <v/>
      </c>
      <c r="H73" s="41" t="str">
        <f t="shared" ref="H73:H78" si="23">IF(C73="","",ROUND(G73*AA73,1))</f>
        <v/>
      </c>
      <c r="I73" s="126" t="str">
        <f>IF(C73="","",VLOOKUP(C73,食材マスタ!$A$3:$AB$455,13,FALSE))</f>
        <v/>
      </c>
      <c r="J73" s="43" t="str">
        <f t="shared" ref="J73:J78" si="24">K73</f>
        <v/>
      </c>
      <c r="K73" s="51" t="str">
        <f t="shared" ref="K73:K78" si="25">IF(C73="","",ROUND((F73*AB73)/100,0))</f>
        <v/>
      </c>
      <c r="L73" s="134" t="str">
        <f t="shared" ref="L73:L78" si="26">M73</f>
        <v/>
      </c>
      <c r="M73" s="52" t="str">
        <f t="shared" ref="M73:M78" si="27">IF(C73="","",ROUND((F73*AC73)/100,1))</f>
        <v/>
      </c>
      <c r="N73" s="134" t="str">
        <f t="shared" ref="N73:N78" si="28">O73</f>
        <v/>
      </c>
      <c r="O73" s="52" t="str">
        <f t="shared" ref="O73:O78" si="29">IF(C73="","",ROUND((F73*AD73)/100,1))</f>
        <v/>
      </c>
      <c r="P73" s="134" t="str">
        <f t="shared" ref="P73:P78" si="30">Q73</f>
        <v/>
      </c>
      <c r="Q73" s="52" t="str">
        <f t="shared" ref="Q73:Q78" si="31">IF(C73="","",ROUND((F73*AE73)/100,1))</f>
        <v/>
      </c>
      <c r="R73" s="134" t="str">
        <f t="shared" ref="R73:R78" si="32">S73</f>
        <v/>
      </c>
      <c r="S73" s="13" t="str">
        <f t="shared" si="10"/>
        <v/>
      </c>
      <c r="T73" s="138"/>
      <c r="U73" s="30"/>
      <c r="X73" s="65" t="e">
        <f>VLOOKUP($C73,食材マスタ!$A:$AB,5,FALSE)</f>
        <v>#N/A</v>
      </c>
      <c r="Y73" s="65" t="e">
        <f>VLOOKUP($C73,食材マスタ!$A:$AB,6,FALSE)</f>
        <v>#N/A</v>
      </c>
      <c r="Z73" s="65" t="e">
        <f>VLOOKUP($C73,食材マスタ!$A:$AB,13,FALSE)</f>
        <v>#N/A</v>
      </c>
      <c r="AA73" s="65" t="e">
        <f>VLOOKUP($C73,食材マスタ!$A:$AB,12,FALSE)</f>
        <v>#N/A</v>
      </c>
      <c r="AB73" s="65" t="e">
        <f>VLOOKUP($C73,食材マスタ!$A:$AB,14,FALSE)</f>
        <v>#N/A</v>
      </c>
      <c r="AC73" s="65" t="e">
        <f>VLOOKUP($C73,食材マスタ!$A:$AB,16,FALSE)</f>
        <v>#N/A</v>
      </c>
      <c r="AD73" s="65" t="e">
        <f>VLOOKUP($C73,食材マスタ!$A:$AB,19,FALSE)</f>
        <v>#N/A</v>
      </c>
      <c r="AE73" s="65" t="e">
        <f>VLOOKUP($C73,食材マスタ!$A:$AB,26,FALSE)</f>
        <v>#N/A</v>
      </c>
      <c r="AF73" s="65" t="e">
        <f>VLOOKUP($C73,食材マスタ!$A:$AB,28,FALSE)</f>
        <v>#N/A</v>
      </c>
    </row>
    <row r="74" spans="1:32" ht="14.25" customHeight="1" x14ac:dyDescent="0.25">
      <c r="A74" s="291"/>
      <c r="B74" s="292"/>
      <c r="C74" s="46"/>
      <c r="D74" s="47"/>
      <c r="E74" s="123" t="str">
        <f>IF(C74="","",VLOOKUP(C74,食材マスタ!$A$3:$AB$455,6,FALSE))</f>
        <v/>
      </c>
      <c r="F74" s="49"/>
      <c r="G74" s="50" t="str">
        <f t="shared" si="22"/>
        <v/>
      </c>
      <c r="H74" s="41" t="str">
        <f t="shared" si="23"/>
        <v/>
      </c>
      <c r="I74" s="126" t="str">
        <f>IF(C74="","",VLOOKUP(C74,食材マスタ!$A$3:$AB$455,13,FALSE))</f>
        <v/>
      </c>
      <c r="J74" s="43" t="str">
        <f t="shared" si="24"/>
        <v/>
      </c>
      <c r="K74" s="51" t="str">
        <f t="shared" si="25"/>
        <v/>
      </c>
      <c r="L74" s="134" t="str">
        <f t="shared" si="26"/>
        <v/>
      </c>
      <c r="M74" s="52" t="str">
        <f t="shared" si="27"/>
        <v/>
      </c>
      <c r="N74" s="134" t="str">
        <f t="shared" si="28"/>
        <v/>
      </c>
      <c r="O74" s="52" t="str">
        <f t="shared" si="29"/>
        <v/>
      </c>
      <c r="P74" s="134" t="str">
        <f t="shared" si="30"/>
        <v/>
      </c>
      <c r="Q74" s="52" t="str">
        <f t="shared" si="31"/>
        <v/>
      </c>
      <c r="R74" s="134" t="str">
        <f t="shared" si="32"/>
        <v/>
      </c>
      <c r="S74" s="13" t="str">
        <f t="shared" si="10"/>
        <v/>
      </c>
      <c r="T74" s="138"/>
      <c r="U74" s="30"/>
      <c r="X74" s="65" t="e">
        <f>VLOOKUP($C74,食材マスタ!$A:$AB,5,FALSE)</f>
        <v>#N/A</v>
      </c>
      <c r="Y74" s="65" t="e">
        <f>VLOOKUP($C74,食材マスタ!$A:$AB,6,FALSE)</f>
        <v>#N/A</v>
      </c>
      <c r="Z74" s="65" t="e">
        <f>VLOOKUP($C74,食材マスタ!$A:$AB,13,FALSE)</f>
        <v>#N/A</v>
      </c>
      <c r="AA74" s="65" t="e">
        <f>VLOOKUP($C74,食材マスタ!$A:$AB,12,FALSE)</f>
        <v>#N/A</v>
      </c>
      <c r="AB74" s="65" t="e">
        <f>VLOOKUP($C74,食材マスタ!$A:$AB,14,FALSE)</f>
        <v>#N/A</v>
      </c>
      <c r="AC74" s="65" t="e">
        <f>VLOOKUP($C74,食材マスタ!$A:$AB,16,FALSE)</f>
        <v>#N/A</v>
      </c>
      <c r="AD74" s="65" t="e">
        <f>VLOOKUP($C74,食材マスタ!$A:$AB,19,FALSE)</f>
        <v>#N/A</v>
      </c>
      <c r="AE74" s="65" t="e">
        <f>VLOOKUP($C74,食材マスタ!$A:$AB,26,FALSE)</f>
        <v>#N/A</v>
      </c>
      <c r="AF74" s="65" t="e">
        <f>VLOOKUP($C74,食材マスタ!$A:$AB,28,FALSE)</f>
        <v>#N/A</v>
      </c>
    </row>
    <row r="75" spans="1:32" ht="14.25" customHeight="1" x14ac:dyDescent="0.25">
      <c r="A75" s="291"/>
      <c r="B75" s="292"/>
      <c r="C75" s="46"/>
      <c r="D75" s="62"/>
      <c r="E75" s="123" t="str">
        <f>IF(C75="","",VLOOKUP(C75,食材マスタ!$A$3:$AB$455,6,FALSE))</f>
        <v/>
      </c>
      <c r="F75" s="49"/>
      <c r="G75" s="50" t="str">
        <f t="shared" si="22"/>
        <v/>
      </c>
      <c r="H75" s="41" t="str">
        <f t="shared" si="23"/>
        <v/>
      </c>
      <c r="I75" s="126" t="str">
        <f>IF(C75="","",VLOOKUP(C75,食材マスタ!$A$3:$AB$455,13,FALSE))</f>
        <v/>
      </c>
      <c r="J75" s="43" t="str">
        <f t="shared" si="24"/>
        <v/>
      </c>
      <c r="K75" s="51" t="str">
        <f t="shared" si="25"/>
        <v/>
      </c>
      <c r="L75" s="134" t="str">
        <f t="shared" si="26"/>
        <v/>
      </c>
      <c r="M75" s="52" t="str">
        <f t="shared" si="27"/>
        <v/>
      </c>
      <c r="N75" s="134" t="str">
        <f t="shared" si="28"/>
        <v/>
      </c>
      <c r="O75" s="52" t="str">
        <f t="shared" si="29"/>
        <v/>
      </c>
      <c r="P75" s="134" t="str">
        <f t="shared" si="30"/>
        <v/>
      </c>
      <c r="Q75" s="52" t="str">
        <f t="shared" si="31"/>
        <v/>
      </c>
      <c r="R75" s="134" t="str">
        <f t="shared" si="32"/>
        <v/>
      </c>
      <c r="S75" s="13" t="str">
        <f t="shared" si="10"/>
        <v/>
      </c>
      <c r="T75" s="139"/>
      <c r="U75" s="33"/>
      <c r="X75" s="65" t="e">
        <f>VLOOKUP($C75,食材マスタ!$A:$AB,5,FALSE)</f>
        <v>#N/A</v>
      </c>
      <c r="Y75" s="65" t="e">
        <f>VLOOKUP($C75,食材マスタ!$A:$AB,6,FALSE)</f>
        <v>#N/A</v>
      </c>
      <c r="Z75" s="65" t="e">
        <f>VLOOKUP($C75,食材マスタ!$A:$AB,13,FALSE)</f>
        <v>#N/A</v>
      </c>
      <c r="AA75" s="65" t="e">
        <f>VLOOKUP($C75,食材マスタ!$A:$AB,12,FALSE)</f>
        <v>#N/A</v>
      </c>
      <c r="AB75" s="65" t="e">
        <f>VLOOKUP($C75,食材マスタ!$A:$AB,14,FALSE)</f>
        <v>#N/A</v>
      </c>
      <c r="AC75" s="65" t="e">
        <f>VLOOKUP($C75,食材マスタ!$A:$AB,16,FALSE)</f>
        <v>#N/A</v>
      </c>
      <c r="AD75" s="65" t="e">
        <f>VLOOKUP($C75,食材マスタ!$A:$AB,19,FALSE)</f>
        <v>#N/A</v>
      </c>
      <c r="AE75" s="65" t="e">
        <f>VLOOKUP($C75,食材マスタ!$A:$AB,26,FALSE)</f>
        <v>#N/A</v>
      </c>
      <c r="AF75" s="65" t="e">
        <f>VLOOKUP($C75,食材マスタ!$A:$AB,28,FALSE)</f>
        <v>#N/A</v>
      </c>
    </row>
    <row r="76" spans="1:32" ht="14.25" customHeight="1" x14ac:dyDescent="0.25">
      <c r="A76" s="291"/>
      <c r="B76" s="292"/>
      <c r="C76" s="61"/>
      <c r="D76" s="47"/>
      <c r="E76" s="123" t="str">
        <f>IF(C76="","",VLOOKUP(C76,食材マスタ!$A$3:$AB$455,6,FALSE))</f>
        <v/>
      </c>
      <c r="F76" s="49"/>
      <c r="G76" s="50" t="str">
        <f t="shared" si="22"/>
        <v/>
      </c>
      <c r="H76" s="41" t="str">
        <f t="shared" si="23"/>
        <v/>
      </c>
      <c r="I76" s="126" t="str">
        <f>IF(C76="","",VLOOKUP(C76,食材マスタ!$A$3:$AB$455,13,FALSE))</f>
        <v/>
      </c>
      <c r="J76" s="43" t="str">
        <f t="shared" si="24"/>
        <v/>
      </c>
      <c r="K76" s="51" t="str">
        <f t="shared" si="25"/>
        <v/>
      </c>
      <c r="L76" s="134" t="str">
        <f t="shared" si="26"/>
        <v/>
      </c>
      <c r="M76" s="52" t="str">
        <f t="shared" si="27"/>
        <v/>
      </c>
      <c r="N76" s="134" t="str">
        <f t="shared" si="28"/>
        <v/>
      </c>
      <c r="O76" s="52" t="str">
        <f t="shared" si="29"/>
        <v/>
      </c>
      <c r="P76" s="134" t="str">
        <f t="shared" si="30"/>
        <v/>
      </c>
      <c r="Q76" s="52" t="str">
        <f t="shared" si="31"/>
        <v/>
      </c>
      <c r="R76" s="134" t="str">
        <f t="shared" si="32"/>
        <v/>
      </c>
      <c r="S76" s="13" t="str">
        <f t="shared" si="10"/>
        <v/>
      </c>
      <c r="T76" s="138"/>
      <c r="U76" s="32"/>
      <c r="X76" s="65" t="e">
        <f>VLOOKUP($C76,食材マスタ!$A:$AB,5,FALSE)</f>
        <v>#N/A</v>
      </c>
      <c r="Y76" s="65" t="e">
        <f>VLOOKUP($C76,食材マスタ!$A:$AB,6,FALSE)</f>
        <v>#N/A</v>
      </c>
      <c r="Z76" s="65" t="e">
        <f>VLOOKUP($C76,食材マスタ!$A:$AB,13,FALSE)</f>
        <v>#N/A</v>
      </c>
      <c r="AA76" s="65" t="e">
        <f>VLOOKUP($C76,食材マスタ!$A:$AB,12,FALSE)</f>
        <v>#N/A</v>
      </c>
      <c r="AB76" s="65" t="e">
        <f>VLOOKUP($C76,食材マスタ!$A:$AB,14,FALSE)</f>
        <v>#N/A</v>
      </c>
      <c r="AC76" s="65" t="e">
        <f>VLOOKUP($C76,食材マスタ!$A:$AB,16,FALSE)</f>
        <v>#N/A</v>
      </c>
      <c r="AD76" s="65" t="e">
        <f>VLOOKUP($C76,食材マスタ!$A:$AB,19,FALSE)</f>
        <v>#N/A</v>
      </c>
      <c r="AE76" s="65" t="e">
        <f>VLOOKUP($C76,食材マスタ!$A:$AB,26,FALSE)</f>
        <v>#N/A</v>
      </c>
      <c r="AF76" s="65" t="e">
        <f>VLOOKUP($C76,食材マスタ!$A:$AB,28,FALSE)</f>
        <v>#N/A</v>
      </c>
    </row>
    <row r="77" spans="1:32" ht="14.25" customHeight="1" x14ac:dyDescent="0.25">
      <c r="A77" s="291"/>
      <c r="B77" s="292"/>
      <c r="C77" s="46"/>
      <c r="D77" s="62"/>
      <c r="E77" s="123" t="str">
        <f>IF(C77="","",VLOOKUP(C77,食材マスタ!$A$3:$AB$455,6,FALSE))</f>
        <v/>
      </c>
      <c r="F77" s="49"/>
      <c r="G77" s="50" t="str">
        <f t="shared" si="22"/>
        <v/>
      </c>
      <c r="H77" s="41" t="str">
        <f t="shared" si="23"/>
        <v/>
      </c>
      <c r="I77" s="126" t="str">
        <f>IF(C77="","",VLOOKUP(C77,食材マスタ!$A$3:$AB$455,13,FALSE))</f>
        <v/>
      </c>
      <c r="J77" s="43" t="str">
        <f t="shared" si="24"/>
        <v/>
      </c>
      <c r="K77" s="51" t="str">
        <f t="shared" si="25"/>
        <v/>
      </c>
      <c r="L77" s="134" t="str">
        <f t="shared" si="26"/>
        <v/>
      </c>
      <c r="M77" s="52" t="str">
        <f t="shared" si="27"/>
        <v/>
      </c>
      <c r="N77" s="134" t="str">
        <f t="shared" si="28"/>
        <v/>
      </c>
      <c r="O77" s="52" t="str">
        <f t="shared" si="29"/>
        <v/>
      </c>
      <c r="P77" s="134" t="str">
        <f t="shared" si="30"/>
        <v/>
      </c>
      <c r="Q77" s="52" t="str">
        <f t="shared" si="31"/>
        <v/>
      </c>
      <c r="R77" s="134" t="str">
        <f t="shared" si="32"/>
        <v/>
      </c>
      <c r="S77" s="13" t="str">
        <f t="shared" si="10"/>
        <v/>
      </c>
      <c r="T77" s="139"/>
      <c r="U77" s="33"/>
      <c r="X77" s="65" t="e">
        <f>VLOOKUP($C77,食材マスタ!$A:$AB,5,FALSE)</f>
        <v>#N/A</v>
      </c>
      <c r="Y77" s="65" t="e">
        <f>VLOOKUP($C77,食材マスタ!$A:$AB,6,FALSE)</f>
        <v>#N/A</v>
      </c>
      <c r="Z77" s="65" t="e">
        <f>VLOOKUP($C77,食材マスタ!$A:$AB,13,FALSE)</f>
        <v>#N/A</v>
      </c>
      <c r="AA77" s="65" t="e">
        <f>VLOOKUP($C77,食材マスタ!$A:$AB,12,FALSE)</f>
        <v>#N/A</v>
      </c>
      <c r="AB77" s="65" t="e">
        <f>VLOOKUP($C77,食材マスタ!$A:$AB,14,FALSE)</f>
        <v>#N/A</v>
      </c>
      <c r="AC77" s="65" t="e">
        <f>VLOOKUP($C77,食材マスタ!$A:$AB,16,FALSE)</f>
        <v>#N/A</v>
      </c>
      <c r="AD77" s="65" t="e">
        <f>VLOOKUP($C77,食材マスタ!$A:$AB,19,FALSE)</f>
        <v>#N/A</v>
      </c>
      <c r="AE77" s="65" t="e">
        <f>VLOOKUP($C77,食材マスタ!$A:$AB,26,FALSE)</f>
        <v>#N/A</v>
      </c>
      <c r="AF77" s="65" t="e">
        <f>VLOOKUP($C77,食材マスタ!$A:$AB,28,FALSE)</f>
        <v>#N/A</v>
      </c>
    </row>
    <row r="78" spans="1:32" ht="14.25" customHeight="1" thickBot="1" x14ac:dyDescent="0.3">
      <c r="A78" s="291"/>
      <c r="B78" s="292"/>
      <c r="C78" s="46"/>
      <c r="D78" s="47"/>
      <c r="E78" s="73" t="str">
        <f>IF(C78="","",VLOOKUP(C78,食材マスタ!$A$3:$AB$455,6,FALSE))</f>
        <v/>
      </c>
      <c r="F78" s="49"/>
      <c r="G78" s="50" t="str">
        <f t="shared" si="22"/>
        <v/>
      </c>
      <c r="H78" s="41" t="str">
        <f t="shared" si="23"/>
        <v/>
      </c>
      <c r="I78" s="76" t="str">
        <f>IF(C78="","",VLOOKUP(C78,食材マスタ!$A$3:$AB$455,13,FALSE))</f>
        <v/>
      </c>
      <c r="J78" s="43" t="str">
        <f t="shared" si="24"/>
        <v/>
      </c>
      <c r="K78" s="51" t="str">
        <f t="shared" si="25"/>
        <v/>
      </c>
      <c r="L78" s="134" t="str">
        <f t="shared" si="26"/>
        <v/>
      </c>
      <c r="M78" s="52" t="str">
        <f t="shared" si="27"/>
        <v/>
      </c>
      <c r="N78" s="134" t="str">
        <f t="shared" si="28"/>
        <v/>
      </c>
      <c r="O78" s="52" t="str">
        <f t="shared" si="29"/>
        <v/>
      </c>
      <c r="P78" s="134" t="str">
        <f t="shared" si="30"/>
        <v/>
      </c>
      <c r="Q78" s="52" t="str">
        <f t="shared" si="31"/>
        <v/>
      </c>
      <c r="R78" s="134" t="str">
        <f t="shared" si="32"/>
        <v/>
      </c>
      <c r="S78" s="13" t="str">
        <f t="shared" si="10"/>
        <v/>
      </c>
      <c r="T78" s="138"/>
      <c r="U78" s="29"/>
      <c r="X78" s="65" t="e">
        <f>VLOOKUP($C78,食材マスタ!$A:$AB,5,FALSE)</f>
        <v>#N/A</v>
      </c>
      <c r="Y78" s="65" t="e">
        <f>VLOOKUP($C78,食材マスタ!$A:$AB,6,FALSE)</f>
        <v>#N/A</v>
      </c>
      <c r="Z78" s="65" t="e">
        <f>VLOOKUP($C78,食材マスタ!$A:$AB,13,FALSE)</f>
        <v>#N/A</v>
      </c>
      <c r="AA78" s="65" t="e">
        <f>VLOOKUP($C78,食材マスタ!$A:$AB,12,FALSE)</f>
        <v>#N/A</v>
      </c>
      <c r="AB78" s="65" t="e">
        <f>VLOOKUP($C78,食材マスタ!$A:$AB,14,FALSE)</f>
        <v>#N/A</v>
      </c>
      <c r="AC78" s="65" t="e">
        <f>VLOOKUP($C78,食材マスタ!$A:$AB,16,FALSE)</f>
        <v>#N/A</v>
      </c>
      <c r="AD78" s="65" t="e">
        <f>VLOOKUP($C78,食材マスタ!$A:$AB,19,FALSE)</f>
        <v>#N/A</v>
      </c>
      <c r="AE78" s="65" t="e">
        <f>VLOOKUP($C78,食材マスタ!$A:$AB,26,FALSE)</f>
        <v>#N/A</v>
      </c>
      <c r="AF78" s="65" t="e">
        <f>VLOOKUP($C78,食材マスタ!$A:$AB,28,FALSE)</f>
        <v>#N/A</v>
      </c>
    </row>
    <row r="79" spans="1:32" s="18" customFormat="1" ht="14.25" customHeight="1" thickBot="1" x14ac:dyDescent="0.3">
      <c r="A79" s="242" t="s">
        <v>2129</v>
      </c>
      <c r="B79" s="243"/>
      <c r="C79" s="20"/>
      <c r="D79" s="21"/>
      <c r="E79" s="22"/>
      <c r="F79" s="24"/>
      <c r="G79" s="22"/>
      <c r="H79" s="23">
        <f>SUM(H8:H78)</f>
        <v>0</v>
      </c>
      <c r="I79" s="24"/>
      <c r="J79" s="25">
        <f t="shared" ref="J79:S79" si="33">SUM(J8:J78)</f>
        <v>0</v>
      </c>
      <c r="K79" s="24">
        <f t="shared" si="33"/>
        <v>0</v>
      </c>
      <c r="L79" s="24">
        <f t="shared" si="33"/>
        <v>0</v>
      </c>
      <c r="M79" s="24">
        <f t="shared" si="33"/>
        <v>0</v>
      </c>
      <c r="N79" s="24">
        <f t="shared" si="33"/>
        <v>0</v>
      </c>
      <c r="O79" s="24">
        <f t="shared" si="33"/>
        <v>0</v>
      </c>
      <c r="P79" s="24">
        <f t="shared" si="33"/>
        <v>0</v>
      </c>
      <c r="Q79" s="24">
        <f t="shared" si="33"/>
        <v>0</v>
      </c>
      <c r="R79" s="24">
        <f t="shared" si="33"/>
        <v>0</v>
      </c>
      <c r="S79" s="24">
        <f t="shared" si="33"/>
        <v>0</v>
      </c>
      <c r="T79" s="24"/>
      <c r="U79" s="26"/>
      <c r="X79" s="65" t="e">
        <f>VLOOKUP($C79,食材マスタ!$A:$AB,5,FALSE)</f>
        <v>#N/A</v>
      </c>
      <c r="Y79" s="65" t="e">
        <f>VLOOKUP($C79,食材マスタ!$A:$AB,6,FALSE)</f>
        <v>#N/A</v>
      </c>
      <c r="Z79" s="65" t="e">
        <f>VLOOKUP($C79,食材マスタ!$A:$AB,13,FALSE)</f>
        <v>#N/A</v>
      </c>
      <c r="AA79" s="65" t="e">
        <f>VLOOKUP($C79,食材マスタ!$A:$AB,12,FALSE)</f>
        <v>#N/A</v>
      </c>
      <c r="AB79" s="65" t="e">
        <f>VLOOKUP($C79,食材マスタ!$A:$AB,14,FALSE)</f>
        <v>#N/A</v>
      </c>
      <c r="AC79" s="65" t="e">
        <f>VLOOKUP($C79,食材マスタ!$A:$AB,16,FALSE)</f>
        <v>#N/A</v>
      </c>
      <c r="AD79" s="65" t="e">
        <f>VLOOKUP($C79,食材マスタ!$A:$AB,19,FALSE)</f>
        <v>#N/A</v>
      </c>
      <c r="AE79" s="65" t="e">
        <f>VLOOKUP($C79,食材マスタ!$A:$AB,26,FALSE)</f>
        <v>#N/A</v>
      </c>
      <c r="AF79" s="65" t="e">
        <f>VLOOKUP($C79,食材マスタ!$A:$AB,28,FALSE)</f>
        <v>#N/A</v>
      </c>
    </row>
  </sheetData>
  <sheetProtection selectLockedCells="1" selectUnlockedCells="1"/>
  <mergeCells count="84">
    <mergeCell ref="A79:B79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8:B8"/>
    <mergeCell ref="D2:T2"/>
    <mergeCell ref="B5:C5"/>
    <mergeCell ref="E5:F5"/>
    <mergeCell ref="G5:H5"/>
    <mergeCell ref="I5:N5"/>
    <mergeCell ref="P5:R5"/>
    <mergeCell ref="T5:U5"/>
    <mergeCell ref="A6:B7"/>
    <mergeCell ref="C6:C7"/>
    <mergeCell ref="D6:D7"/>
    <mergeCell ref="E6:E7"/>
    <mergeCell ref="U6:U7"/>
  </mergeCells>
  <phoneticPr fontId="4"/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F79"/>
  <sheetViews>
    <sheetView zoomScale="83" zoomScaleNormal="85" workbookViewId="0">
      <pane xSplit="6" ySplit="7" topLeftCell="G25" activePane="bottomRight" state="frozen"/>
      <selection pane="topRight" activeCell="A6" sqref="A6:B7"/>
      <selection pane="bottomLeft" activeCell="A6" sqref="A6:B7"/>
      <selection pane="bottomRight" activeCell="U3" sqref="U3"/>
    </sheetView>
  </sheetViews>
  <sheetFormatPr defaultColWidth="9" defaultRowHeight="15.75" x14ac:dyDescent="0.25"/>
  <cols>
    <col min="1" max="2" width="9.25" style="1" customWidth="1"/>
    <col min="3" max="3" width="8.25" style="2" customWidth="1"/>
    <col min="4" max="4" width="7.75" style="3" customWidth="1"/>
    <col min="5" max="5" width="17.875" style="1" customWidth="1"/>
    <col min="6" max="6" width="8.25" style="1" customWidth="1"/>
    <col min="7" max="10" width="7.75" style="1" customWidth="1"/>
    <col min="11" max="11" width="7.75" style="1" hidden="1" customWidth="1"/>
    <col min="12" max="12" width="7.75" style="1" customWidth="1"/>
    <col min="13" max="13" width="7.75" style="1" hidden="1" customWidth="1"/>
    <col min="14" max="14" width="7.75" style="1" customWidth="1"/>
    <col min="15" max="15" width="7.75" style="1" hidden="1" customWidth="1"/>
    <col min="16" max="16" width="7.75" style="1" customWidth="1"/>
    <col min="17" max="17" width="7.75" style="1" hidden="1" customWidth="1"/>
    <col min="18" max="18" width="7.75" style="1" customWidth="1"/>
    <col min="19" max="19" width="5.875" style="1" hidden="1" customWidth="1"/>
    <col min="20" max="20" width="11.875" style="1" customWidth="1"/>
    <col min="21" max="21" width="24.75" style="1" customWidth="1"/>
    <col min="22" max="22" width="1.2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63" t="s">
        <v>2085</v>
      </c>
      <c r="U1" s="4" t="s">
        <v>2134</v>
      </c>
    </row>
    <row r="2" spans="1:32" ht="22.5" customHeight="1" x14ac:dyDescent="0.25">
      <c r="B2" s="27"/>
      <c r="D2" s="244" t="s">
        <v>2135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35" t="s">
        <v>2088</v>
      </c>
      <c r="B5" s="297" t="str">
        <f>+IF('治療食朝(様式4-1)'!B5:C5="","",'治療食朝(様式4-1)'!B5:C5)</f>
        <v/>
      </c>
      <c r="C5" s="297"/>
      <c r="D5" s="133" t="s">
        <v>2089</v>
      </c>
      <c r="E5" s="297" t="str">
        <f>+IF('治療食朝(様式4-1)'!E5:F5="","",'治療食朝(様式4-1)'!E5:F5)</f>
        <v/>
      </c>
      <c r="F5" s="297"/>
      <c r="G5" s="264" t="s">
        <v>2090</v>
      </c>
      <c r="H5" s="264"/>
      <c r="I5" s="297" t="str">
        <f>+IF('治療食朝(様式4-1)'!I5:N5="","",'治療食朝(様式4-1)'!I5:N5)</f>
        <v/>
      </c>
      <c r="J5" s="297"/>
      <c r="K5" s="297"/>
      <c r="L5" s="297"/>
      <c r="M5" s="297"/>
      <c r="N5" s="297"/>
      <c r="P5" s="264" t="s">
        <v>2091</v>
      </c>
      <c r="Q5" s="264"/>
      <c r="R5" s="264"/>
      <c r="S5" s="64"/>
      <c r="T5" s="297" t="str">
        <f>+IF('治療食朝(様式4-1)'!T5:U5="","",'治療食朝(様式4-1)'!T5:U5)</f>
        <v/>
      </c>
      <c r="U5" s="297"/>
      <c r="V5" s="6"/>
    </row>
    <row r="6" spans="1:32" ht="18.75" customHeight="1" x14ac:dyDescent="0.25">
      <c r="A6" s="248" t="s">
        <v>2092</v>
      </c>
      <c r="B6" s="249"/>
      <c r="C6" s="258" t="s">
        <v>2093</v>
      </c>
      <c r="D6" s="260" t="s">
        <v>2094</v>
      </c>
      <c r="E6" s="262" t="s">
        <v>2095</v>
      </c>
      <c r="F6" s="28" t="s">
        <v>2096</v>
      </c>
      <c r="G6" s="28" t="s">
        <v>2097</v>
      </c>
      <c r="H6" s="28" t="s">
        <v>2098</v>
      </c>
      <c r="I6" s="28" t="s">
        <v>2099</v>
      </c>
      <c r="J6" s="28" t="s">
        <v>2100</v>
      </c>
      <c r="K6" s="28" t="s">
        <v>2100</v>
      </c>
      <c r="L6" s="28" t="s">
        <v>2101</v>
      </c>
      <c r="M6" s="28" t="s">
        <v>2101</v>
      </c>
      <c r="N6" s="28" t="s">
        <v>2102</v>
      </c>
      <c r="O6" s="28" t="s">
        <v>2102</v>
      </c>
      <c r="P6" s="28" t="s">
        <v>2103</v>
      </c>
      <c r="Q6" s="28" t="s">
        <v>2103</v>
      </c>
      <c r="R6" s="28" t="s">
        <v>2104</v>
      </c>
      <c r="S6" s="7" t="s">
        <v>2105</v>
      </c>
      <c r="T6" s="7" t="s">
        <v>2106</v>
      </c>
      <c r="U6" s="256" t="s">
        <v>2107</v>
      </c>
      <c r="V6" s="8"/>
    </row>
    <row r="7" spans="1:32" ht="18.75" customHeight="1" thickBot="1" x14ac:dyDescent="0.3">
      <c r="A7" s="250"/>
      <c r="B7" s="251"/>
      <c r="C7" s="259"/>
      <c r="D7" s="261"/>
      <c r="E7" s="263"/>
      <c r="F7" s="9" t="s">
        <v>2108</v>
      </c>
      <c r="G7" s="9" t="s">
        <v>2108</v>
      </c>
      <c r="H7" s="9" t="s">
        <v>2109</v>
      </c>
      <c r="I7" s="9" t="s">
        <v>2110</v>
      </c>
      <c r="J7" s="9" t="s">
        <v>2111</v>
      </c>
      <c r="K7" s="9" t="s">
        <v>2111</v>
      </c>
      <c r="L7" s="9" t="s">
        <v>2108</v>
      </c>
      <c r="M7" s="9" t="s">
        <v>2108</v>
      </c>
      <c r="N7" s="9" t="s">
        <v>2108</v>
      </c>
      <c r="O7" s="9" t="s">
        <v>2108</v>
      </c>
      <c r="P7" s="9" t="s">
        <v>2108</v>
      </c>
      <c r="Q7" s="9" t="s">
        <v>2108</v>
      </c>
      <c r="R7" s="9" t="s">
        <v>2108</v>
      </c>
      <c r="S7" s="9" t="s">
        <v>2108</v>
      </c>
      <c r="T7" s="9" t="s">
        <v>2112</v>
      </c>
      <c r="U7" s="257"/>
      <c r="X7" s="65" t="s">
        <v>2113</v>
      </c>
      <c r="Y7" s="65" t="s">
        <v>2114</v>
      </c>
      <c r="Z7" s="66" t="s">
        <v>2115</v>
      </c>
      <c r="AA7" s="65" t="s">
        <v>2116</v>
      </c>
      <c r="AB7" s="66" t="s">
        <v>2131</v>
      </c>
      <c r="AC7" s="66" t="s">
        <v>2118</v>
      </c>
      <c r="AD7" s="66" t="s">
        <v>2119</v>
      </c>
      <c r="AE7" s="66" t="s">
        <v>2120</v>
      </c>
      <c r="AF7" s="66" t="s">
        <v>2121</v>
      </c>
    </row>
    <row r="8" spans="1:32" ht="14.25" customHeight="1" x14ac:dyDescent="0.25">
      <c r="A8" s="293"/>
      <c r="B8" s="294"/>
      <c r="C8" s="36"/>
      <c r="D8" s="37"/>
      <c r="E8" s="38" t="str">
        <f>IF(C8="","",VLOOKUP(C8,食材マスタ!$A$3:$AB$455,6,FALSE))</f>
        <v/>
      </c>
      <c r="F8" s="39"/>
      <c r="G8" s="40" t="str">
        <f t="shared" ref="G8" si="0">IF(C8="","",F8/((100-I8)/100))</f>
        <v/>
      </c>
      <c r="H8" s="41" t="str">
        <f t="shared" ref="H8" si="1">IF(C8="","",ROUND(G8*AA8,1))</f>
        <v/>
      </c>
      <c r="I8" s="42" t="str">
        <f>IF(C8="","",VLOOKUP(C8,食材マスタ!$A$3:$AB$455,13,FALSE))</f>
        <v/>
      </c>
      <c r="J8" s="43" t="str">
        <f t="shared" ref="J8:L8" si="2">K8</f>
        <v/>
      </c>
      <c r="K8" s="44" t="str">
        <f t="shared" ref="K8" si="3">IF(C8="","",ROUND((F8*AB8)/100,0))</f>
        <v/>
      </c>
      <c r="L8" s="134" t="str">
        <f t="shared" si="2"/>
        <v/>
      </c>
      <c r="M8" s="45" t="str">
        <f t="shared" ref="M8" si="4">IF(C8="","",ROUND((F8*AC8)/100,1))</f>
        <v/>
      </c>
      <c r="N8" s="134" t="str">
        <f t="shared" ref="N8" si="5">O8</f>
        <v/>
      </c>
      <c r="O8" s="45" t="str">
        <f t="shared" ref="O8" si="6">IF(C8="","",ROUND((F8*AD8)/100,1))</f>
        <v/>
      </c>
      <c r="P8" s="134" t="str">
        <f t="shared" ref="P8" si="7">Q8</f>
        <v/>
      </c>
      <c r="Q8" s="45" t="str">
        <f t="shared" ref="Q8" si="8">IF(C8="","",ROUND((F8*AE8)/100,1))</f>
        <v/>
      </c>
      <c r="R8" s="134" t="str">
        <f t="shared" ref="R8" si="9">S8</f>
        <v/>
      </c>
      <c r="S8" s="10" t="str">
        <f t="shared" ref="S8:S78" si="10">IF(C8="","",ROUND((F8*AF8)/100,1))</f>
        <v/>
      </c>
      <c r="T8" s="137"/>
      <c r="U8" s="34"/>
      <c r="X8" s="65" t="e">
        <f>VLOOKUP($C8,食材マスタ!$A:$AB,5,FALSE)</f>
        <v>#N/A</v>
      </c>
      <c r="Y8" s="65" t="e">
        <f>VLOOKUP($C8,食材マスタ!$A:$AB,6,FALSE)</f>
        <v>#N/A</v>
      </c>
      <c r="Z8" s="65" t="e">
        <f>VLOOKUP($C8,食材マスタ!$A:$AB,13,FALSE)</f>
        <v>#N/A</v>
      </c>
      <c r="AA8" s="65" t="e">
        <f>VLOOKUP($C8,食材マスタ!$A:$AB,12,FALSE)</f>
        <v>#N/A</v>
      </c>
      <c r="AB8" s="65" t="e">
        <f>VLOOKUP($C8,食材マスタ!$A:$AB,14,FALSE)</f>
        <v>#N/A</v>
      </c>
      <c r="AC8" s="65" t="e">
        <f>VLOOKUP($C8,食材マスタ!$A:$AB,16,FALSE)</f>
        <v>#N/A</v>
      </c>
      <c r="AD8" s="65" t="e">
        <f>VLOOKUP($C8,食材マスタ!$A:$AB,19,FALSE)</f>
        <v>#N/A</v>
      </c>
      <c r="AE8" s="65" t="e">
        <f>VLOOKUP($C8,食材マスタ!$A:$AB,26,FALSE)</f>
        <v>#N/A</v>
      </c>
      <c r="AF8" s="65" t="e">
        <f>VLOOKUP($C8,食材マスタ!$A:$AB,28,FALSE)</f>
        <v>#N/A</v>
      </c>
    </row>
    <row r="9" spans="1:32" ht="14.25" customHeight="1" x14ac:dyDescent="0.25">
      <c r="A9" s="291"/>
      <c r="B9" s="292"/>
      <c r="C9" s="46"/>
      <c r="D9" s="47"/>
      <c r="E9" s="123" t="str">
        <f>IF(C9="","",VLOOKUP(C9,食材マスタ!$A$3:$AB$455,6,FALSE))</f>
        <v/>
      </c>
      <c r="F9" s="49"/>
      <c r="G9" s="50" t="str">
        <f t="shared" ref="G9:G72" si="11">IF(C9="","",F9/((100-I9)/100))</f>
        <v/>
      </c>
      <c r="H9" s="41" t="str">
        <f t="shared" ref="H9:H72" si="12">IF(C9="","",ROUND(G9*AA9,1))</f>
        <v/>
      </c>
      <c r="I9" s="126" t="str">
        <f>IF(C9="","",VLOOKUP(C9,食材マスタ!$A$3:$AB$455,13,FALSE))</f>
        <v/>
      </c>
      <c r="J9" s="43" t="str">
        <f t="shared" ref="J9:J72" si="13">K9</f>
        <v/>
      </c>
      <c r="K9" s="51" t="str">
        <f t="shared" ref="K9:K72" si="14">IF(C9="","",ROUND((F9*AB9)/100,0))</f>
        <v/>
      </c>
      <c r="L9" s="134" t="str">
        <f t="shared" ref="L9:L72" si="15">M9</f>
        <v/>
      </c>
      <c r="M9" s="52" t="str">
        <f t="shared" ref="M9:M72" si="16">IF(C9="","",ROUND((F9*AC9)/100,1))</f>
        <v/>
      </c>
      <c r="N9" s="134" t="str">
        <f t="shared" ref="N9:N72" si="17">O9</f>
        <v/>
      </c>
      <c r="O9" s="52" t="str">
        <f t="shared" ref="O9:O72" si="18">IF(C9="","",ROUND((F9*AD9)/100,1))</f>
        <v/>
      </c>
      <c r="P9" s="134" t="str">
        <f t="shared" ref="P9:P72" si="19">Q9</f>
        <v/>
      </c>
      <c r="Q9" s="52" t="str">
        <f t="shared" ref="Q9:Q72" si="20">IF(C9="","",ROUND((F9*AE9)/100,1))</f>
        <v/>
      </c>
      <c r="R9" s="134" t="str">
        <f t="shared" ref="R9:R72" si="21">S9</f>
        <v/>
      </c>
      <c r="S9" s="13" t="str">
        <f t="shared" si="10"/>
        <v/>
      </c>
      <c r="T9" s="138"/>
      <c r="U9" s="29"/>
      <c r="X9" s="65" t="e">
        <f>VLOOKUP($C9,食材マスタ!$A:$AB,5,FALSE)</f>
        <v>#N/A</v>
      </c>
      <c r="Y9" s="65" t="e">
        <f>VLOOKUP($C9,食材マスタ!$A:$AB,6,FALSE)</f>
        <v>#N/A</v>
      </c>
      <c r="Z9" s="65" t="e">
        <f>VLOOKUP($C9,食材マスタ!$A:$AB,13,FALSE)</f>
        <v>#N/A</v>
      </c>
      <c r="AA9" s="65" t="e">
        <f>VLOOKUP($C9,食材マスタ!$A:$AB,12,FALSE)</f>
        <v>#N/A</v>
      </c>
      <c r="AB9" s="65" t="e">
        <f>VLOOKUP($C9,食材マスタ!$A:$AB,14,FALSE)</f>
        <v>#N/A</v>
      </c>
      <c r="AC9" s="65" t="e">
        <f>VLOOKUP($C9,食材マスタ!$A:$AB,16,FALSE)</f>
        <v>#N/A</v>
      </c>
      <c r="AD9" s="65" t="e">
        <f>VLOOKUP($C9,食材マスタ!$A:$AB,19,FALSE)</f>
        <v>#N/A</v>
      </c>
      <c r="AE9" s="65" t="e">
        <f>VLOOKUP($C9,食材マスタ!$A:$AB,26,FALSE)</f>
        <v>#N/A</v>
      </c>
      <c r="AF9" s="65" t="e">
        <f>VLOOKUP($C9,食材マスタ!$A:$AB,28,FALSE)</f>
        <v>#N/A</v>
      </c>
    </row>
    <row r="10" spans="1:32" ht="14.25" customHeight="1" x14ac:dyDescent="0.25">
      <c r="A10" s="291"/>
      <c r="B10" s="292"/>
      <c r="C10" s="46"/>
      <c r="D10" s="47"/>
      <c r="E10" s="123" t="str">
        <f>IF(C10="","",VLOOKUP(C10,食材マスタ!$A$3:$AB$455,6,FALSE))</f>
        <v/>
      </c>
      <c r="F10" s="49"/>
      <c r="G10" s="50" t="str">
        <f t="shared" si="11"/>
        <v/>
      </c>
      <c r="H10" s="41" t="str">
        <f t="shared" si="12"/>
        <v/>
      </c>
      <c r="I10" s="126" t="str">
        <f>IF(C10="","",VLOOKUP(C10,食材マスタ!$A$3:$AB$455,13,FALSE))</f>
        <v/>
      </c>
      <c r="J10" s="43" t="str">
        <f t="shared" si="13"/>
        <v/>
      </c>
      <c r="K10" s="51" t="str">
        <f t="shared" si="14"/>
        <v/>
      </c>
      <c r="L10" s="134" t="str">
        <f t="shared" si="15"/>
        <v/>
      </c>
      <c r="M10" s="52" t="str">
        <f t="shared" si="16"/>
        <v/>
      </c>
      <c r="N10" s="134" t="str">
        <f t="shared" si="17"/>
        <v/>
      </c>
      <c r="O10" s="52" t="str">
        <f t="shared" si="18"/>
        <v/>
      </c>
      <c r="P10" s="134" t="str">
        <f t="shared" si="19"/>
        <v/>
      </c>
      <c r="Q10" s="52" t="str">
        <f t="shared" si="20"/>
        <v/>
      </c>
      <c r="R10" s="134" t="str">
        <f t="shared" si="21"/>
        <v/>
      </c>
      <c r="S10" s="13" t="str">
        <f t="shared" si="10"/>
        <v/>
      </c>
      <c r="T10" s="138"/>
      <c r="U10" s="29"/>
      <c r="X10" s="65" t="e">
        <f>VLOOKUP($C10,食材マスタ!$A:$AB,5,FALSE)</f>
        <v>#N/A</v>
      </c>
      <c r="Y10" s="65" t="e">
        <f>VLOOKUP($C10,食材マスタ!$A:$AB,6,FALSE)</f>
        <v>#N/A</v>
      </c>
      <c r="Z10" s="65" t="e">
        <f>VLOOKUP($C10,食材マスタ!$A:$AB,13,FALSE)</f>
        <v>#N/A</v>
      </c>
      <c r="AA10" s="65" t="e">
        <f>VLOOKUP($C10,食材マスタ!$A:$AB,12,FALSE)</f>
        <v>#N/A</v>
      </c>
      <c r="AB10" s="65" t="e">
        <f>VLOOKUP($C10,食材マスタ!$A:$AB,14,FALSE)</f>
        <v>#N/A</v>
      </c>
      <c r="AC10" s="65" t="e">
        <f>VLOOKUP($C10,食材マスタ!$A:$AB,16,FALSE)</f>
        <v>#N/A</v>
      </c>
      <c r="AD10" s="65" t="e">
        <f>VLOOKUP($C10,食材マスタ!$A:$AB,19,FALSE)</f>
        <v>#N/A</v>
      </c>
      <c r="AE10" s="65" t="e">
        <f>VLOOKUP($C10,食材マスタ!$A:$AB,26,FALSE)</f>
        <v>#N/A</v>
      </c>
      <c r="AF10" s="65" t="e">
        <f>VLOOKUP($C10,食材マスタ!$A:$AB,28,FALSE)</f>
        <v>#N/A</v>
      </c>
    </row>
    <row r="11" spans="1:32" ht="14.25" customHeight="1" x14ac:dyDescent="0.25">
      <c r="A11" s="291"/>
      <c r="B11" s="292"/>
      <c r="C11" s="46"/>
      <c r="D11" s="47"/>
      <c r="E11" s="123" t="str">
        <f>IF(C11="","",VLOOKUP(C11,食材マスタ!$A$3:$AB$455,6,FALSE))</f>
        <v/>
      </c>
      <c r="F11" s="49"/>
      <c r="G11" s="50" t="str">
        <f t="shared" si="11"/>
        <v/>
      </c>
      <c r="H11" s="41" t="str">
        <f t="shared" si="12"/>
        <v/>
      </c>
      <c r="I11" s="126" t="str">
        <f>IF(C11="","",VLOOKUP(C11,食材マスタ!$A$3:$AB$455,13,FALSE))</f>
        <v/>
      </c>
      <c r="J11" s="43" t="str">
        <f t="shared" si="13"/>
        <v/>
      </c>
      <c r="K11" s="51" t="str">
        <f t="shared" si="14"/>
        <v/>
      </c>
      <c r="L11" s="134" t="str">
        <f t="shared" si="15"/>
        <v/>
      </c>
      <c r="M11" s="52" t="str">
        <f t="shared" si="16"/>
        <v/>
      </c>
      <c r="N11" s="134" t="str">
        <f t="shared" si="17"/>
        <v/>
      </c>
      <c r="O11" s="52" t="str">
        <f t="shared" si="18"/>
        <v/>
      </c>
      <c r="P11" s="134" t="str">
        <f t="shared" si="19"/>
        <v/>
      </c>
      <c r="Q11" s="52" t="str">
        <f t="shared" si="20"/>
        <v/>
      </c>
      <c r="R11" s="134" t="str">
        <f t="shared" si="21"/>
        <v/>
      </c>
      <c r="S11" s="13" t="str">
        <f t="shared" si="10"/>
        <v/>
      </c>
      <c r="T11" s="138"/>
      <c r="U11" s="29"/>
      <c r="X11" s="65" t="e">
        <f>VLOOKUP($C11,食材マスタ!$A:$AB,5,FALSE)</f>
        <v>#N/A</v>
      </c>
      <c r="Y11" s="65" t="e">
        <f>VLOOKUP($C11,食材マスタ!$A:$AB,6,FALSE)</f>
        <v>#N/A</v>
      </c>
      <c r="Z11" s="65" t="e">
        <f>VLOOKUP($C11,食材マスタ!$A:$AB,13,FALSE)</f>
        <v>#N/A</v>
      </c>
      <c r="AA11" s="65" t="e">
        <f>VLOOKUP($C11,食材マスタ!$A:$AB,12,FALSE)</f>
        <v>#N/A</v>
      </c>
      <c r="AB11" s="65" t="e">
        <f>VLOOKUP($C11,食材マスタ!$A:$AB,14,FALSE)</f>
        <v>#N/A</v>
      </c>
      <c r="AC11" s="65" t="e">
        <f>VLOOKUP($C11,食材マスタ!$A:$AB,16,FALSE)</f>
        <v>#N/A</v>
      </c>
      <c r="AD11" s="65" t="e">
        <f>VLOOKUP($C11,食材マスタ!$A:$AB,19,FALSE)</f>
        <v>#N/A</v>
      </c>
      <c r="AE11" s="65" t="e">
        <f>VLOOKUP($C11,食材マスタ!$A:$AB,26,FALSE)</f>
        <v>#N/A</v>
      </c>
      <c r="AF11" s="65" t="e">
        <f>VLOOKUP($C11,食材マスタ!$A:$AB,28,FALSE)</f>
        <v>#N/A</v>
      </c>
    </row>
    <row r="12" spans="1:32" ht="14.25" customHeight="1" x14ac:dyDescent="0.25">
      <c r="A12" s="291"/>
      <c r="B12" s="292"/>
      <c r="C12" s="46"/>
      <c r="D12" s="47"/>
      <c r="E12" s="123" t="str">
        <f>IF(C12="","",VLOOKUP(C12,食材マスタ!$A$3:$AB$455,6,FALSE))</f>
        <v/>
      </c>
      <c r="F12" s="49"/>
      <c r="G12" s="50" t="str">
        <f t="shared" si="11"/>
        <v/>
      </c>
      <c r="H12" s="41" t="str">
        <f t="shared" si="12"/>
        <v/>
      </c>
      <c r="I12" s="126" t="str">
        <f>IF(C12="","",VLOOKUP(C12,食材マスタ!$A$3:$AB$455,13,FALSE))</f>
        <v/>
      </c>
      <c r="J12" s="43" t="str">
        <f t="shared" si="13"/>
        <v/>
      </c>
      <c r="K12" s="51" t="str">
        <f t="shared" si="14"/>
        <v/>
      </c>
      <c r="L12" s="134" t="str">
        <f t="shared" si="15"/>
        <v/>
      </c>
      <c r="M12" s="52" t="str">
        <f t="shared" si="16"/>
        <v/>
      </c>
      <c r="N12" s="134" t="str">
        <f t="shared" si="17"/>
        <v/>
      </c>
      <c r="O12" s="52" t="str">
        <f t="shared" si="18"/>
        <v/>
      </c>
      <c r="P12" s="134" t="str">
        <f t="shared" si="19"/>
        <v/>
      </c>
      <c r="Q12" s="52" t="str">
        <f t="shared" si="20"/>
        <v/>
      </c>
      <c r="R12" s="134" t="str">
        <f t="shared" si="21"/>
        <v/>
      </c>
      <c r="S12" s="13" t="str">
        <f t="shared" si="10"/>
        <v/>
      </c>
      <c r="T12" s="138"/>
      <c r="U12" s="29"/>
      <c r="X12" s="65" t="e">
        <f>VLOOKUP($C12,食材マスタ!$A:$AB,5,FALSE)</f>
        <v>#N/A</v>
      </c>
      <c r="Y12" s="65" t="e">
        <f>VLOOKUP($C12,食材マスタ!$A:$AB,6,FALSE)</f>
        <v>#N/A</v>
      </c>
      <c r="Z12" s="65" t="e">
        <f>VLOOKUP($C12,食材マスタ!$A:$AB,13,FALSE)</f>
        <v>#N/A</v>
      </c>
      <c r="AA12" s="65" t="e">
        <f>VLOOKUP($C12,食材マスタ!$A:$AB,12,FALSE)</f>
        <v>#N/A</v>
      </c>
      <c r="AB12" s="65" t="e">
        <f>VLOOKUP($C12,食材マスタ!$A:$AB,14,FALSE)</f>
        <v>#N/A</v>
      </c>
      <c r="AC12" s="65" t="e">
        <f>VLOOKUP($C12,食材マスタ!$A:$AB,16,FALSE)</f>
        <v>#N/A</v>
      </c>
      <c r="AD12" s="65" t="e">
        <f>VLOOKUP($C12,食材マスタ!$A:$AB,19,FALSE)</f>
        <v>#N/A</v>
      </c>
      <c r="AE12" s="65" t="e">
        <f>VLOOKUP($C12,食材マスタ!$A:$AB,26,FALSE)</f>
        <v>#N/A</v>
      </c>
      <c r="AF12" s="65" t="e">
        <f>VLOOKUP($C12,食材マスタ!$A:$AB,28,FALSE)</f>
        <v>#N/A</v>
      </c>
    </row>
    <row r="13" spans="1:32" ht="14.25" customHeight="1" x14ac:dyDescent="0.25">
      <c r="A13" s="291"/>
      <c r="B13" s="292"/>
      <c r="C13" s="46"/>
      <c r="D13" s="47"/>
      <c r="E13" s="123" t="str">
        <f>IF(C13="","",VLOOKUP(C13,食材マスタ!$A$3:$AB$455,6,FALSE))</f>
        <v/>
      </c>
      <c r="F13" s="49"/>
      <c r="G13" s="50" t="str">
        <f t="shared" si="11"/>
        <v/>
      </c>
      <c r="H13" s="41" t="str">
        <f t="shared" si="12"/>
        <v/>
      </c>
      <c r="I13" s="126" t="str">
        <f>IF(C13="","",VLOOKUP(C13,食材マスタ!$A$3:$AB$455,13,FALSE))</f>
        <v/>
      </c>
      <c r="J13" s="43" t="str">
        <f t="shared" si="13"/>
        <v/>
      </c>
      <c r="K13" s="51" t="str">
        <f t="shared" si="14"/>
        <v/>
      </c>
      <c r="L13" s="134" t="str">
        <f t="shared" si="15"/>
        <v/>
      </c>
      <c r="M13" s="52" t="str">
        <f t="shared" si="16"/>
        <v/>
      </c>
      <c r="N13" s="134" t="str">
        <f t="shared" si="17"/>
        <v/>
      </c>
      <c r="O13" s="52" t="str">
        <f t="shared" si="18"/>
        <v/>
      </c>
      <c r="P13" s="134" t="str">
        <f t="shared" si="19"/>
        <v/>
      </c>
      <c r="Q13" s="52" t="str">
        <f t="shared" si="20"/>
        <v/>
      </c>
      <c r="R13" s="134" t="str">
        <f t="shared" si="21"/>
        <v/>
      </c>
      <c r="S13" s="13" t="str">
        <f t="shared" si="10"/>
        <v/>
      </c>
      <c r="T13" s="138"/>
      <c r="U13" s="29"/>
      <c r="X13" s="65" t="e">
        <f>VLOOKUP($C13,食材マスタ!$A:$AB,5,FALSE)</f>
        <v>#N/A</v>
      </c>
      <c r="Y13" s="65" t="e">
        <f>VLOOKUP($C13,食材マスタ!$A:$AB,6,FALSE)</f>
        <v>#N/A</v>
      </c>
      <c r="Z13" s="65" t="e">
        <f>VLOOKUP($C13,食材マスタ!$A:$AB,13,FALSE)</f>
        <v>#N/A</v>
      </c>
      <c r="AA13" s="65" t="e">
        <f>VLOOKUP($C13,食材マスタ!$A:$AB,12,FALSE)</f>
        <v>#N/A</v>
      </c>
      <c r="AB13" s="65" t="e">
        <f>VLOOKUP($C13,食材マスタ!$A:$AB,14,FALSE)</f>
        <v>#N/A</v>
      </c>
      <c r="AC13" s="65" t="e">
        <f>VLOOKUP($C13,食材マスタ!$A:$AB,16,FALSE)</f>
        <v>#N/A</v>
      </c>
      <c r="AD13" s="65" t="e">
        <f>VLOOKUP($C13,食材マスタ!$A:$AB,19,FALSE)</f>
        <v>#N/A</v>
      </c>
      <c r="AE13" s="65" t="e">
        <f>VLOOKUP($C13,食材マスタ!$A:$AB,26,FALSE)</f>
        <v>#N/A</v>
      </c>
      <c r="AF13" s="65" t="e">
        <f>VLOOKUP($C13,食材マスタ!$A:$AB,28,FALSE)</f>
        <v>#N/A</v>
      </c>
    </row>
    <row r="14" spans="1:32" ht="14.25" customHeight="1" x14ac:dyDescent="0.25">
      <c r="A14" s="291"/>
      <c r="B14" s="292"/>
      <c r="C14" s="46"/>
      <c r="D14" s="47"/>
      <c r="E14" s="123" t="str">
        <f>IF(C14="","",VLOOKUP(C14,食材マスタ!$A$3:$AB$455,6,FALSE))</f>
        <v/>
      </c>
      <c r="F14" s="49"/>
      <c r="G14" s="50" t="str">
        <f t="shared" si="11"/>
        <v/>
      </c>
      <c r="H14" s="41" t="str">
        <f t="shared" si="12"/>
        <v/>
      </c>
      <c r="I14" s="126" t="str">
        <f>IF(C14="","",VLOOKUP(C14,食材マスタ!$A$3:$AB$455,13,FALSE))</f>
        <v/>
      </c>
      <c r="J14" s="43" t="str">
        <f t="shared" si="13"/>
        <v/>
      </c>
      <c r="K14" s="51" t="str">
        <f t="shared" si="14"/>
        <v/>
      </c>
      <c r="L14" s="134" t="str">
        <f t="shared" si="15"/>
        <v/>
      </c>
      <c r="M14" s="52" t="str">
        <f t="shared" si="16"/>
        <v/>
      </c>
      <c r="N14" s="134" t="str">
        <f t="shared" si="17"/>
        <v/>
      </c>
      <c r="O14" s="52" t="str">
        <f t="shared" si="18"/>
        <v/>
      </c>
      <c r="P14" s="134" t="str">
        <f t="shared" si="19"/>
        <v/>
      </c>
      <c r="Q14" s="52" t="str">
        <f t="shared" si="20"/>
        <v/>
      </c>
      <c r="R14" s="134" t="str">
        <f t="shared" si="21"/>
        <v/>
      </c>
      <c r="S14" s="13" t="str">
        <f t="shared" si="10"/>
        <v/>
      </c>
      <c r="T14" s="138"/>
      <c r="U14" s="29"/>
      <c r="X14" s="65" t="e">
        <f>VLOOKUP($C14,食材マスタ!$A:$AB,5,FALSE)</f>
        <v>#N/A</v>
      </c>
      <c r="Y14" s="65" t="e">
        <f>VLOOKUP($C14,食材マスタ!$A:$AB,6,FALSE)</f>
        <v>#N/A</v>
      </c>
      <c r="Z14" s="65" t="e">
        <f>VLOOKUP($C14,食材マスタ!$A:$AB,13,FALSE)</f>
        <v>#N/A</v>
      </c>
      <c r="AA14" s="65" t="e">
        <f>VLOOKUP($C14,食材マスタ!$A:$AB,12,FALSE)</f>
        <v>#N/A</v>
      </c>
      <c r="AB14" s="65" t="e">
        <f>VLOOKUP($C14,食材マスタ!$A:$AB,14,FALSE)</f>
        <v>#N/A</v>
      </c>
      <c r="AC14" s="65" t="e">
        <f>VLOOKUP($C14,食材マスタ!$A:$AB,16,FALSE)</f>
        <v>#N/A</v>
      </c>
      <c r="AD14" s="65" t="e">
        <f>VLOOKUP($C14,食材マスタ!$A:$AB,19,FALSE)</f>
        <v>#N/A</v>
      </c>
      <c r="AE14" s="65" t="e">
        <f>VLOOKUP($C14,食材マスタ!$A:$AB,26,FALSE)</f>
        <v>#N/A</v>
      </c>
      <c r="AF14" s="65" t="e">
        <f>VLOOKUP($C14,食材マスタ!$A:$AB,28,FALSE)</f>
        <v>#N/A</v>
      </c>
    </row>
    <row r="15" spans="1:32" ht="14.25" customHeight="1" x14ac:dyDescent="0.25">
      <c r="A15" s="291"/>
      <c r="B15" s="292"/>
      <c r="C15" s="46"/>
      <c r="D15" s="47"/>
      <c r="E15" s="123" t="str">
        <f>IF(C15="","",VLOOKUP(C15,食材マスタ!$A$3:$AB$455,6,FALSE))</f>
        <v/>
      </c>
      <c r="F15" s="49"/>
      <c r="G15" s="50" t="str">
        <f t="shared" si="11"/>
        <v/>
      </c>
      <c r="H15" s="41" t="str">
        <f t="shared" si="12"/>
        <v/>
      </c>
      <c r="I15" s="126" t="str">
        <f>IF(C15="","",VLOOKUP(C15,食材マスタ!$A$3:$AB$455,13,FALSE))</f>
        <v/>
      </c>
      <c r="J15" s="43" t="str">
        <f t="shared" si="13"/>
        <v/>
      </c>
      <c r="K15" s="51" t="str">
        <f t="shared" si="14"/>
        <v/>
      </c>
      <c r="L15" s="134" t="str">
        <f t="shared" si="15"/>
        <v/>
      </c>
      <c r="M15" s="52" t="str">
        <f t="shared" si="16"/>
        <v/>
      </c>
      <c r="N15" s="134" t="str">
        <f t="shared" si="17"/>
        <v/>
      </c>
      <c r="O15" s="52" t="str">
        <f t="shared" si="18"/>
        <v/>
      </c>
      <c r="P15" s="134" t="str">
        <f t="shared" si="19"/>
        <v/>
      </c>
      <c r="Q15" s="52" t="str">
        <f t="shared" si="20"/>
        <v/>
      </c>
      <c r="R15" s="134" t="str">
        <f t="shared" si="21"/>
        <v/>
      </c>
      <c r="S15" s="13" t="str">
        <f t="shared" si="10"/>
        <v/>
      </c>
      <c r="T15" s="138"/>
      <c r="U15" s="29"/>
      <c r="X15" s="65" t="e">
        <f>VLOOKUP($C15,食材マスタ!$A:$AB,5,FALSE)</f>
        <v>#N/A</v>
      </c>
      <c r="Y15" s="65" t="e">
        <f>VLOOKUP($C15,食材マスタ!$A:$AB,6,FALSE)</f>
        <v>#N/A</v>
      </c>
      <c r="Z15" s="65" t="e">
        <f>VLOOKUP($C15,食材マスタ!$A:$AB,13,FALSE)</f>
        <v>#N/A</v>
      </c>
      <c r="AA15" s="65" t="e">
        <f>VLOOKUP($C15,食材マスタ!$A:$AB,12,FALSE)</f>
        <v>#N/A</v>
      </c>
      <c r="AB15" s="65" t="e">
        <f>VLOOKUP($C15,食材マスタ!$A:$AB,14,FALSE)</f>
        <v>#N/A</v>
      </c>
      <c r="AC15" s="65" t="e">
        <f>VLOOKUP($C15,食材マスタ!$A:$AB,16,FALSE)</f>
        <v>#N/A</v>
      </c>
      <c r="AD15" s="65" t="e">
        <f>VLOOKUP($C15,食材マスタ!$A:$AB,19,FALSE)</f>
        <v>#N/A</v>
      </c>
      <c r="AE15" s="65" t="e">
        <f>VLOOKUP($C15,食材マスタ!$A:$AB,26,FALSE)</f>
        <v>#N/A</v>
      </c>
      <c r="AF15" s="65" t="e">
        <f>VLOOKUP($C15,食材マスタ!$A:$AB,28,FALSE)</f>
        <v>#N/A</v>
      </c>
    </row>
    <row r="16" spans="1:32" ht="14.25" customHeight="1" x14ac:dyDescent="0.25">
      <c r="A16" s="291"/>
      <c r="B16" s="292"/>
      <c r="C16" s="46"/>
      <c r="D16" s="47"/>
      <c r="E16" s="123" t="str">
        <f>IF(C16="","",VLOOKUP(C16,食材マスタ!$A$3:$AB$455,6,FALSE))</f>
        <v/>
      </c>
      <c r="F16" s="49"/>
      <c r="G16" s="50" t="str">
        <f t="shared" si="11"/>
        <v/>
      </c>
      <c r="H16" s="41" t="str">
        <f t="shared" si="12"/>
        <v/>
      </c>
      <c r="I16" s="126" t="str">
        <f>IF(C16="","",VLOOKUP(C16,食材マスタ!$A$3:$AB$455,13,FALSE))</f>
        <v/>
      </c>
      <c r="J16" s="43" t="str">
        <f t="shared" si="13"/>
        <v/>
      </c>
      <c r="K16" s="51" t="str">
        <f t="shared" si="14"/>
        <v/>
      </c>
      <c r="L16" s="134" t="str">
        <f t="shared" si="15"/>
        <v/>
      </c>
      <c r="M16" s="52" t="str">
        <f t="shared" si="16"/>
        <v/>
      </c>
      <c r="N16" s="134" t="str">
        <f t="shared" si="17"/>
        <v/>
      </c>
      <c r="O16" s="52" t="str">
        <f t="shared" si="18"/>
        <v/>
      </c>
      <c r="P16" s="134" t="str">
        <f t="shared" si="19"/>
        <v/>
      </c>
      <c r="Q16" s="52" t="str">
        <f t="shared" si="20"/>
        <v/>
      </c>
      <c r="R16" s="134" t="str">
        <f t="shared" si="21"/>
        <v/>
      </c>
      <c r="S16" s="13" t="str">
        <f t="shared" si="10"/>
        <v/>
      </c>
      <c r="T16" s="138"/>
      <c r="U16" s="29"/>
      <c r="X16" s="65" t="e">
        <f>VLOOKUP($C16,食材マスタ!$A:$AB,5,FALSE)</f>
        <v>#N/A</v>
      </c>
      <c r="Y16" s="65" t="e">
        <f>VLOOKUP($C16,食材マスタ!$A:$AB,6,FALSE)</f>
        <v>#N/A</v>
      </c>
      <c r="Z16" s="65" t="e">
        <f>VLOOKUP($C16,食材マスタ!$A:$AB,13,FALSE)</f>
        <v>#N/A</v>
      </c>
      <c r="AA16" s="65" t="e">
        <f>VLOOKUP($C16,食材マスタ!$A:$AB,12,FALSE)</f>
        <v>#N/A</v>
      </c>
      <c r="AB16" s="65" t="e">
        <f>VLOOKUP($C16,食材マスタ!$A:$AB,14,FALSE)</f>
        <v>#N/A</v>
      </c>
      <c r="AC16" s="65" t="e">
        <f>VLOOKUP($C16,食材マスタ!$A:$AB,16,FALSE)</f>
        <v>#N/A</v>
      </c>
      <c r="AD16" s="65" t="e">
        <f>VLOOKUP($C16,食材マスタ!$A:$AB,19,FALSE)</f>
        <v>#N/A</v>
      </c>
      <c r="AE16" s="65" t="e">
        <f>VLOOKUP($C16,食材マスタ!$A:$AB,26,FALSE)</f>
        <v>#N/A</v>
      </c>
      <c r="AF16" s="65" t="e">
        <f>VLOOKUP($C16,食材マスタ!$A:$AB,28,FALSE)</f>
        <v>#N/A</v>
      </c>
    </row>
    <row r="17" spans="1:32" ht="14.25" customHeight="1" x14ac:dyDescent="0.25">
      <c r="A17" s="291"/>
      <c r="B17" s="292"/>
      <c r="C17" s="46"/>
      <c r="D17" s="47"/>
      <c r="E17" s="123" t="str">
        <f>IF(C17="","",VLOOKUP(C17,食材マスタ!$A$3:$AB$455,6,FALSE))</f>
        <v/>
      </c>
      <c r="F17" s="49"/>
      <c r="G17" s="50" t="str">
        <f t="shared" si="11"/>
        <v/>
      </c>
      <c r="H17" s="41" t="str">
        <f t="shared" si="12"/>
        <v/>
      </c>
      <c r="I17" s="126" t="str">
        <f>IF(C17="","",VLOOKUP(C17,食材マスタ!$A$3:$AB$455,13,FALSE))</f>
        <v/>
      </c>
      <c r="J17" s="43" t="str">
        <f t="shared" si="13"/>
        <v/>
      </c>
      <c r="K17" s="51" t="str">
        <f t="shared" si="14"/>
        <v/>
      </c>
      <c r="L17" s="134" t="str">
        <f t="shared" si="15"/>
        <v/>
      </c>
      <c r="M17" s="52" t="str">
        <f t="shared" si="16"/>
        <v/>
      </c>
      <c r="N17" s="134" t="str">
        <f t="shared" si="17"/>
        <v/>
      </c>
      <c r="O17" s="52" t="str">
        <f t="shared" si="18"/>
        <v/>
      </c>
      <c r="P17" s="134" t="str">
        <f t="shared" si="19"/>
        <v/>
      </c>
      <c r="Q17" s="52" t="str">
        <f t="shared" si="20"/>
        <v/>
      </c>
      <c r="R17" s="134" t="str">
        <f t="shared" si="21"/>
        <v/>
      </c>
      <c r="S17" s="13" t="str">
        <f t="shared" si="10"/>
        <v/>
      </c>
      <c r="T17" s="138"/>
      <c r="U17" s="29"/>
      <c r="X17" s="65" t="e">
        <f>VLOOKUP($C17,食材マスタ!$A:$AB,5,FALSE)</f>
        <v>#N/A</v>
      </c>
      <c r="Y17" s="65" t="e">
        <f>VLOOKUP($C17,食材マスタ!$A:$AB,6,FALSE)</f>
        <v>#N/A</v>
      </c>
      <c r="Z17" s="65" t="e">
        <f>VLOOKUP($C17,食材マスタ!$A:$AB,13,FALSE)</f>
        <v>#N/A</v>
      </c>
      <c r="AA17" s="65" t="e">
        <f>VLOOKUP($C17,食材マスタ!$A:$AB,12,FALSE)</f>
        <v>#N/A</v>
      </c>
      <c r="AB17" s="65" t="e">
        <f>VLOOKUP($C17,食材マスタ!$A:$AB,14,FALSE)</f>
        <v>#N/A</v>
      </c>
      <c r="AC17" s="65" t="e">
        <f>VLOOKUP($C17,食材マスタ!$A:$AB,16,FALSE)</f>
        <v>#N/A</v>
      </c>
      <c r="AD17" s="65" t="e">
        <f>VLOOKUP($C17,食材マスタ!$A:$AB,19,FALSE)</f>
        <v>#N/A</v>
      </c>
      <c r="AE17" s="65" t="e">
        <f>VLOOKUP($C17,食材マスタ!$A:$AB,26,FALSE)</f>
        <v>#N/A</v>
      </c>
      <c r="AF17" s="65" t="e">
        <f>VLOOKUP($C17,食材マスタ!$A:$AB,28,FALSE)</f>
        <v>#N/A</v>
      </c>
    </row>
    <row r="18" spans="1:32" ht="14.25" customHeight="1" x14ac:dyDescent="0.25">
      <c r="A18" s="291"/>
      <c r="B18" s="292"/>
      <c r="C18" s="46"/>
      <c r="D18" s="47"/>
      <c r="E18" s="123" t="str">
        <f>IF(C18="","",VLOOKUP(C18,食材マスタ!$A$3:$AB$455,6,FALSE))</f>
        <v/>
      </c>
      <c r="F18" s="49"/>
      <c r="G18" s="50" t="str">
        <f t="shared" si="11"/>
        <v/>
      </c>
      <c r="H18" s="41" t="str">
        <f t="shared" si="12"/>
        <v/>
      </c>
      <c r="I18" s="126" t="str">
        <f>IF(C18="","",VLOOKUP(C18,食材マスタ!$A$3:$AB$455,13,FALSE))</f>
        <v/>
      </c>
      <c r="J18" s="43" t="str">
        <f t="shared" si="13"/>
        <v/>
      </c>
      <c r="K18" s="51" t="str">
        <f t="shared" si="14"/>
        <v/>
      </c>
      <c r="L18" s="134" t="str">
        <f t="shared" si="15"/>
        <v/>
      </c>
      <c r="M18" s="52" t="str">
        <f t="shared" si="16"/>
        <v/>
      </c>
      <c r="N18" s="134" t="str">
        <f t="shared" si="17"/>
        <v/>
      </c>
      <c r="O18" s="52" t="str">
        <f t="shared" si="18"/>
        <v/>
      </c>
      <c r="P18" s="134" t="str">
        <f t="shared" si="19"/>
        <v/>
      </c>
      <c r="Q18" s="52" t="str">
        <f t="shared" si="20"/>
        <v/>
      </c>
      <c r="R18" s="134" t="str">
        <f t="shared" si="21"/>
        <v/>
      </c>
      <c r="S18" s="13" t="str">
        <f t="shared" si="10"/>
        <v/>
      </c>
      <c r="T18" s="138"/>
      <c r="U18" s="29"/>
      <c r="X18" s="65" t="e">
        <f>VLOOKUP($C18,食材マスタ!$A:$AB,5,FALSE)</f>
        <v>#N/A</v>
      </c>
      <c r="Y18" s="65" t="e">
        <f>VLOOKUP($C18,食材マスタ!$A:$AB,6,FALSE)</f>
        <v>#N/A</v>
      </c>
      <c r="Z18" s="65" t="e">
        <f>VLOOKUP($C18,食材マスタ!$A:$AB,13,FALSE)</f>
        <v>#N/A</v>
      </c>
      <c r="AA18" s="65" t="e">
        <f>VLOOKUP($C18,食材マスタ!$A:$AB,12,FALSE)</f>
        <v>#N/A</v>
      </c>
      <c r="AB18" s="65" t="e">
        <f>VLOOKUP($C18,食材マスタ!$A:$AB,14,FALSE)</f>
        <v>#N/A</v>
      </c>
      <c r="AC18" s="65" t="e">
        <f>VLOOKUP($C18,食材マスタ!$A:$AB,16,FALSE)</f>
        <v>#N/A</v>
      </c>
      <c r="AD18" s="65" t="e">
        <f>VLOOKUP($C18,食材マスタ!$A:$AB,19,FALSE)</f>
        <v>#N/A</v>
      </c>
      <c r="AE18" s="65" t="e">
        <f>VLOOKUP($C18,食材マスタ!$A:$AB,26,FALSE)</f>
        <v>#N/A</v>
      </c>
      <c r="AF18" s="65" t="e">
        <f>VLOOKUP($C18,食材マスタ!$A:$AB,28,FALSE)</f>
        <v>#N/A</v>
      </c>
    </row>
    <row r="19" spans="1:32" ht="14.25" customHeight="1" x14ac:dyDescent="0.25">
      <c r="A19" s="291"/>
      <c r="B19" s="292"/>
      <c r="C19" s="46"/>
      <c r="D19" s="47"/>
      <c r="E19" s="123" t="str">
        <f>IF(C19="","",VLOOKUP(C19,食材マスタ!$A$3:$AB$455,6,FALSE))</f>
        <v/>
      </c>
      <c r="F19" s="49"/>
      <c r="G19" s="50" t="str">
        <f t="shared" si="11"/>
        <v/>
      </c>
      <c r="H19" s="41" t="str">
        <f t="shared" si="12"/>
        <v/>
      </c>
      <c r="I19" s="126" t="str">
        <f>IF(C19="","",VLOOKUP(C19,食材マスタ!$A$3:$AB$455,13,FALSE))</f>
        <v/>
      </c>
      <c r="J19" s="43" t="str">
        <f t="shared" si="13"/>
        <v/>
      </c>
      <c r="K19" s="51" t="str">
        <f t="shared" si="14"/>
        <v/>
      </c>
      <c r="L19" s="134" t="str">
        <f t="shared" si="15"/>
        <v/>
      </c>
      <c r="M19" s="52" t="str">
        <f t="shared" si="16"/>
        <v/>
      </c>
      <c r="N19" s="134" t="str">
        <f t="shared" si="17"/>
        <v/>
      </c>
      <c r="O19" s="52" t="str">
        <f t="shared" si="18"/>
        <v/>
      </c>
      <c r="P19" s="134" t="str">
        <f t="shared" si="19"/>
        <v/>
      </c>
      <c r="Q19" s="52" t="str">
        <f t="shared" si="20"/>
        <v/>
      </c>
      <c r="R19" s="134" t="str">
        <f t="shared" si="21"/>
        <v/>
      </c>
      <c r="S19" s="13" t="str">
        <f t="shared" si="10"/>
        <v/>
      </c>
      <c r="T19" s="138"/>
      <c r="U19" s="30"/>
      <c r="X19" s="65" t="e">
        <f>VLOOKUP($C19,食材マスタ!$A:$AB,5,FALSE)</f>
        <v>#N/A</v>
      </c>
      <c r="Y19" s="65" t="e">
        <f>VLOOKUP($C19,食材マスタ!$A:$AB,6,FALSE)</f>
        <v>#N/A</v>
      </c>
      <c r="Z19" s="65" t="e">
        <f>VLOOKUP($C19,食材マスタ!$A:$AB,13,FALSE)</f>
        <v>#N/A</v>
      </c>
      <c r="AA19" s="65" t="e">
        <f>VLOOKUP($C19,食材マスタ!$A:$AB,12,FALSE)</f>
        <v>#N/A</v>
      </c>
      <c r="AB19" s="65" t="e">
        <f>VLOOKUP($C19,食材マスタ!$A:$AB,14,FALSE)</f>
        <v>#N/A</v>
      </c>
      <c r="AC19" s="65" t="e">
        <f>VLOOKUP($C19,食材マスタ!$A:$AB,16,FALSE)</f>
        <v>#N/A</v>
      </c>
      <c r="AD19" s="65" t="e">
        <f>VLOOKUP($C19,食材マスタ!$A:$AB,19,FALSE)</f>
        <v>#N/A</v>
      </c>
      <c r="AE19" s="65" t="e">
        <f>VLOOKUP($C19,食材マスタ!$A:$AB,26,FALSE)</f>
        <v>#N/A</v>
      </c>
      <c r="AF19" s="65" t="e">
        <f>VLOOKUP($C19,食材マスタ!$A:$AB,28,FALSE)</f>
        <v>#N/A</v>
      </c>
    </row>
    <row r="20" spans="1:32" ht="14.25" customHeight="1" x14ac:dyDescent="0.25">
      <c r="A20" s="291"/>
      <c r="B20" s="292"/>
      <c r="C20" s="46"/>
      <c r="D20" s="47"/>
      <c r="E20" s="123" t="str">
        <f>IF(C20="","",VLOOKUP(C20,食材マスタ!$A$3:$AB$455,6,FALSE))</f>
        <v/>
      </c>
      <c r="F20" s="49"/>
      <c r="G20" s="50" t="str">
        <f t="shared" si="11"/>
        <v/>
      </c>
      <c r="H20" s="41" t="str">
        <f t="shared" si="12"/>
        <v/>
      </c>
      <c r="I20" s="126" t="str">
        <f>IF(C20="","",VLOOKUP(C20,食材マスタ!$A$3:$AB$455,13,FALSE))</f>
        <v/>
      </c>
      <c r="J20" s="43" t="str">
        <f t="shared" si="13"/>
        <v/>
      </c>
      <c r="K20" s="51" t="str">
        <f t="shared" si="14"/>
        <v/>
      </c>
      <c r="L20" s="134" t="str">
        <f t="shared" si="15"/>
        <v/>
      </c>
      <c r="M20" s="52" t="str">
        <f t="shared" si="16"/>
        <v/>
      </c>
      <c r="N20" s="134" t="str">
        <f t="shared" si="17"/>
        <v/>
      </c>
      <c r="O20" s="52" t="str">
        <f t="shared" si="18"/>
        <v/>
      </c>
      <c r="P20" s="134" t="str">
        <f t="shared" si="19"/>
        <v/>
      </c>
      <c r="Q20" s="52" t="str">
        <f t="shared" si="20"/>
        <v/>
      </c>
      <c r="R20" s="134" t="str">
        <f t="shared" si="21"/>
        <v/>
      </c>
      <c r="S20" s="13" t="str">
        <f t="shared" si="10"/>
        <v/>
      </c>
      <c r="T20" s="138"/>
      <c r="U20" s="30"/>
      <c r="X20" s="65" t="e">
        <f>VLOOKUP($C20,食材マスタ!$A:$AB,5,FALSE)</f>
        <v>#N/A</v>
      </c>
      <c r="Y20" s="65" t="e">
        <f>VLOOKUP($C20,食材マスタ!$A:$AB,6,FALSE)</f>
        <v>#N/A</v>
      </c>
      <c r="Z20" s="65" t="e">
        <f>VLOOKUP($C20,食材マスタ!$A:$AB,13,FALSE)</f>
        <v>#N/A</v>
      </c>
      <c r="AA20" s="65" t="e">
        <f>VLOOKUP($C20,食材マスタ!$A:$AB,12,FALSE)</f>
        <v>#N/A</v>
      </c>
      <c r="AB20" s="65" t="e">
        <f>VLOOKUP($C20,食材マスタ!$A:$AB,14,FALSE)</f>
        <v>#N/A</v>
      </c>
      <c r="AC20" s="65" t="e">
        <f>VLOOKUP($C20,食材マスタ!$A:$AB,16,FALSE)</f>
        <v>#N/A</v>
      </c>
      <c r="AD20" s="65" t="e">
        <f>VLOOKUP($C20,食材マスタ!$A:$AB,19,FALSE)</f>
        <v>#N/A</v>
      </c>
      <c r="AE20" s="65" t="e">
        <f>VLOOKUP($C20,食材マスタ!$A:$AB,26,FALSE)</f>
        <v>#N/A</v>
      </c>
      <c r="AF20" s="65" t="e">
        <f>VLOOKUP($C20,食材マスタ!$A:$AB,28,FALSE)</f>
        <v>#N/A</v>
      </c>
    </row>
    <row r="21" spans="1:32" ht="14.25" customHeight="1" x14ac:dyDescent="0.25">
      <c r="A21" s="291"/>
      <c r="B21" s="292"/>
      <c r="C21" s="46"/>
      <c r="D21" s="47"/>
      <c r="E21" s="123" t="str">
        <f>IF(C21="","",VLOOKUP(C21,食材マスタ!$A$3:$AB$455,6,FALSE))</f>
        <v/>
      </c>
      <c r="F21" s="49"/>
      <c r="G21" s="50" t="str">
        <f t="shared" si="11"/>
        <v/>
      </c>
      <c r="H21" s="41" t="str">
        <f t="shared" si="12"/>
        <v/>
      </c>
      <c r="I21" s="126" t="str">
        <f>IF(C21="","",VLOOKUP(C21,食材マスタ!$A$3:$AB$455,13,FALSE))</f>
        <v/>
      </c>
      <c r="J21" s="43" t="str">
        <f t="shared" si="13"/>
        <v/>
      </c>
      <c r="K21" s="51" t="str">
        <f t="shared" si="14"/>
        <v/>
      </c>
      <c r="L21" s="134" t="str">
        <f t="shared" si="15"/>
        <v/>
      </c>
      <c r="M21" s="52" t="str">
        <f t="shared" si="16"/>
        <v/>
      </c>
      <c r="N21" s="134" t="str">
        <f t="shared" si="17"/>
        <v/>
      </c>
      <c r="O21" s="52" t="str">
        <f t="shared" si="18"/>
        <v/>
      </c>
      <c r="P21" s="134" t="str">
        <f t="shared" si="19"/>
        <v/>
      </c>
      <c r="Q21" s="52" t="str">
        <f t="shared" si="20"/>
        <v/>
      </c>
      <c r="R21" s="134" t="str">
        <f t="shared" si="21"/>
        <v/>
      </c>
      <c r="S21" s="13" t="str">
        <f t="shared" si="10"/>
        <v/>
      </c>
      <c r="T21" s="138"/>
      <c r="U21" s="30"/>
      <c r="X21" s="65" t="e">
        <f>VLOOKUP($C21,食材マスタ!$A:$AB,5,FALSE)</f>
        <v>#N/A</v>
      </c>
      <c r="Y21" s="65" t="e">
        <f>VLOOKUP($C21,食材マスタ!$A:$AB,6,FALSE)</f>
        <v>#N/A</v>
      </c>
      <c r="Z21" s="65" t="e">
        <f>VLOOKUP($C21,食材マスタ!$A:$AB,13,FALSE)</f>
        <v>#N/A</v>
      </c>
      <c r="AA21" s="65" t="e">
        <f>VLOOKUP($C21,食材マスタ!$A:$AB,12,FALSE)</f>
        <v>#N/A</v>
      </c>
      <c r="AB21" s="65" t="e">
        <f>VLOOKUP($C21,食材マスタ!$A:$AB,14,FALSE)</f>
        <v>#N/A</v>
      </c>
      <c r="AC21" s="65" t="e">
        <f>VLOOKUP($C21,食材マスタ!$A:$AB,16,FALSE)</f>
        <v>#N/A</v>
      </c>
      <c r="AD21" s="65" t="e">
        <f>VLOOKUP($C21,食材マスタ!$A:$AB,19,FALSE)</f>
        <v>#N/A</v>
      </c>
      <c r="AE21" s="65" t="e">
        <f>VLOOKUP($C21,食材マスタ!$A:$AB,26,FALSE)</f>
        <v>#N/A</v>
      </c>
      <c r="AF21" s="65" t="e">
        <f>VLOOKUP($C21,食材マスタ!$A:$AB,28,FALSE)</f>
        <v>#N/A</v>
      </c>
    </row>
    <row r="22" spans="1:32" ht="14.25" customHeight="1" x14ac:dyDescent="0.25">
      <c r="A22" s="291"/>
      <c r="B22" s="292"/>
      <c r="C22" s="46"/>
      <c r="D22" s="47"/>
      <c r="E22" s="123" t="str">
        <f>IF(C22="","",VLOOKUP(C22,食材マスタ!$A$3:$AB$455,6,FALSE))</f>
        <v/>
      </c>
      <c r="F22" s="49"/>
      <c r="G22" s="50" t="str">
        <f t="shared" si="11"/>
        <v/>
      </c>
      <c r="H22" s="41" t="str">
        <f t="shared" si="12"/>
        <v/>
      </c>
      <c r="I22" s="126" t="str">
        <f>IF(C22="","",VLOOKUP(C22,食材マスタ!$A$3:$AB$455,13,FALSE))</f>
        <v/>
      </c>
      <c r="J22" s="43" t="str">
        <f t="shared" si="13"/>
        <v/>
      </c>
      <c r="K22" s="51" t="str">
        <f t="shared" si="14"/>
        <v/>
      </c>
      <c r="L22" s="134" t="str">
        <f t="shared" si="15"/>
        <v/>
      </c>
      <c r="M22" s="52" t="str">
        <f t="shared" si="16"/>
        <v/>
      </c>
      <c r="N22" s="134" t="str">
        <f t="shared" si="17"/>
        <v/>
      </c>
      <c r="O22" s="52" t="str">
        <f t="shared" si="18"/>
        <v/>
      </c>
      <c r="P22" s="134" t="str">
        <f t="shared" si="19"/>
        <v/>
      </c>
      <c r="Q22" s="52" t="str">
        <f t="shared" si="20"/>
        <v/>
      </c>
      <c r="R22" s="134" t="str">
        <f t="shared" si="21"/>
        <v/>
      </c>
      <c r="S22" s="13" t="str">
        <f t="shared" si="10"/>
        <v/>
      </c>
      <c r="T22" s="138"/>
      <c r="U22" s="31"/>
      <c r="X22" s="65" t="e">
        <f>VLOOKUP($C22,食材マスタ!$A:$AB,5,FALSE)</f>
        <v>#N/A</v>
      </c>
      <c r="Y22" s="65" t="e">
        <f>VLOOKUP($C22,食材マスタ!$A:$AB,6,FALSE)</f>
        <v>#N/A</v>
      </c>
      <c r="Z22" s="65" t="e">
        <f>VLOOKUP($C22,食材マスタ!$A:$AB,13,FALSE)</f>
        <v>#N/A</v>
      </c>
      <c r="AA22" s="65" t="e">
        <f>VLOOKUP($C22,食材マスタ!$A:$AB,12,FALSE)</f>
        <v>#N/A</v>
      </c>
      <c r="AB22" s="65" t="e">
        <f>VLOOKUP($C22,食材マスタ!$A:$AB,14,FALSE)</f>
        <v>#N/A</v>
      </c>
      <c r="AC22" s="65" t="e">
        <f>VLOOKUP($C22,食材マスタ!$A:$AB,16,FALSE)</f>
        <v>#N/A</v>
      </c>
      <c r="AD22" s="65" t="e">
        <f>VLOOKUP($C22,食材マスタ!$A:$AB,19,FALSE)</f>
        <v>#N/A</v>
      </c>
      <c r="AE22" s="65" t="e">
        <f>VLOOKUP($C22,食材マスタ!$A:$AB,26,FALSE)</f>
        <v>#N/A</v>
      </c>
      <c r="AF22" s="65" t="e">
        <f>VLOOKUP($C22,食材マスタ!$A:$AB,28,FALSE)</f>
        <v>#N/A</v>
      </c>
    </row>
    <row r="23" spans="1:32" ht="14.25" customHeight="1" x14ac:dyDescent="0.25">
      <c r="A23" s="291"/>
      <c r="B23" s="292"/>
      <c r="C23" s="46"/>
      <c r="D23" s="47"/>
      <c r="E23" s="123" t="str">
        <f>IF(C23="","",VLOOKUP(C23,食材マスタ!$A$3:$AB$455,6,FALSE))</f>
        <v/>
      </c>
      <c r="F23" s="49"/>
      <c r="G23" s="50" t="str">
        <f t="shared" si="11"/>
        <v/>
      </c>
      <c r="H23" s="41" t="str">
        <f t="shared" si="12"/>
        <v/>
      </c>
      <c r="I23" s="126" t="str">
        <f>IF(C23="","",VLOOKUP(C23,食材マスタ!$A$3:$AB$455,13,FALSE))</f>
        <v/>
      </c>
      <c r="J23" s="43" t="str">
        <f t="shared" si="13"/>
        <v/>
      </c>
      <c r="K23" s="51" t="str">
        <f t="shared" si="14"/>
        <v/>
      </c>
      <c r="L23" s="134" t="str">
        <f t="shared" si="15"/>
        <v/>
      </c>
      <c r="M23" s="52" t="str">
        <f t="shared" si="16"/>
        <v/>
      </c>
      <c r="N23" s="134" t="str">
        <f t="shared" si="17"/>
        <v/>
      </c>
      <c r="O23" s="52" t="str">
        <f t="shared" si="18"/>
        <v/>
      </c>
      <c r="P23" s="134" t="str">
        <f t="shared" si="19"/>
        <v/>
      </c>
      <c r="Q23" s="52" t="str">
        <f t="shared" si="20"/>
        <v/>
      </c>
      <c r="R23" s="134" t="str">
        <f t="shared" si="21"/>
        <v/>
      </c>
      <c r="S23" s="13" t="str">
        <f t="shared" si="10"/>
        <v/>
      </c>
      <c r="T23" s="138"/>
      <c r="U23" s="29"/>
      <c r="X23" s="65" t="e">
        <f>VLOOKUP($C23,食材マスタ!$A:$AB,5,FALSE)</f>
        <v>#N/A</v>
      </c>
      <c r="Y23" s="65" t="e">
        <f>VLOOKUP($C23,食材マスタ!$A:$AB,6,FALSE)</f>
        <v>#N/A</v>
      </c>
      <c r="Z23" s="65" t="e">
        <f>VLOOKUP($C23,食材マスタ!$A:$AB,13,FALSE)</f>
        <v>#N/A</v>
      </c>
      <c r="AA23" s="65" t="e">
        <f>VLOOKUP($C23,食材マスタ!$A:$AB,12,FALSE)</f>
        <v>#N/A</v>
      </c>
      <c r="AB23" s="65" t="e">
        <f>VLOOKUP($C23,食材マスタ!$A:$AB,14,FALSE)</f>
        <v>#N/A</v>
      </c>
      <c r="AC23" s="65" t="e">
        <f>VLOOKUP($C23,食材マスタ!$A:$AB,16,FALSE)</f>
        <v>#N/A</v>
      </c>
      <c r="AD23" s="65" t="e">
        <f>VLOOKUP($C23,食材マスタ!$A:$AB,19,FALSE)</f>
        <v>#N/A</v>
      </c>
      <c r="AE23" s="65" t="e">
        <f>VLOOKUP($C23,食材マスタ!$A:$AB,26,FALSE)</f>
        <v>#N/A</v>
      </c>
      <c r="AF23" s="65" t="e">
        <f>VLOOKUP($C23,食材マスタ!$A:$AB,28,FALSE)</f>
        <v>#N/A</v>
      </c>
    </row>
    <row r="24" spans="1:32" ht="14.25" customHeight="1" x14ac:dyDescent="0.25">
      <c r="A24" s="291"/>
      <c r="B24" s="292"/>
      <c r="C24" s="46"/>
      <c r="D24" s="47"/>
      <c r="E24" s="123" t="str">
        <f>IF(C24="","",VLOOKUP(C24,食材マスタ!$A$3:$AB$455,6,FALSE))</f>
        <v/>
      </c>
      <c r="F24" s="49"/>
      <c r="G24" s="50" t="str">
        <f t="shared" si="11"/>
        <v/>
      </c>
      <c r="H24" s="41" t="str">
        <f t="shared" si="12"/>
        <v/>
      </c>
      <c r="I24" s="126" t="str">
        <f>IF(C24="","",VLOOKUP(C24,食材マスタ!$A$3:$AB$455,13,FALSE))</f>
        <v/>
      </c>
      <c r="J24" s="43" t="str">
        <f t="shared" si="13"/>
        <v/>
      </c>
      <c r="K24" s="51" t="str">
        <f t="shared" si="14"/>
        <v/>
      </c>
      <c r="L24" s="134" t="str">
        <f t="shared" si="15"/>
        <v/>
      </c>
      <c r="M24" s="52" t="str">
        <f t="shared" si="16"/>
        <v/>
      </c>
      <c r="N24" s="134" t="str">
        <f t="shared" si="17"/>
        <v/>
      </c>
      <c r="O24" s="52" t="str">
        <f t="shared" si="18"/>
        <v/>
      </c>
      <c r="P24" s="134" t="str">
        <f t="shared" si="19"/>
        <v/>
      </c>
      <c r="Q24" s="52" t="str">
        <f t="shared" si="20"/>
        <v/>
      </c>
      <c r="R24" s="134" t="str">
        <f t="shared" si="21"/>
        <v/>
      </c>
      <c r="S24" s="13" t="str">
        <f t="shared" si="10"/>
        <v/>
      </c>
      <c r="T24" s="138"/>
      <c r="U24" s="29"/>
      <c r="X24" s="65" t="e">
        <f>VLOOKUP($C24,食材マスタ!$A:$AB,5,FALSE)</f>
        <v>#N/A</v>
      </c>
      <c r="Y24" s="65" t="e">
        <f>VLOOKUP($C24,食材マスタ!$A:$AB,6,FALSE)</f>
        <v>#N/A</v>
      </c>
      <c r="Z24" s="65" t="e">
        <f>VLOOKUP($C24,食材マスタ!$A:$AB,13,FALSE)</f>
        <v>#N/A</v>
      </c>
      <c r="AA24" s="65" t="e">
        <f>VLOOKUP($C24,食材マスタ!$A:$AB,12,FALSE)</f>
        <v>#N/A</v>
      </c>
      <c r="AB24" s="65" t="e">
        <f>VLOOKUP($C24,食材マスタ!$A:$AB,14,FALSE)</f>
        <v>#N/A</v>
      </c>
      <c r="AC24" s="65" t="e">
        <f>VLOOKUP($C24,食材マスタ!$A:$AB,16,FALSE)</f>
        <v>#N/A</v>
      </c>
      <c r="AD24" s="65" t="e">
        <f>VLOOKUP($C24,食材マスタ!$A:$AB,19,FALSE)</f>
        <v>#N/A</v>
      </c>
      <c r="AE24" s="65" t="e">
        <f>VLOOKUP($C24,食材マスタ!$A:$AB,26,FALSE)</f>
        <v>#N/A</v>
      </c>
      <c r="AF24" s="65" t="e">
        <f>VLOOKUP($C24,食材マスタ!$A:$AB,28,FALSE)</f>
        <v>#N/A</v>
      </c>
    </row>
    <row r="25" spans="1:32" ht="14.25" customHeight="1" x14ac:dyDescent="0.25">
      <c r="A25" s="291"/>
      <c r="B25" s="292"/>
      <c r="C25" s="46"/>
      <c r="D25" s="47"/>
      <c r="E25" s="123" t="str">
        <f>IF(C25="","",VLOOKUP(C25,食材マスタ!$A$3:$AB$455,6,FALSE))</f>
        <v/>
      </c>
      <c r="F25" s="49"/>
      <c r="G25" s="50" t="str">
        <f t="shared" si="11"/>
        <v/>
      </c>
      <c r="H25" s="41" t="str">
        <f t="shared" si="12"/>
        <v/>
      </c>
      <c r="I25" s="126" t="str">
        <f>IF(C25="","",VLOOKUP(C25,食材マスタ!$A$3:$AB$455,13,FALSE))</f>
        <v/>
      </c>
      <c r="J25" s="43" t="str">
        <f t="shared" si="13"/>
        <v/>
      </c>
      <c r="K25" s="51" t="str">
        <f t="shared" si="14"/>
        <v/>
      </c>
      <c r="L25" s="134" t="str">
        <f t="shared" si="15"/>
        <v/>
      </c>
      <c r="M25" s="52" t="str">
        <f t="shared" si="16"/>
        <v/>
      </c>
      <c r="N25" s="134" t="str">
        <f t="shared" si="17"/>
        <v/>
      </c>
      <c r="O25" s="52" t="str">
        <f t="shared" si="18"/>
        <v/>
      </c>
      <c r="P25" s="134" t="str">
        <f t="shared" si="19"/>
        <v/>
      </c>
      <c r="Q25" s="52" t="str">
        <f t="shared" si="20"/>
        <v/>
      </c>
      <c r="R25" s="134" t="str">
        <f t="shared" si="21"/>
        <v/>
      </c>
      <c r="S25" s="13" t="str">
        <f t="shared" si="10"/>
        <v/>
      </c>
      <c r="T25" s="138"/>
      <c r="U25" s="29"/>
      <c r="X25" s="65" t="e">
        <f>VLOOKUP($C25,食材マスタ!$A:$AB,5,FALSE)</f>
        <v>#N/A</v>
      </c>
      <c r="Y25" s="65" t="e">
        <f>VLOOKUP($C25,食材マスタ!$A:$AB,6,FALSE)</f>
        <v>#N/A</v>
      </c>
      <c r="Z25" s="65" t="e">
        <f>VLOOKUP($C25,食材マスタ!$A:$AB,13,FALSE)</f>
        <v>#N/A</v>
      </c>
      <c r="AA25" s="65" t="e">
        <f>VLOOKUP($C25,食材マスタ!$A:$AB,12,FALSE)</f>
        <v>#N/A</v>
      </c>
      <c r="AB25" s="65" t="e">
        <f>VLOOKUP($C25,食材マスタ!$A:$AB,14,FALSE)</f>
        <v>#N/A</v>
      </c>
      <c r="AC25" s="65" t="e">
        <f>VLOOKUP($C25,食材マスタ!$A:$AB,16,FALSE)</f>
        <v>#N/A</v>
      </c>
      <c r="AD25" s="65" t="e">
        <f>VLOOKUP($C25,食材マスタ!$A:$AB,19,FALSE)</f>
        <v>#N/A</v>
      </c>
      <c r="AE25" s="65" t="e">
        <f>VLOOKUP($C25,食材マスタ!$A:$AB,26,FALSE)</f>
        <v>#N/A</v>
      </c>
      <c r="AF25" s="65" t="e">
        <f>VLOOKUP($C25,食材マスタ!$A:$AB,28,FALSE)</f>
        <v>#N/A</v>
      </c>
    </row>
    <row r="26" spans="1:32" ht="14.25" customHeight="1" x14ac:dyDescent="0.25">
      <c r="A26" s="291"/>
      <c r="B26" s="292"/>
      <c r="C26" s="46"/>
      <c r="D26" s="47"/>
      <c r="E26" s="123" t="str">
        <f>IF(C26="","",VLOOKUP(C26,食材マスタ!$A$3:$AB$455,6,FALSE))</f>
        <v/>
      </c>
      <c r="F26" s="49"/>
      <c r="G26" s="50" t="str">
        <f t="shared" si="11"/>
        <v/>
      </c>
      <c r="H26" s="41" t="str">
        <f t="shared" si="12"/>
        <v/>
      </c>
      <c r="I26" s="126" t="str">
        <f>IF(C26="","",VLOOKUP(C26,食材マスタ!$A$3:$AB$455,13,FALSE))</f>
        <v/>
      </c>
      <c r="J26" s="43" t="str">
        <f t="shared" si="13"/>
        <v/>
      </c>
      <c r="K26" s="51" t="str">
        <f t="shared" si="14"/>
        <v/>
      </c>
      <c r="L26" s="134" t="str">
        <f t="shared" si="15"/>
        <v/>
      </c>
      <c r="M26" s="52" t="str">
        <f t="shared" si="16"/>
        <v/>
      </c>
      <c r="N26" s="134" t="str">
        <f t="shared" si="17"/>
        <v/>
      </c>
      <c r="O26" s="52" t="str">
        <f t="shared" si="18"/>
        <v/>
      </c>
      <c r="P26" s="134" t="str">
        <f t="shared" si="19"/>
        <v/>
      </c>
      <c r="Q26" s="52" t="str">
        <f t="shared" si="20"/>
        <v/>
      </c>
      <c r="R26" s="134" t="str">
        <f t="shared" si="21"/>
        <v/>
      </c>
      <c r="S26" s="13" t="str">
        <f t="shared" si="10"/>
        <v/>
      </c>
      <c r="T26" s="138"/>
      <c r="U26" s="29"/>
      <c r="X26" s="65" t="e">
        <f>VLOOKUP($C26,食材マスタ!$A:$AB,5,FALSE)</f>
        <v>#N/A</v>
      </c>
      <c r="Y26" s="65" t="e">
        <f>VLOOKUP($C26,食材マスタ!$A:$AB,6,FALSE)</f>
        <v>#N/A</v>
      </c>
      <c r="Z26" s="65" t="e">
        <f>VLOOKUP($C26,食材マスタ!$A:$AB,13,FALSE)</f>
        <v>#N/A</v>
      </c>
      <c r="AA26" s="65" t="e">
        <f>VLOOKUP($C26,食材マスタ!$A:$AB,12,FALSE)</f>
        <v>#N/A</v>
      </c>
      <c r="AB26" s="65" t="e">
        <f>VLOOKUP($C26,食材マスタ!$A:$AB,14,FALSE)</f>
        <v>#N/A</v>
      </c>
      <c r="AC26" s="65" t="e">
        <f>VLOOKUP($C26,食材マスタ!$A:$AB,16,FALSE)</f>
        <v>#N/A</v>
      </c>
      <c r="AD26" s="65" t="e">
        <f>VLOOKUP($C26,食材マスタ!$A:$AB,19,FALSE)</f>
        <v>#N/A</v>
      </c>
      <c r="AE26" s="65" t="e">
        <f>VLOOKUP($C26,食材マスタ!$A:$AB,26,FALSE)</f>
        <v>#N/A</v>
      </c>
      <c r="AF26" s="65" t="e">
        <f>VLOOKUP($C26,食材マスタ!$A:$AB,28,FALSE)</f>
        <v>#N/A</v>
      </c>
    </row>
    <row r="27" spans="1:32" ht="14.25" customHeight="1" x14ac:dyDescent="0.25">
      <c r="A27" s="291"/>
      <c r="B27" s="292"/>
      <c r="C27" s="46"/>
      <c r="D27" s="47"/>
      <c r="E27" s="123" t="str">
        <f>IF(C27="","",VLOOKUP(C27,食材マスタ!$A$3:$AB$455,6,FALSE))</f>
        <v/>
      </c>
      <c r="F27" s="49"/>
      <c r="G27" s="50" t="str">
        <f t="shared" si="11"/>
        <v/>
      </c>
      <c r="H27" s="41" t="str">
        <f t="shared" si="12"/>
        <v/>
      </c>
      <c r="I27" s="126" t="str">
        <f>IF(C27="","",VLOOKUP(C27,食材マスタ!$A$3:$AB$455,13,FALSE))</f>
        <v/>
      </c>
      <c r="J27" s="43" t="str">
        <f t="shared" si="13"/>
        <v/>
      </c>
      <c r="K27" s="51" t="str">
        <f t="shared" si="14"/>
        <v/>
      </c>
      <c r="L27" s="134" t="str">
        <f t="shared" si="15"/>
        <v/>
      </c>
      <c r="M27" s="52" t="str">
        <f t="shared" si="16"/>
        <v/>
      </c>
      <c r="N27" s="134" t="str">
        <f t="shared" si="17"/>
        <v/>
      </c>
      <c r="O27" s="52" t="str">
        <f t="shared" si="18"/>
        <v/>
      </c>
      <c r="P27" s="134" t="str">
        <f t="shared" si="19"/>
        <v/>
      </c>
      <c r="Q27" s="52" t="str">
        <f t="shared" si="20"/>
        <v/>
      </c>
      <c r="R27" s="134" t="str">
        <f t="shared" si="21"/>
        <v/>
      </c>
      <c r="S27" s="13" t="str">
        <f t="shared" si="10"/>
        <v/>
      </c>
      <c r="T27" s="138"/>
      <c r="U27" s="29"/>
      <c r="X27" s="65" t="e">
        <f>VLOOKUP($C27,食材マスタ!$A:$AB,5,FALSE)</f>
        <v>#N/A</v>
      </c>
      <c r="Y27" s="65" t="e">
        <f>VLOOKUP($C27,食材マスタ!$A:$AB,6,FALSE)</f>
        <v>#N/A</v>
      </c>
      <c r="Z27" s="65" t="e">
        <f>VLOOKUP($C27,食材マスタ!$A:$AB,13,FALSE)</f>
        <v>#N/A</v>
      </c>
      <c r="AA27" s="65" t="e">
        <f>VLOOKUP($C27,食材マスタ!$A:$AB,12,FALSE)</f>
        <v>#N/A</v>
      </c>
      <c r="AB27" s="65" t="e">
        <f>VLOOKUP($C27,食材マスタ!$A:$AB,14,FALSE)</f>
        <v>#N/A</v>
      </c>
      <c r="AC27" s="65" t="e">
        <f>VLOOKUP($C27,食材マスタ!$A:$AB,16,FALSE)</f>
        <v>#N/A</v>
      </c>
      <c r="AD27" s="65" t="e">
        <f>VLOOKUP($C27,食材マスタ!$A:$AB,19,FALSE)</f>
        <v>#N/A</v>
      </c>
      <c r="AE27" s="65" t="e">
        <f>VLOOKUP($C27,食材マスタ!$A:$AB,26,FALSE)</f>
        <v>#N/A</v>
      </c>
      <c r="AF27" s="65" t="e">
        <f>VLOOKUP($C27,食材マスタ!$A:$AB,28,FALSE)</f>
        <v>#N/A</v>
      </c>
    </row>
    <row r="28" spans="1:32" ht="14.25" customHeight="1" x14ac:dyDescent="0.25">
      <c r="A28" s="291"/>
      <c r="B28" s="292"/>
      <c r="C28" s="46"/>
      <c r="D28" s="47"/>
      <c r="E28" s="123" t="str">
        <f>IF(C28="","",VLOOKUP(C28,食材マスタ!$A$3:$AB$455,6,FALSE))</f>
        <v/>
      </c>
      <c r="F28" s="49"/>
      <c r="G28" s="50" t="str">
        <f t="shared" si="11"/>
        <v/>
      </c>
      <c r="H28" s="41" t="str">
        <f t="shared" si="12"/>
        <v/>
      </c>
      <c r="I28" s="126" t="str">
        <f>IF(C28="","",VLOOKUP(C28,食材マスタ!$A$3:$AB$455,13,FALSE))</f>
        <v/>
      </c>
      <c r="J28" s="43" t="str">
        <f t="shared" si="13"/>
        <v/>
      </c>
      <c r="K28" s="51" t="str">
        <f t="shared" si="14"/>
        <v/>
      </c>
      <c r="L28" s="134" t="str">
        <f t="shared" si="15"/>
        <v/>
      </c>
      <c r="M28" s="52" t="str">
        <f t="shared" si="16"/>
        <v/>
      </c>
      <c r="N28" s="134" t="str">
        <f t="shared" si="17"/>
        <v/>
      </c>
      <c r="O28" s="52" t="str">
        <f t="shared" si="18"/>
        <v/>
      </c>
      <c r="P28" s="134" t="str">
        <f t="shared" si="19"/>
        <v/>
      </c>
      <c r="Q28" s="52" t="str">
        <f t="shared" si="20"/>
        <v/>
      </c>
      <c r="R28" s="134" t="str">
        <f t="shared" si="21"/>
        <v/>
      </c>
      <c r="S28" s="13" t="str">
        <f t="shared" si="10"/>
        <v/>
      </c>
      <c r="T28" s="138"/>
      <c r="U28" s="29"/>
      <c r="X28" s="65" t="e">
        <f>VLOOKUP($C28,食材マスタ!$A:$AB,5,FALSE)</f>
        <v>#N/A</v>
      </c>
      <c r="Y28" s="65" t="e">
        <f>VLOOKUP($C28,食材マスタ!$A:$AB,6,FALSE)</f>
        <v>#N/A</v>
      </c>
      <c r="Z28" s="65" t="e">
        <f>VLOOKUP($C28,食材マスタ!$A:$AB,13,FALSE)</f>
        <v>#N/A</v>
      </c>
      <c r="AA28" s="65" t="e">
        <f>VLOOKUP($C28,食材マスタ!$A:$AB,12,FALSE)</f>
        <v>#N/A</v>
      </c>
      <c r="AB28" s="65" t="e">
        <f>VLOOKUP($C28,食材マスタ!$A:$AB,14,FALSE)</f>
        <v>#N/A</v>
      </c>
      <c r="AC28" s="65" t="e">
        <f>VLOOKUP($C28,食材マスタ!$A:$AB,16,FALSE)</f>
        <v>#N/A</v>
      </c>
      <c r="AD28" s="65" t="e">
        <f>VLOOKUP($C28,食材マスタ!$A:$AB,19,FALSE)</f>
        <v>#N/A</v>
      </c>
      <c r="AE28" s="65" t="e">
        <f>VLOOKUP($C28,食材マスタ!$A:$AB,26,FALSE)</f>
        <v>#N/A</v>
      </c>
      <c r="AF28" s="65" t="e">
        <f>VLOOKUP($C28,食材マスタ!$A:$AB,28,FALSE)</f>
        <v>#N/A</v>
      </c>
    </row>
    <row r="29" spans="1:32" ht="14.25" customHeight="1" x14ac:dyDescent="0.25">
      <c r="A29" s="291"/>
      <c r="B29" s="292"/>
      <c r="C29" s="46"/>
      <c r="D29" s="47"/>
      <c r="E29" s="123" t="str">
        <f>IF(C29="","",VLOOKUP(C29,食材マスタ!$A$3:$AB$455,6,FALSE))</f>
        <v/>
      </c>
      <c r="F29" s="49"/>
      <c r="G29" s="50" t="str">
        <f t="shared" si="11"/>
        <v/>
      </c>
      <c r="H29" s="41" t="str">
        <f t="shared" si="12"/>
        <v/>
      </c>
      <c r="I29" s="126" t="str">
        <f>IF(C29="","",VLOOKUP(C29,食材マスタ!$A$3:$AB$455,13,FALSE))</f>
        <v/>
      </c>
      <c r="J29" s="43" t="str">
        <f t="shared" si="13"/>
        <v/>
      </c>
      <c r="K29" s="51" t="str">
        <f t="shared" si="14"/>
        <v/>
      </c>
      <c r="L29" s="134" t="str">
        <f t="shared" si="15"/>
        <v/>
      </c>
      <c r="M29" s="52" t="str">
        <f t="shared" si="16"/>
        <v/>
      </c>
      <c r="N29" s="134" t="str">
        <f t="shared" si="17"/>
        <v/>
      </c>
      <c r="O29" s="52" t="str">
        <f t="shared" si="18"/>
        <v/>
      </c>
      <c r="P29" s="134" t="str">
        <f t="shared" si="19"/>
        <v/>
      </c>
      <c r="Q29" s="52" t="str">
        <f t="shared" si="20"/>
        <v/>
      </c>
      <c r="R29" s="134" t="str">
        <f t="shared" si="21"/>
        <v/>
      </c>
      <c r="S29" s="13" t="str">
        <f t="shared" si="10"/>
        <v/>
      </c>
      <c r="T29" s="138"/>
      <c r="U29" s="29"/>
      <c r="X29" s="65" t="e">
        <f>VLOOKUP($C29,食材マスタ!$A:$AB,5,FALSE)</f>
        <v>#N/A</v>
      </c>
      <c r="Y29" s="65" t="e">
        <f>VLOOKUP($C29,食材マスタ!$A:$AB,6,FALSE)</f>
        <v>#N/A</v>
      </c>
      <c r="Z29" s="65" t="e">
        <f>VLOOKUP($C29,食材マスタ!$A:$AB,13,FALSE)</f>
        <v>#N/A</v>
      </c>
      <c r="AA29" s="65" t="e">
        <f>VLOOKUP($C29,食材マスタ!$A:$AB,12,FALSE)</f>
        <v>#N/A</v>
      </c>
      <c r="AB29" s="65" t="e">
        <f>VLOOKUP($C29,食材マスタ!$A:$AB,14,FALSE)</f>
        <v>#N/A</v>
      </c>
      <c r="AC29" s="65" t="e">
        <f>VLOOKUP($C29,食材マスタ!$A:$AB,16,FALSE)</f>
        <v>#N/A</v>
      </c>
      <c r="AD29" s="65" t="e">
        <f>VLOOKUP($C29,食材マスタ!$A:$AB,19,FALSE)</f>
        <v>#N/A</v>
      </c>
      <c r="AE29" s="65" t="e">
        <f>VLOOKUP($C29,食材マスタ!$A:$AB,26,FALSE)</f>
        <v>#N/A</v>
      </c>
      <c r="AF29" s="65" t="e">
        <f>VLOOKUP($C29,食材マスタ!$A:$AB,28,FALSE)</f>
        <v>#N/A</v>
      </c>
    </row>
    <row r="30" spans="1:32" ht="14.25" customHeight="1" x14ac:dyDescent="0.25">
      <c r="A30" s="291"/>
      <c r="B30" s="292"/>
      <c r="C30" s="46"/>
      <c r="D30" s="47"/>
      <c r="E30" s="123" t="str">
        <f>IF(C30="","",VLOOKUP(C30,食材マスタ!$A$3:$AB$455,6,FALSE))</f>
        <v/>
      </c>
      <c r="F30" s="49"/>
      <c r="G30" s="50" t="str">
        <f t="shared" si="11"/>
        <v/>
      </c>
      <c r="H30" s="41" t="str">
        <f t="shared" si="12"/>
        <v/>
      </c>
      <c r="I30" s="126" t="str">
        <f>IF(C30="","",VLOOKUP(C30,食材マスタ!$A$3:$AB$455,13,FALSE))</f>
        <v/>
      </c>
      <c r="J30" s="43" t="str">
        <f t="shared" si="13"/>
        <v/>
      </c>
      <c r="K30" s="51" t="str">
        <f t="shared" si="14"/>
        <v/>
      </c>
      <c r="L30" s="134" t="str">
        <f t="shared" si="15"/>
        <v/>
      </c>
      <c r="M30" s="52" t="str">
        <f t="shared" si="16"/>
        <v/>
      </c>
      <c r="N30" s="134" t="str">
        <f t="shared" si="17"/>
        <v/>
      </c>
      <c r="O30" s="52" t="str">
        <f t="shared" si="18"/>
        <v/>
      </c>
      <c r="P30" s="134" t="str">
        <f t="shared" si="19"/>
        <v/>
      </c>
      <c r="Q30" s="52" t="str">
        <f t="shared" si="20"/>
        <v/>
      </c>
      <c r="R30" s="134" t="str">
        <f t="shared" si="21"/>
        <v/>
      </c>
      <c r="S30" s="13" t="str">
        <f t="shared" si="10"/>
        <v/>
      </c>
      <c r="T30" s="138"/>
      <c r="U30" s="29"/>
      <c r="X30" s="65" t="e">
        <f>VLOOKUP($C30,食材マスタ!$A:$AB,5,FALSE)</f>
        <v>#N/A</v>
      </c>
      <c r="Y30" s="65" t="e">
        <f>VLOOKUP($C30,食材マスタ!$A:$AB,6,FALSE)</f>
        <v>#N/A</v>
      </c>
      <c r="Z30" s="65" t="e">
        <f>VLOOKUP($C30,食材マスタ!$A:$AB,13,FALSE)</f>
        <v>#N/A</v>
      </c>
      <c r="AA30" s="65" t="e">
        <f>VLOOKUP($C30,食材マスタ!$A:$AB,12,FALSE)</f>
        <v>#N/A</v>
      </c>
      <c r="AB30" s="65" t="e">
        <f>VLOOKUP($C30,食材マスタ!$A:$AB,14,FALSE)</f>
        <v>#N/A</v>
      </c>
      <c r="AC30" s="65" t="e">
        <f>VLOOKUP($C30,食材マスタ!$A:$AB,16,FALSE)</f>
        <v>#N/A</v>
      </c>
      <c r="AD30" s="65" t="e">
        <f>VLOOKUP($C30,食材マスタ!$A:$AB,19,FALSE)</f>
        <v>#N/A</v>
      </c>
      <c r="AE30" s="65" t="e">
        <f>VLOOKUP($C30,食材マスタ!$A:$AB,26,FALSE)</f>
        <v>#N/A</v>
      </c>
      <c r="AF30" s="65" t="e">
        <f>VLOOKUP($C30,食材マスタ!$A:$AB,28,FALSE)</f>
        <v>#N/A</v>
      </c>
    </row>
    <row r="31" spans="1:32" ht="14.25" customHeight="1" x14ac:dyDescent="0.25">
      <c r="A31" s="291"/>
      <c r="B31" s="292"/>
      <c r="C31" s="46"/>
      <c r="D31" s="47"/>
      <c r="E31" s="123" t="str">
        <f>IF(C31="","",VLOOKUP(C31,食材マスタ!$A$3:$AB$455,6,FALSE))</f>
        <v/>
      </c>
      <c r="F31" s="49"/>
      <c r="G31" s="50" t="str">
        <f t="shared" si="11"/>
        <v/>
      </c>
      <c r="H31" s="41" t="str">
        <f t="shared" si="12"/>
        <v/>
      </c>
      <c r="I31" s="126" t="str">
        <f>IF(C31="","",VLOOKUP(C31,食材マスタ!$A$3:$AB$455,13,FALSE))</f>
        <v/>
      </c>
      <c r="J31" s="43" t="str">
        <f t="shared" si="13"/>
        <v/>
      </c>
      <c r="K31" s="51" t="str">
        <f t="shared" si="14"/>
        <v/>
      </c>
      <c r="L31" s="134" t="str">
        <f t="shared" si="15"/>
        <v/>
      </c>
      <c r="M31" s="52" t="str">
        <f t="shared" si="16"/>
        <v/>
      </c>
      <c r="N31" s="134" t="str">
        <f t="shared" si="17"/>
        <v/>
      </c>
      <c r="O31" s="52" t="str">
        <f t="shared" si="18"/>
        <v/>
      </c>
      <c r="P31" s="134" t="str">
        <f t="shared" si="19"/>
        <v/>
      </c>
      <c r="Q31" s="52" t="str">
        <f t="shared" si="20"/>
        <v/>
      </c>
      <c r="R31" s="134" t="str">
        <f t="shared" si="21"/>
        <v/>
      </c>
      <c r="S31" s="13" t="str">
        <f t="shared" si="10"/>
        <v/>
      </c>
      <c r="T31" s="138"/>
      <c r="U31" s="29"/>
      <c r="X31" s="65" t="e">
        <f>VLOOKUP($C31,食材マスタ!$A:$AB,5,FALSE)</f>
        <v>#N/A</v>
      </c>
      <c r="Y31" s="65" t="e">
        <f>VLOOKUP($C31,食材マスタ!$A:$AB,6,FALSE)</f>
        <v>#N/A</v>
      </c>
      <c r="Z31" s="65" t="e">
        <f>VLOOKUP($C31,食材マスタ!$A:$AB,13,FALSE)</f>
        <v>#N/A</v>
      </c>
      <c r="AA31" s="65" t="e">
        <f>VLOOKUP($C31,食材マスタ!$A:$AB,12,FALSE)</f>
        <v>#N/A</v>
      </c>
      <c r="AB31" s="65" t="e">
        <f>VLOOKUP($C31,食材マスタ!$A:$AB,14,FALSE)</f>
        <v>#N/A</v>
      </c>
      <c r="AC31" s="65" t="e">
        <f>VLOOKUP($C31,食材マスタ!$A:$AB,16,FALSE)</f>
        <v>#N/A</v>
      </c>
      <c r="AD31" s="65" t="e">
        <f>VLOOKUP($C31,食材マスタ!$A:$AB,19,FALSE)</f>
        <v>#N/A</v>
      </c>
      <c r="AE31" s="65" t="e">
        <f>VLOOKUP($C31,食材マスタ!$A:$AB,26,FALSE)</f>
        <v>#N/A</v>
      </c>
      <c r="AF31" s="65" t="e">
        <f>VLOOKUP($C31,食材マスタ!$A:$AB,28,FALSE)</f>
        <v>#N/A</v>
      </c>
    </row>
    <row r="32" spans="1:32" ht="14.25" customHeight="1" x14ac:dyDescent="0.25">
      <c r="A32" s="291"/>
      <c r="B32" s="292"/>
      <c r="C32" s="46"/>
      <c r="D32" s="47"/>
      <c r="E32" s="123" t="str">
        <f>IF(C32="","",VLOOKUP(C32,食材マスタ!$A$3:$AB$455,6,FALSE))</f>
        <v/>
      </c>
      <c r="F32" s="49"/>
      <c r="G32" s="50" t="str">
        <f t="shared" si="11"/>
        <v/>
      </c>
      <c r="H32" s="41" t="str">
        <f t="shared" si="12"/>
        <v/>
      </c>
      <c r="I32" s="126" t="str">
        <f>IF(C32="","",VLOOKUP(C32,食材マスタ!$A$3:$AB$455,13,FALSE))</f>
        <v/>
      </c>
      <c r="J32" s="43" t="str">
        <f t="shared" si="13"/>
        <v/>
      </c>
      <c r="K32" s="51" t="str">
        <f t="shared" si="14"/>
        <v/>
      </c>
      <c r="L32" s="134" t="str">
        <f t="shared" si="15"/>
        <v/>
      </c>
      <c r="M32" s="52" t="str">
        <f t="shared" si="16"/>
        <v/>
      </c>
      <c r="N32" s="134" t="str">
        <f t="shared" si="17"/>
        <v/>
      </c>
      <c r="O32" s="52" t="str">
        <f t="shared" si="18"/>
        <v/>
      </c>
      <c r="P32" s="134" t="str">
        <f t="shared" si="19"/>
        <v/>
      </c>
      <c r="Q32" s="52" t="str">
        <f t="shared" si="20"/>
        <v/>
      </c>
      <c r="R32" s="134" t="str">
        <f t="shared" si="21"/>
        <v/>
      </c>
      <c r="S32" s="13" t="str">
        <f t="shared" si="10"/>
        <v/>
      </c>
      <c r="T32" s="138"/>
      <c r="U32" s="29"/>
      <c r="X32" s="65" t="e">
        <f>VLOOKUP($C32,食材マスタ!$A:$AB,5,FALSE)</f>
        <v>#N/A</v>
      </c>
      <c r="Y32" s="65" t="e">
        <f>VLOOKUP($C32,食材マスタ!$A:$AB,6,FALSE)</f>
        <v>#N/A</v>
      </c>
      <c r="Z32" s="65" t="e">
        <f>VLOOKUP($C32,食材マスタ!$A:$AB,13,FALSE)</f>
        <v>#N/A</v>
      </c>
      <c r="AA32" s="65" t="e">
        <f>VLOOKUP($C32,食材マスタ!$A:$AB,12,FALSE)</f>
        <v>#N/A</v>
      </c>
      <c r="AB32" s="65" t="e">
        <f>VLOOKUP($C32,食材マスタ!$A:$AB,14,FALSE)</f>
        <v>#N/A</v>
      </c>
      <c r="AC32" s="65" t="e">
        <f>VLOOKUP($C32,食材マスタ!$A:$AB,16,FALSE)</f>
        <v>#N/A</v>
      </c>
      <c r="AD32" s="65" t="e">
        <f>VLOOKUP($C32,食材マスタ!$A:$AB,19,FALSE)</f>
        <v>#N/A</v>
      </c>
      <c r="AE32" s="65" t="e">
        <f>VLOOKUP($C32,食材マスタ!$A:$AB,26,FALSE)</f>
        <v>#N/A</v>
      </c>
      <c r="AF32" s="65" t="e">
        <f>VLOOKUP($C32,食材マスタ!$A:$AB,28,FALSE)</f>
        <v>#N/A</v>
      </c>
    </row>
    <row r="33" spans="1:32" ht="14.25" customHeight="1" x14ac:dyDescent="0.25">
      <c r="A33" s="291"/>
      <c r="B33" s="292"/>
      <c r="C33" s="46"/>
      <c r="D33" s="53"/>
      <c r="E33" s="123" t="str">
        <f>IF(C33="","",VLOOKUP(C33,食材マスタ!$A$3:$AB$455,6,FALSE))</f>
        <v/>
      </c>
      <c r="F33" s="49"/>
      <c r="G33" s="50" t="str">
        <f t="shared" si="11"/>
        <v/>
      </c>
      <c r="H33" s="41" t="str">
        <f t="shared" si="12"/>
        <v/>
      </c>
      <c r="I33" s="126" t="str">
        <f>IF(C33="","",VLOOKUP(C33,食材マスタ!$A$3:$AB$455,13,FALSE))</f>
        <v/>
      </c>
      <c r="J33" s="43" t="str">
        <f t="shared" si="13"/>
        <v/>
      </c>
      <c r="K33" s="51" t="str">
        <f t="shared" si="14"/>
        <v/>
      </c>
      <c r="L33" s="134" t="str">
        <f t="shared" si="15"/>
        <v/>
      </c>
      <c r="M33" s="52" t="str">
        <f t="shared" si="16"/>
        <v/>
      </c>
      <c r="N33" s="134" t="str">
        <f t="shared" si="17"/>
        <v/>
      </c>
      <c r="O33" s="52" t="str">
        <f t="shared" si="18"/>
        <v/>
      </c>
      <c r="P33" s="134" t="str">
        <f t="shared" si="19"/>
        <v/>
      </c>
      <c r="Q33" s="52" t="str">
        <f t="shared" si="20"/>
        <v/>
      </c>
      <c r="R33" s="134" t="str">
        <f t="shared" si="21"/>
        <v/>
      </c>
      <c r="S33" s="13" t="str">
        <f t="shared" si="10"/>
        <v/>
      </c>
      <c r="T33" s="138"/>
      <c r="U33" s="29"/>
      <c r="X33" s="65" t="e">
        <f>VLOOKUP($C33,食材マスタ!$A:$AB,5,FALSE)</f>
        <v>#N/A</v>
      </c>
      <c r="Y33" s="65" t="e">
        <f>VLOOKUP($C33,食材マスタ!$A:$AB,6,FALSE)</f>
        <v>#N/A</v>
      </c>
      <c r="Z33" s="65" t="e">
        <f>VLOOKUP($C33,食材マスタ!$A:$AB,13,FALSE)</f>
        <v>#N/A</v>
      </c>
      <c r="AA33" s="65" t="e">
        <f>VLOOKUP($C33,食材マスタ!$A:$AB,12,FALSE)</f>
        <v>#N/A</v>
      </c>
      <c r="AB33" s="65" t="e">
        <f>VLOOKUP($C33,食材マスタ!$A:$AB,14,FALSE)</f>
        <v>#N/A</v>
      </c>
      <c r="AC33" s="65" t="e">
        <f>VLOOKUP($C33,食材マスタ!$A:$AB,16,FALSE)</f>
        <v>#N/A</v>
      </c>
      <c r="AD33" s="65" t="e">
        <f>VLOOKUP($C33,食材マスタ!$A:$AB,19,FALSE)</f>
        <v>#N/A</v>
      </c>
      <c r="AE33" s="65" t="e">
        <f>VLOOKUP($C33,食材マスタ!$A:$AB,26,FALSE)</f>
        <v>#N/A</v>
      </c>
      <c r="AF33" s="65" t="e">
        <f>VLOOKUP($C33,食材マスタ!$A:$AB,28,FALSE)</f>
        <v>#N/A</v>
      </c>
    </row>
    <row r="34" spans="1:32" ht="14.25" customHeight="1" x14ac:dyDescent="0.25">
      <c r="A34" s="291"/>
      <c r="B34" s="292"/>
      <c r="C34" s="46"/>
      <c r="D34" s="47"/>
      <c r="E34" s="123" t="str">
        <f>IF(C34="","",VLOOKUP(C34,食材マスタ!$A$3:$AB$455,6,FALSE))</f>
        <v/>
      </c>
      <c r="F34" s="49"/>
      <c r="G34" s="50" t="str">
        <f t="shared" si="11"/>
        <v/>
      </c>
      <c r="H34" s="41" t="str">
        <f t="shared" si="12"/>
        <v/>
      </c>
      <c r="I34" s="126" t="str">
        <f>IF(C34="","",VLOOKUP(C34,食材マスタ!$A$3:$AB$455,13,FALSE))</f>
        <v/>
      </c>
      <c r="J34" s="43" t="str">
        <f t="shared" si="13"/>
        <v/>
      </c>
      <c r="K34" s="51" t="str">
        <f t="shared" si="14"/>
        <v/>
      </c>
      <c r="L34" s="134" t="str">
        <f t="shared" si="15"/>
        <v/>
      </c>
      <c r="M34" s="52" t="str">
        <f t="shared" si="16"/>
        <v/>
      </c>
      <c r="N34" s="134" t="str">
        <f t="shared" si="17"/>
        <v/>
      </c>
      <c r="O34" s="52" t="str">
        <f t="shared" si="18"/>
        <v/>
      </c>
      <c r="P34" s="134" t="str">
        <f t="shared" si="19"/>
        <v/>
      </c>
      <c r="Q34" s="52" t="str">
        <f t="shared" si="20"/>
        <v/>
      </c>
      <c r="R34" s="134" t="str">
        <f t="shared" si="21"/>
        <v/>
      </c>
      <c r="S34" s="13" t="str">
        <f t="shared" si="10"/>
        <v/>
      </c>
      <c r="T34" s="138"/>
      <c r="U34" s="29"/>
      <c r="X34" s="65" t="e">
        <f>VLOOKUP($C34,食材マスタ!$A:$AB,5,FALSE)</f>
        <v>#N/A</v>
      </c>
      <c r="Y34" s="65" t="e">
        <f>VLOOKUP($C34,食材マスタ!$A:$AB,6,FALSE)</f>
        <v>#N/A</v>
      </c>
      <c r="Z34" s="65" t="e">
        <f>VLOOKUP($C34,食材マスタ!$A:$AB,13,FALSE)</f>
        <v>#N/A</v>
      </c>
      <c r="AA34" s="65" t="e">
        <f>VLOOKUP($C34,食材マスタ!$A:$AB,12,FALSE)</f>
        <v>#N/A</v>
      </c>
      <c r="AB34" s="65" t="e">
        <f>VLOOKUP($C34,食材マスタ!$A:$AB,14,FALSE)</f>
        <v>#N/A</v>
      </c>
      <c r="AC34" s="65" t="e">
        <f>VLOOKUP($C34,食材マスタ!$A:$AB,16,FALSE)</f>
        <v>#N/A</v>
      </c>
      <c r="AD34" s="65" t="e">
        <f>VLOOKUP($C34,食材マスタ!$A:$AB,19,FALSE)</f>
        <v>#N/A</v>
      </c>
      <c r="AE34" s="65" t="e">
        <f>VLOOKUP($C34,食材マスタ!$A:$AB,26,FALSE)</f>
        <v>#N/A</v>
      </c>
      <c r="AF34" s="65" t="e">
        <f>VLOOKUP($C34,食材マスタ!$A:$AB,28,FALSE)</f>
        <v>#N/A</v>
      </c>
    </row>
    <row r="35" spans="1:32" ht="14.25" customHeight="1" x14ac:dyDescent="0.25">
      <c r="A35" s="291"/>
      <c r="B35" s="292"/>
      <c r="C35" s="46"/>
      <c r="D35" s="47"/>
      <c r="E35" s="123" t="str">
        <f>IF(C35="","",VLOOKUP(C35,食材マスタ!$A$3:$AB$455,6,FALSE))</f>
        <v/>
      </c>
      <c r="F35" s="49"/>
      <c r="G35" s="50" t="str">
        <f t="shared" si="11"/>
        <v/>
      </c>
      <c r="H35" s="41" t="str">
        <f t="shared" si="12"/>
        <v/>
      </c>
      <c r="I35" s="126" t="str">
        <f>IF(C35="","",VLOOKUP(C35,食材マスタ!$A$3:$AB$455,13,FALSE))</f>
        <v/>
      </c>
      <c r="J35" s="43" t="str">
        <f t="shared" si="13"/>
        <v/>
      </c>
      <c r="K35" s="51" t="str">
        <f t="shared" si="14"/>
        <v/>
      </c>
      <c r="L35" s="134" t="str">
        <f t="shared" si="15"/>
        <v/>
      </c>
      <c r="M35" s="52" t="str">
        <f t="shared" si="16"/>
        <v/>
      </c>
      <c r="N35" s="134" t="str">
        <f t="shared" si="17"/>
        <v/>
      </c>
      <c r="O35" s="52" t="str">
        <f t="shared" si="18"/>
        <v/>
      </c>
      <c r="P35" s="134" t="str">
        <f t="shared" si="19"/>
        <v/>
      </c>
      <c r="Q35" s="52" t="str">
        <f t="shared" si="20"/>
        <v/>
      </c>
      <c r="R35" s="134" t="str">
        <f t="shared" si="21"/>
        <v/>
      </c>
      <c r="S35" s="13" t="str">
        <f t="shared" si="10"/>
        <v/>
      </c>
      <c r="T35" s="138"/>
      <c r="U35" s="29"/>
      <c r="X35" s="65" t="e">
        <f>VLOOKUP($C35,食材マスタ!$A:$AB,5,FALSE)</f>
        <v>#N/A</v>
      </c>
      <c r="Y35" s="65" t="e">
        <f>VLOOKUP($C35,食材マスタ!$A:$AB,6,FALSE)</f>
        <v>#N/A</v>
      </c>
      <c r="Z35" s="65" t="e">
        <f>VLOOKUP($C35,食材マスタ!$A:$AB,13,FALSE)</f>
        <v>#N/A</v>
      </c>
      <c r="AA35" s="65" t="e">
        <f>VLOOKUP($C35,食材マスタ!$A:$AB,12,FALSE)</f>
        <v>#N/A</v>
      </c>
      <c r="AB35" s="65" t="e">
        <f>VLOOKUP($C35,食材マスタ!$A:$AB,14,FALSE)</f>
        <v>#N/A</v>
      </c>
      <c r="AC35" s="65" t="e">
        <f>VLOOKUP($C35,食材マスタ!$A:$AB,16,FALSE)</f>
        <v>#N/A</v>
      </c>
      <c r="AD35" s="65" t="e">
        <f>VLOOKUP($C35,食材マスタ!$A:$AB,19,FALSE)</f>
        <v>#N/A</v>
      </c>
      <c r="AE35" s="65" t="e">
        <f>VLOOKUP($C35,食材マスタ!$A:$AB,26,FALSE)</f>
        <v>#N/A</v>
      </c>
      <c r="AF35" s="65" t="e">
        <f>VLOOKUP($C35,食材マスタ!$A:$AB,28,FALSE)</f>
        <v>#N/A</v>
      </c>
    </row>
    <row r="36" spans="1:32" ht="14.25" customHeight="1" x14ac:dyDescent="0.25">
      <c r="A36" s="291"/>
      <c r="B36" s="292"/>
      <c r="C36" s="46"/>
      <c r="D36" s="53"/>
      <c r="E36" s="123" t="str">
        <f>IF(C36="","",VLOOKUP(C36,食材マスタ!$A$3:$AB$455,6,FALSE))</f>
        <v/>
      </c>
      <c r="F36" s="49"/>
      <c r="G36" s="50" t="str">
        <f t="shared" si="11"/>
        <v/>
      </c>
      <c r="H36" s="41" t="str">
        <f t="shared" si="12"/>
        <v/>
      </c>
      <c r="I36" s="126" t="str">
        <f>IF(C36="","",VLOOKUP(C36,食材マスタ!$A$3:$AB$455,13,FALSE))</f>
        <v/>
      </c>
      <c r="J36" s="43" t="str">
        <f t="shared" si="13"/>
        <v/>
      </c>
      <c r="K36" s="51" t="str">
        <f t="shared" si="14"/>
        <v/>
      </c>
      <c r="L36" s="134" t="str">
        <f t="shared" si="15"/>
        <v/>
      </c>
      <c r="M36" s="52" t="str">
        <f t="shared" si="16"/>
        <v/>
      </c>
      <c r="N36" s="134" t="str">
        <f t="shared" si="17"/>
        <v/>
      </c>
      <c r="O36" s="52" t="str">
        <f t="shared" si="18"/>
        <v/>
      </c>
      <c r="P36" s="134" t="str">
        <f t="shared" si="19"/>
        <v/>
      </c>
      <c r="Q36" s="52" t="str">
        <f t="shared" si="20"/>
        <v/>
      </c>
      <c r="R36" s="134" t="str">
        <f t="shared" si="21"/>
        <v/>
      </c>
      <c r="S36" s="13" t="str">
        <f t="shared" si="10"/>
        <v/>
      </c>
      <c r="T36" s="138"/>
      <c r="U36" s="30"/>
      <c r="X36" s="65" t="e">
        <f>VLOOKUP($C36,食材マスタ!$A:$AB,5,FALSE)</f>
        <v>#N/A</v>
      </c>
      <c r="Y36" s="65" t="e">
        <f>VLOOKUP($C36,食材マスタ!$A:$AB,6,FALSE)</f>
        <v>#N/A</v>
      </c>
      <c r="Z36" s="65" t="e">
        <f>VLOOKUP($C36,食材マスタ!$A:$AB,13,FALSE)</f>
        <v>#N/A</v>
      </c>
      <c r="AA36" s="65" t="e">
        <f>VLOOKUP($C36,食材マスタ!$A:$AB,12,FALSE)</f>
        <v>#N/A</v>
      </c>
      <c r="AB36" s="65" t="e">
        <f>VLOOKUP($C36,食材マスタ!$A:$AB,14,FALSE)</f>
        <v>#N/A</v>
      </c>
      <c r="AC36" s="65" t="e">
        <f>VLOOKUP($C36,食材マスタ!$A:$AB,16,FALSE)</f>
        <v>#N/A</v>
      </c>
      <c r="AD36" s="65" t="e">
        <f>VLOOKUP($C36,食材マスタ!$A:$AB,19,FALSE)</f>
        <v>#N/A</v>
      </c>
      <c r="AE36" s="65" t="e">
        <f>VLOOKUP($C36,食材マスタ!$A:$AB,26,FALSE)</f>
        <v>#N/A</v>
      </c>
      <c r="AF36" s="65" t="e">
        <f>VLOOKUP($C36,食材マスタ!$A:$AB,28,FALSE)</f>
        <v>#N/A</v>
      </c>
    </row>
    <row r="37" spans="1:32" ht="14.25" customHeight="1" x14ac:dyDescent="0.25">
      <c r="A37" s="291"/>
      <c r="B37" s="292"/>
      <c r="C37" s="46"/>
      <c r="D37" s="47"/>
      <c r="E37" s="123" t="str">
        <f>IF(C37="","",VLOOKUP(C37,食材マスタ!$A$3:$AB$455,6,FALSE))</f>
        <v/>
      </c>
      <c r="F37" s="49"/>
      <c r="G37" s="50" t="str">
        <f t="shared" si="11"/>
        <v/>
      </c>
      <c r="H37" s="41" t="str">
        <f t="shared" si="12"/>
        <v/>
      </c>
      <c r="I37" s="126" t="str">
        <f>IF(C37="","",VLOOKUP(C37,食材マスタ!$A$3:$AB$455,13,FALSE))</f>
        <v/>
      </c>
      <c r="J37" s="43" t="str">
        <f t="shared" si="13"/>
        <v/>
      </c>
      <c r="K37" s="51" t="str">
        <f t="shared" si="14"/>
        <v/>
      </c>
      <c r="L37" s="134" t="str">
        <f t="shared" si="15"/>
        <v/>
      </c>
      <c r="M37" s="52" t="str">
        <f t="shared" si="16"/>
        <v/>
      </c>
      <c r="N37" s="134" t="str">
        <f t="shared" si="17"/>
        <v/>
      </c>
      <c r="O37" s="52" t="str">
        <f t="shared" si="18"/>
        <v/>
      </c>
      <c r="P37" s="134" t="str">
        <f t="shared" si="19"/>
        <v/>
      </c>
      <c r="Q37" s="52" t="str">
        <f t="shared" si="20"/>
        <v/>
      </c>
      <c r="R37" s="134" t="str">
        <f t="shared" si="21"/>
        <v/>
      </c>
      <c r="S37" s="13" t="str">
        <f t="shared" si="10"/>
        <v/>
      </c>
      <c r="T37" s="138"/>
      <c r="U37" s="30"/>
      <c r="X37" s="65" t="e">
        <f>VLOOKUP($C37,食材マスタ!$A:$AB,5,FALSE)</f>
        <v>#N/A</v>
      </c>
      <c r="Y37" s="65" t="e">
        <f>VLOOKUP($C37,食材マスタ!$A:$AB,6,FALSE)</f>
        <v>#N/A</v>
      </c>
      <c r="Z37" s="65" t="e">
        <f>VLOOKUP($C37,食材マスタ!$A:$AB,13,FALSE)</f>
        <v>#N/A</v>
      </c>
      <c r="AA37" s="65" t="e">
        <f>VLOOKUP($C37,食材マスタ!$A:$AB,12,FALSE)</f>
        <v>#N/A</v>
      </c>
      <c r="AB37" s="65" t="e">
        <f>VLOOKUP($C37,食材マスタ!$A:$AB,14,FALSE)</f>
        <v>#N/A</v>
      </c>
      <c r="AC37" s="65" t="e">
        <f>VLOOKUP($C37,食材マスタ!$A:$AB,16,FALSE)</f>
        <v>#N/A</v>
      </c>
      <c r="AD37" s="65" t="e">
        <f>VLOOKUP($C37,食材マスタ!$A:$AB,19,FALSE)</f>
        <v>#N/A</v>
      </c>
      <c r="AE37" s="65" t="e">
        <f>VLOOKUP($C37,食材マスタ!$A:$AB,26,FALSE)</f>
        <v>#N/A</v>
      </c>
      <c r="AF37" s="65" t="e">
        <f>VLOOKUP($C37,食材マスタ!$A:$AB,28,FALSE)</f>
        <v>#N/A</v>
      </c>
    </row>
    <row r="38" spans="1:32" ht="14.25" customHeight="1" x14ac:dyDescent="0.25">
      <c r="A38" s="291"/>
      <c r="B38" s="292"/>
      <c r="C38" s="46"/>
      <c r="D38" s="47"/>
      <c r="E38" s="123" t="str">
        <f>IF(C38="","",VLOOKUP(C38,食材マスタ!$A$3:$AB$455,6,FALSE))</f>
        <v/>
      </c>
      <c r="F38" s="49"/>
      <c r="G38" s="50" t="str">
        <f t="shared" si="11"/>
        <v/>
      </c>
      <c r="H38" s="41" t="str">
        <f t="shared" si="12"/>
        <v/>
      </c>
      <c r="I38" s="126" t="str">
        <f>IF(C38="","",VLOOKUP(C38,食材マスタ!$A$3:$AB$455,13,FALSE))</f>
        <v/>
      </c>
      <c r="J38" s="43" t="str">
        <f t="shared" si="13"/>
        <v/>
      </c>
      <c r="K38" s="51" t="str">
        <f t="shared" si="14"/>
        <v/>
      </c>
      <c r="L38" s="134" t="str">
        <f t="shared" si="15"/>
        <v/>
      </c>
      <c r="M38" s="52" t="str">
        <f t="shared" si="16"/>
        <v/>
      </c>
      <c r="N38" s="134" t="str">
        <f t="shared" si="17"/>
        <v/>
      </c>
      <c r="O38" s="52" t="str">
        <f t="shared" si="18"/>
        <v/>
      </c>
      <c r="P38" s="134" t="str">
        <f t="shared" si="19"/>
        <v/>
      </c>
      <c r="Q38" s="52" t="str">
        <f t="shared" si="20"/>
        <v/>
      </c>
      <c r="R38" s="134" t="str">
        <f t="shared" si="21"/>
        <v/>
      </c>
      <c r="S38" s="13" t="str">
        <f t="shared" si="10"/>
        <v/>
      </c>
      <c r="T38" s="138"/>
      <c r="U38" s="30"/>
      <c r="X38" s="65" t="e">
        <f>VLOOKUP($C38,食材マスタ!$A:$AB,5,FALSE)</f>
        <v>#N/A</v>
      </c>
      <c r="Y38" s="65" t="e">
        <f>VLOOKUP($C38,食材マスタ!$A:$AB,6,FALSE)</f>
        <v>#N/A</v>
      </c>
      <c r="Z38" s="65" t="e">
        <f>VLOOKUP($C38,食材マスタ!$A:$AB,13,FALSE)</f>
        <v>#N/A</v>
      </c>
      <c r="AA38" s="65" t="e">
        <f>VLOOKUP($C38,食材マスタ!$A:$AB,12,FALSE)</f>
        <v>#N/A</v>
      </c>
      <c r="AB38" s="65" t="e">
        <f>VLOOKUP($C38,食材マスタ!$A:$AB,14,FALSE)</f>
        <v>#N/A</v>
      </c>
      <c r="AC38" s="65" t="e">
        <f>VLOOKUP($C38,食材マスタ!$A:$AB,16,FALSE)</f>
        <v>#N/A</v>
      </c>
      <c r="AD38" s="65" t="e">
        <f>VLOOKUP($C38,食材マスタ!$A:$AB,19,FALSE)</f>
        <v>#N/A</v>
      </c>
      <c r="AE38" s="65" t="e">
        <f>VLOOKUP($C38,食材マスタ!$A:$AB,26,FALSE)</f>
        <v>#N/A</v>
      </c>
      <c r="AF38" s="65" t="e">
        <f>VLOOKUP($C38,食材マスタ!$A:$AB,28,FALSE)</f>
        <v>#N/A</v>
      </c>
    </row>
    <row r="39" spans="1:32" ht="14.25" customHeight="1" x14ac:dyDescent="0.25">
      <c r="A39" s="291"/>
      <c r="B39" s="292"/>
      <c r="C39" s="46"/>
      <c r="D39" s="47"/>
      <c r="E39" s="123" t="str">
        <f>IF(C39="","",VLOOKUP(C39,食材マスタ!$A$3:$AB$455,6,FALSE))</f>
        <v/>
      </c>
      <c r="F39" s="49"/>
      <c r="G39" s="50" t="str">
        <f t="shared" si="11"/>
        <v/>
      </c>
      <c r="H39" s="41" t="str">
        <f t="shared" si="12"/>
        <v/>
      </c>
      <c r="I39" s="126" t="str">
        <f>IF(C39="","",VLOOKUP(C39,食材マスタ!$A$3:$AB$455,13,FALSE))</f>
        <v/>
      </c>
      <c r="J39" s="43" t="str">
        <f t="shared" si="13"/>
        <v/>
      </c>
      <c r="K39" s="51" t="str">
        <f t="shared" si="14"/>
        <v/>
      </c>
      <c r="L39" s="134" t="str">
        <f t="shared" si="15"/>
        <v/>
      </c>
      <c r="M39" s="52" t="str">
        <f t="shared" si="16"/>
        <v/>
      </c>
      <c r="N39" s="134" t="str">
        <f t="shared" si="17"/>
        <v/>
      </c>
      <c r="O39" s="52" t="str">
        <f t="shared" si="18"/>
        <v/>
      </c>
      <c r="P39" s="134" t="str">
        <f t="shared" si="19"/>
        <v/>
      </c>
      <c r="Q39" s="52" t="str">
        <f t="shared" si="20"/>
        <v/>
      </c>
      <c r="R39" s="134" t="str">
        <f t="shared" si="21"/>
        <v/>
      </c>
      <c r="S39" s="13" t="str">
        <f t="shared" si="10"/>
        <v/>
      </c>
      <c r="T39" s="138"/>
      <c r="U39" s="30"/>
      <c r="X39" s="65" t="e">
        <f>VLOOKUP($C39,食材マスタ!$A:$AB,5,FALSE)</f>
        <v>#N/A</v>
      </c>
      <c r="Y39" s="65" t="e">
        <f>VLOOKUP($C39,食材マスタ!$A:$AB,6,FALSE)</f>
        <v>#N/A</v>
      </c>
      <c r="Z39" s="65" t="e">
        <f>VLOOKUP($C39,食材マスタ!$A:$AB,13,FALSE)</f>
        <v>#N/A</v>
      </c>
      <c r="AA39" s="65" t="e">
        <f>VLOOKUP($C39,食材マスタ!$A:$AB,12,FALSE)</f>
        <v>#N/A</v>
      </c>
      <c r="AB39" s="65" t="e">
        <f>VLOOKUP($C39,食材マスタ!$A:$AB,14,FALSE)</f>
        <v>#N/A</v>
      </c>
      <c r="AC39" s="65" t="e">
        <f>VLOOKUP($C39,食材マスタ!$A:$AB,16,FALSE)</f>
        <v>#N/A</v>
      </c>
      <c r="AD39" s="65" t="e">
        <f>VLOOKUP($C39,食材マスタ!$A:$AB,19,FALSE)</f>
        <v>#N/A</v>
      </c>
      <c r="AE39" s="65" t="e">
        <f>VLOOKUP($C39,食材マスタ!$A:$AB,26,FALSE)</f>
        <v>#N/A</v>
      </c>
      <c r="AF39" s="65" t="e">
        <f>VLOOKUP($C39,食材マスタ!$A:$AB,28,FALSE)</f>
        <v>#N/A</v>
      </c>
    </row>
    <row r="40" spans="1:32" ht="14.25" customHeight="1" x14ac:dyDescent="0.25">
      <c r="A40" s="291"/>
      <c r="B40" s="292"/>
      <c r="C40" s="46"/>
      <c r="D40" s="47"/>
      <c r="E40" s="123" t="str">
        <f>IF(C40="","",VLOOKUP(C40,食材マスタ!$A$3:$AB$455,6,FALSE))</f>
        <v/>
      </c>
      <c r="F40" s="49"/>
      <c r="G40" s="50" t="str">
        <f t="shared" si="11"/>
        <v/>
      </c>
      <c r="H40" s="41" t="str">
        <f t="shared" si="12"/>
        <v/>
      </c>
      <c r="I40" s="126" t="str">
        <f>IF(C40="","",VLOOKUP(C40,食材マスタ!$A$3:$AB$455,13,FALSE))</f>
        <v/>
      </c>
      <c r="J40" s="43" t="str">
        <f t="shared" si="13"/>
        <v/>
      </c>
      <c r="K40" s="51" t="str">
        <f t="shared" si="14"/>
        <v/>
      </c>
      <c r="L40" s="134" t="str">
        <f t="shared" si="15"/>
        <v/>
      </c>
      <c r="M40" s="52" t="str">
        <f t="shared" si="16"/>
        <v/>
      </c>
      <c r="N40" s="134" t="str">
        <f t="shared" si="17"/>
        <v/>
      </c>
      <c r="O40" s="52" t="str">
        <f t="shared" si="18"/>
        <v/>
      </c>
      <c r="P40" s="134" t="str">
        <f t="shared" si="19"/>
        <v/>
      </c>
      <c r="Q40" s="52" t="str">
        <f t="shared" si="20"/>
        <v/>
      </c>
      <c r="R40" s="134" t="str">
        <f t="shared" si="21"/>
        <v/>
      </c>
      <c r="S40" s="13" t="str">
        <f t="shared" si="10"/>
        <v/>
      </c>
      <c r="T40" s="138"/>
      <c r="U40" s="30"/>
      <c r="X40" s="65" t="e">
        <f>VLOOKUP($C40,食材マスタ!$A:$AB,5,FALSE)</f>
        <v>#N/A</v>
      </c>
      <c r="Y40" s="65" t="e">
        <f>VLOOKUP($C40,食材マスタ!$A:$AB,6,FALSE)</f>
        <v>#N/A</v>
      </c>
      <c r="Z40" s="65" t="e">
        <f>VLOOKUP($C40,食材マスタ!$A:$AB,13,FALSE)</f>
        <v>#N/A</v>
      </c>
      <c r="AA40" s="65" t="e">
        <f>VLOOKUP($C40,食材マスタ!$A:$AB,12,FALSE)</f>
        <v>#N/A</v>
      </c>
      <c r="AB40" s="65" t="e">
        <f>VLOOKUP($C40,食材マスタ!$A:$AB,14,FALSE)</f>
        <v>#N/A</v>
      </c>
      <c r="AC40" s="65" t="e">
        <f>VLOOKUP($C40,食材マスタ!$A:$AB,16,FALSE)</f>
        <v>#N/A</v>
      </c>
      <c r="AD40" s="65" t="e">
        <f>VLOOKUP($C40,食材マスタ!$A:$AB,19,FALSE)</f>
        <v>#N/A</v>
      </c>
      <c r="AE40" s="65" t="e">
        <f>VLOOKUP($C40,食材マスタ!$A:$AB,26,FALSE)</f>
        <v>#N/A</v>
      </c>
      <c r="AF40" s="65" t="e">
        <f>VLOOKUP($C40,食材マスタ!$A:$AB,28,FALSE)</f>
        <v>#N/A</v>
      </c>
    </row>
    <row r="41" spans="1:32" ht="14.25" customHeight="1" x14ac:dyDescent="0.25">
      <c r="A41" s="291"/>
      <c r="B41" s="292"/>
      <c r="C41" s="46"/>
      <c r="D41" s="62"/>
      <c r="E41" s="123" t="str">
        <f>IF(C41="","",VLOOKUP(C41,食材マスタ!$A$3:$AB$455,6,FALSE))</f>
        <v/>
      </c>
      <c r="F41" s="49"/>
      <c r="G41" s="50" t="str">
        <f t="shared" si="11"/>
        <v/>
      </c>
      <c r="H41" s="41" t="str">
        <f t="shared" si="12"/>
        <v/>
      </c>
      <c r="I41" s="126" t="str">
        <f>IF(C41="","",VLOOKUP(C41,食材マスタ!$A$3:$AB$455,13,FALSE))</f>
        <v/>
      </c>
      <c r="J41" s="43" t="str">
        <f t="shared" si="13"/>
        <v/>
      </c>
      <c r="K41" s="51" t="str">
        <f t="shared" si="14"/>
        <v/>
      </c>
      <c r="L41" s="134" t="str">
        <f t="shared" si="15"/>
        <v/>
      </c>
      <c r="M41" s="52" t="str">
        <f t="shared" si="16"/>
        <v/>
      </c>
      <c r="N41" s="134" t="str">
        <f t="shared" si="17"/>
        <v/>
      </c>
      <c r="O41" s="52" t="str">
        <f t="shared" si="18"/>
        <v/>
      </c>
      <c r="P41" s="134" t="str">
        <f t="shared" si="19"/>
        <v/>
      </c>
      <c r="Q41" s="52" t="str">
        <f t="shared" si="20"/>
        <v/>
      </c>
      <c r="R41" s="134" t="str">
        <f t="shared" si="21"/>
        <v/>
      </c>
      <c r="S41" s="13" t="str">
        <f t="shared" si="10"/>
        <v/>
      </c>
      <c r="T41" s="139"/>
      <c r="U41" s="33"/>
      <c r="X41" s="65" t="e">
        <f>VLOOKUP($C41,食材マスタ!$A:$AB,5,FALSE)</f>
        <v>#N/A</v>
      </c>
      <c r="Y41" s="65" t="e">
        <f>VLOOKUP($C41,食材マスタ!$A:$AB,6,FALSE)</f>
        <v>#N/A</v>
      </c>
      <c r="Z41" s="65" t="e">
        <f>VLOOKUP($C41,食材マスタ!$A:$AB,13,FALSE)</f>
        <v>#N/A</v>
      </c>
      <c r="AA41" s="65" t="e">
        <f>VLOOKUP($C41,食材マスタ!$A:$AB,12,FALSE)</f>
        <v>#N/A</v>
      </c>
      <c r="AB41" s="65" t="e">
        <f>VLOOKUP($C41,食材マスタ!$A:$AB,14,FALSE)</f>
        <v>#N/A</v>
      </c>
      <c r="AC41" s="65" t="e">
        <f>VLOOKUP($C41,食材マスタ!$A:$AB,16,FALSE)</f>
        <v>#N/A</v>
      </c>
      <c r="AD41" s="65" t="e">
        <f>VLOOKUP($C41,食材マスタ!$A:$AB,19,FALSE)</f>
        <v>#N/A</v>
      </c>
      <c r="AE41" s="65" t="e">
        <f>VLOOKUP($C41,食材マスタ!$A:$AB,26,FALSE)</f>
        <v>#N/A</v>
      </c>
      <c r="AF41" s="65" t="e">
        <f>VLOOKUP($C41,食材マスタ!$A:$AB,28,FALSE)</f>
        <v>#N/A</v>
      </c>
    </row>
    <row r="42" spans="1:32" ht="14.25" customHeight="1" x14ac:dyDescent="0.25">
      <c r="A42" s="291"/>
      <c r="B42" s="292"/>
      <c r="C42" s="46"/>
      <c r="D42" s="47"/>
      <c r="E42" s="123" t="str">
        <f>IF(C42="","",VLOOKUP(C42,食材マスタ!$A$3:$AB$455,6,FALSE))</f>
        <v/>
      </c>
      <c r="F42" s="49"/>
      <c r="G42" s="50" t="str">
        <f t="shared" si="11"/>
        <v/>
      </c>
      <c r="H42" s="41" t="str">
        <f t="shared" si="12"/>
        <v/>
      </c>
      <c r="I42" s="126" t="str">
        <f>IF(C42="","",VLOOKUP(C42,食材マスタ!$A$3:$AB$455,13,FALSE))</f>
        <v/>
      </c>
      <c r="J42" s="43" t="str">
        <f t="shared" si="13"/>
        <v/>
      </c>
      <c r="K42" s="51" t="str">
        <f t="shared" si="14"/>
        <v/>
      </c>
      <c r="L42" s="134" t="str">
        <f t="shared" si="15"/>
        <v/>
      </c>
      <c r="M42" s="52" t="str">
        <f t="shared" si="16"/>
        <v/>
      </c>
      <c r="N42" s="134" t="str">
        <f t="shared" si="17"/>
        <v/>
      </c>
      <c r="O42" s="52" t="str">
        <f t="shared" si="18"/>
        <v/>
      </c>
      <c r="P42" s="134" t="str">
        <f t="shared" si="19"/>
        <v/>
      </c>
      <c r="Q42" s="52" t="str">
        <f t="shared" si="20"/>
        <v/>
      </c>
      <c r="R42" s="134" t="str">
        <f t="shared" si="21"/>
        <v/>
      </c>
      <c r="S42" s="13" t="str">
        <f t="shared" si="10"/>
        <v/>
      </c>
      <c r="T42" s="138"/>
      <c r="U42" s="29"/>
      <c r="X42" s="65" t="e">
        <f>VLOOKUP($C42,食材マスタ!$A:$AB,5,FALSE)</f>
        <v>#N/A</v>
      </c>
      <c r="Y42" s="65" t="e">
        <f>VLOOKUP($C42,食材マスタ!$A:$AB,6,FALSE)</f>
        <v>#N/A</v>
      </c>
      <c r="Z42" s="65" t="e">
        <f>VLOOKUP($C42,食材マスタ!$A:$AB,13,FALSE)</f>
        <v>#N/A</v>
      </c>
      <c r="AA42" s="65" t="e">
        <f>VLOOKUP($C42,食材マスタ!$A:$AB,12,FALSE)</f>
        <v>#N/A</v>
      </c>
      <c r="AB42" s="65" t="e">
        <f>VLOOKUP($C42,食材マスタ!$A:$AB,14,FALSE)</f>
        <v>#N/A</v>
      </c>
      <c r="AC42" s="65" t="e">
        <f>VLOOKUP($C42,食材マスタ!$A:$AB,16,FALSE)</f>
        <v>#N/A</v>
      </c>
      <c r="AD42" s="65" t="e">
        <f>VLOOKUP($C42,食材マスタ!$A:$AB,19,FALSE)</f>
        <v>#N/A</v>
      </c>
      <c r="AE42" s="65" t="e">
        <f>VLOOKUP($C42,食材マスタ!$A:$AB,26,FALSE)</f>
        <v>#N/A</v>
      </c>
      <c r="AF42" s="65" t="e">
        <f>VLOOKUP($C42,食材マスタ!$A:$AB,28,FALSE)</f>
        <v>#N/A</v>
      </c>
    </row>
    <row r="43" spans="1:32" ht="14.25" customHeight="1" thickBot="1" x14ac:dyDescent="0.3">
      <c r="A43" s="295"/>
      <c r="B43" s="296"/>
      <c r="C43" s="71"/>
      <c r="D43" s="72"/>
      <c r="E43" s="73" t="str">
        <f>IF(C43="","",VLOOKUP(C43,食材マスタ!$A$3:$AB$455,6,FALSE))</f>
        <v/>
      </c>
      <c r="F43" s="68"/>
      <c r="G43" s="74" t="str">
        <f t="shared" si="11"/>
        <v/>
      </c>
      <c r="H43" s="75" t="str">
        <f t="shared" si="12"/>
        <v/>
      </c>
      <c r="I43" s="76" t="str">
        <f>IF(C43="","",VLOOKUP(C43,食材マスタ!$A$3:$AB$455,13,FALSE))</f>
        <v/>
      </c>
      <c r="J43" s="76" t="str">
        <f t="shared" si="13"/>
        <v/>
      </c>
      <c r="K43" s="77" t="str">
        <f t="shared" si="14"/>
        <v/>
      </c>
      <c r="L43" s="135" t="str">
        <f t="shared" si="15"/>
        <v/>
      </c>
      <c r="M43" s="78" t="str">
        <f t="shared" si="16"/>
        <v/>
      </c>
      <c r="N43" s="135" t="str">
        <f t="shared" si="17"/>
        <v/>
      </c>
      <c r="O43" s="78" t="str">
        <f t="shared" si="18"/>
        <v/>
      </c>
      <c r="P43" s="135" t="str">
        <f t="shared" si="19"/>
        <v/>
      </c>
      <c r="Q43" s="78" t="str">
        <f t="shared" si="20"/>
        <v/>
      </c>
      <c r="R43" s="135" t="str">
        <f t="shared" si="21"/>
        <v/>
      </c>
      <c r="S43" s="17" t="str">
        <f t="shared" si="10"/>
        <v/>
      </c>
      <c r="T43" s="140"/>
      <c r="U43" s="79"/>
      <c r="X43" s="65" t="e">
        <f>VLOOKUP($C43,食材マスタ!$A:$AB,5,FALSE)</f>
        <v>#N/A</v>
      </c>
      <c r="Y43" s="65" t="e">
        <f>VLOOKUP($C43,食材マスタ!$A:$AB,6,FALSE)</f>
        <v>#N/A</v>
      </c>
      <c r="Z43" s="65" t="e">
        <f>VLOOKUP($C43,食材マスタ!$A:$AB,13,FALSE)</f>
        <v>#N/A</v>
      </c>
      <c r="AA43" s="65" t="e">
        <f>VLOOKUP($C43,食材マスタ!$A:$AB,12,FALSE)</f>
        <v>#N/A</v>
      </c>
      <c r="AB43" s="65" t="e">
        <f>VLOOKUP($C43,食材マスタ!$A:$AB,14,FALSE)</f>
        <v>#N/A</v>
      </c>
      <c r="AC43" s="65" t="e">
        <f>VLOOKUP($C43,食材マスタ!$A:$AB,16,FALSE)</f>
        <v>#N/A</v>
      </c>
      <c r="AD43" s="65" t="e">
        <f>VLOOKUP($C43,食材マスタ!$A:$AB,19,FALSE)</f>
        <v>#N/A</v>
      </c>
      <c r="AE43" s="65" t="e">
        <f>VLOOKUP($C43,食材マスタ!$A:$AB,26,FALSE)</f>
        <v>#N/A</v>
      </c>
      <c r="AF43" s="65" t="e">
        <f>VLOOKUP($C43,食材マスタ!$A:$AB,28,FALSE)</f>
        <v>#N/A</v>
      </c>
    </row>
    <row r="44" spans="1:32" ht="14.25" customHeight="1" x14ac:dyDescent="0.25">
      <c r="A44" s="293"/>
      <c r="B44" s="294"/>
      <c r="C44" s="69"/>
      <c r="D44" s="37"/>
      <c r="E44" s="48" t="str">
        <f>IF(C44="","",VLOOKUP(C44,食材マスタ!$A$3:$AB$455,6,FALSE))</f>
        <v/>
      </c>
      <c r="F44" s="121"/>
      <c r="G44" s="50" t="str">
        <f t="shared" si="11"/>
        <v/>
      </c>
      <c r="H44" s="41" t="str">
        <f t="shared" si="12"/>
        <v/>
      </c>
      <c r="I44" s="43" t="str">
        <f>IF(C44="","",VLOOKUP(C44,食材マスタ!$A$3:$AB$455,13,FALSE))</f>
        <v/>
      </c>
      <c r="J44" s="42" t="str">
        <f t="shared" si="13"/>
        <v/>
      </c>
      <c r="K44" s="44" t="str">
        <f t="shared" si="14"/>
        <v/>
      </c>
      <c r="L44" s="136" t="str">
        <f t="shared" si="15"/>
        <v/>
      </c>
      <c r="M44" s="45" t="str">
        <f t="shared" si="16"/>
        <v/>
      </c>
      <c r="N44" s="136" t="str">
        <f t="shared" si="17"/>
        <v/>
      </c>
      <c r="O44" s="45" t="str">
        <f t="shared" si="18"/>
        <v/>
      </c>
      <c r="P44" s="136" t="str">
        <f t="shared" si="19"/>
        <v/>
      </c>
      <c r="Q44" s="45" t="str">
        <f t="shared" si="20"/>
        <v/>
      </c>
      <c r="R44" s="136" t="str">
        <f t="shared" si="21"/>
        <v/>
      </c>
      <c r="S44" s="10" t="str">
        <f t="shared" si="10"/>
        <v/>
      </c>
      <c r="T44" s="137"/>
      <c r="U44" s="70"/>
      <c r="X44" s="65" t="e">
        <f>VLOOKUP($C44,食材マスタ!$A:$AB,5,FALSE)</f>
        <v>#N/A</v>
      </c>
      <c r="Y44" s="65" t="e">
        <f>VLOOKUP($C44,食材マスタ!$A:$AB,6,FALSE)</f>
        <v>#N/A</v>
      </c>
      <c r="Z44" s="65" t="e">
        <f>VLOOKUP($C44,食材マスタ!$A:$AB,13,FALSE)</f>
        <v>#N/A</v>
      </c>
      <c r="AA44" s="65" t="e">
        <f>VLOOKUP($C44,食材マスタ!$A:$AB,12,FALSE)</f>
        <v>#N/A</v>
      </c>
      <c r="AB44" s="65" t="e">
        <f>VLOOKUP($C44,食材マスタ!$A:$AB,14,FALSE)</f>
        <v>#N/A</v>
      </c>
      <c r="AC44" s="65" t="e">
        <f>VLOOKUP($C44,食材マスタ!$A:$AB,16,FALSE)</f>
        <v>#N/A</v>
      </c>
      <c r="AD44" s="65" t="e">
        <f>VLOOKUP($C44,食材マスタ!$A:$AB,19,FALSE)</f>
        <v>#N/A</v>
      </c>
      <c r="AE44" s="65" t="e">
        <f>VLOOKUP($C44,食材マスタ!$A:$AB,26,FALSE)</f>
        <v>#N/A</v>
      </c>
      <c r="AF44" s="65" t="e">
        <f>VLOOKUP($C44,食材マスタ!$A:$AB,28,FALSE)</f>
        <v>#N/A</v>
      </c>
    </row>
    <row r="45" spans="1:32" ht="14.25" customHeight="1" x14ac:dyDescent="0.25">
      <c r="A45" s="291"/>
      <c r="B45" s="292"/>
      <c r="C45" s="46"/>
      <c r="D45" s="47"/>
      <c r="E45" s="123" t="str">
        <f>IF(C45="","",VLOOKUP(C45,食材マスタ!$A$3:$AB$455,6,FALSE))</f>
        <v/>
      </c>
      <c r="F45" s="49"/>
      <c r="G45" s="50" t="str">
        <f t="shared" si="11"/>
        <v/>
      </c>
      <c r="H45" s="41" t="str">
        <f t="shared" si="12"/>
        <v/>
      </c>
      <c r="I45" s="126" t="str">
        <f>IF(C45="","",VLOOKUP(C45,食材マスタ!$A$3:$AB$455,13,FALSE))</f>
        <v/>
      </c>
      <c r="J45" s="43" t="str">
        <f t="shared" si="13"/>
        <v/>
      </c>
      <c r="K45" s="51" t="str">
        <f t="shared" si="14"/>
        <v/>
      </c>
      <c r="L45" s="134" t="str">
        <f t="shared" si="15"/>
        <v/>
      </c>
      <c r="M45" s="52" t="str">
        <f t="shared" si="16"/>
        <v/>
      </c>
      <c r="N45" s="134" t="str">
        <f t="shared" si="17"/>
        <v/>
      </c>
      <c r="O45" s="52" t="str">
        <f t="shared" si="18"/>
        <v/>
      </c>
      <c r="P45" s="134" t="str">
        <f t="shared" si="19"/>
        <v/>
      </c>
      <c r="Q45" s="52" t="str">
        <f t="shared" si="20"/>
        <v/>
      </c>
      <c r="R45" s="134" t="str">
        <f t="shared" si="21"/>
        <v/>
      </c>
      <c r="S45" s="13" t="str">
        <f t="shared" si="10"/>
        <v/>
      </c>
      <c r="T45" s="138"/>
      <c r="U45" s="29"/>
      <c r="X45" s="65" t="e">
        <f>VLOOKUP($C45,食材マスタ!$A:$AB,5,FALSE)</f>
        <v>#N/A</v>
      </c>
      <c r="Y45" s="65" t="e">
        <f>VLOOKUP($C45,食材マスタ!$A:$AB,6,FALSE)</f>
        <v>#N/A</v>
      </c>
      <c r="Z45" s="65" t="e">
        <f>VLOOKUP($C45,食材マスタ!$A:$AB,13,FALSE)</f>
        <v>#N/A</v>
      </c>
      <c r="AA45" s="65" t="e">
        <f>VLOOKUP($C45,食材マスタ!$A:$AB,12,FALSE)</f>
        <v>#N/A</v>
      </c>
      <c r="AB45" s="65" t="e">
        <f>VLOOKUP($C45,食材マスタ!$A:$AB,14,FALSE)</f>
        <v>#N/A</v>
      </c>
      <c r="AC45" s="65" t="e">
        <f>VLOOKUP($C45,食材マスタ!$A:$AB,16,FALSE)</f>
        <v>#N/A</v>
      </c>
      <c r="AD45" s="65" t="e">
        <f>VLOOKUP($C45,食材マスタ!$A:$AB,19,FALSE)</f>
        <v>#N/A</v>
      </c>
      <c r="AE45" s="65" t="e">
        <f>VLOOKUP($C45,食材マスタ!$A:$AB,26,FALSE)</f>
        <v>#N/A</v>
      </c>
      <c r="AF45" s="65" t="e">
        <f>VLOOKUP($C45,食材マスタ!$A:$AB,28,FALSE)</f>
        <v>#N/A</v>
      </c>
    </row>
    <row r="46" spans="1:32" ht="14.25" customHeight="1" x14ac:dyDescent="0.25">
      <c r="A46" s="291"/>
      <c r="B46" s="292"/>
      <c r="C46" s="46"/>
      <c r="D46" s="47"/>
      <c r="E46" s="123" t="str">
        <f>IF(C46="","",VLOOKUP(C46,食材マスタ!$A$3:$AB$455,6,FALSE))</f>
        <v/>
      </c>
      <c r="F46" s="49"/>
      <c r="G46" s="50" t="str">
        <f t="shared" si="11"/>
        <v/>
      </c>
      <c r="H46" s="41" t="str">
        <f t="shared" si="12"/>
        <v/>
      </c>
      <c r="I46" s="126" t="str">
        <f>IF(C46="","",VLOOKUP(C46,食材マスタ!$A$3:$AB$455,13,FALSE))</f>
        <v/>
      </c>
      <c r="J46" s="43" t="str">
        <f t="shared" si="13"/>
        <v/>
      </c>
      <c r="K46" s="51" t="str">
        <f t="shared" si="14"/>
        <v/>
      </c>
      <c r="L46" s="134" t="str">
        <f t="shared" si="15"/>
        <v/>
      </c>
      <c r="M46" s="52" t="str">
        <f t="shared" si="16"/>
        <v/>
      </c>
      <c r="N46" s="134" t="str">
        <f t="shared" si="17"/>
        <v/>
      </c>
      <c r="O46" s="52" t="str">
        <f t="shared" si="18"/>
        <v/>
      </c>
      <c r="P46" s="134" t="str">
        <f t="shared" si="19"/>
        <v/>
      </c>
      <c r="Q46" s="52" t="str">
        <f t="shared" si="20"/>
        <v/>
      </c>
      <c r="R46" s="134" t="str">
        <f t="shared" si="21"/>
        <v/>
      </c>
      <c r="S46" s="13" t="str">
        <f t="shared" si="10"/>
        <v/>
      </c>
      <c r="T46" s="138"/>
      <c r="U46" s="29"/>
      <c r="X46" s="65" t="e">
        <f>VLOOKUP($C46,食材マスタ!$A:$AB,5,FALSE)</f>
        <v>#N/A</v>
      </c>
      <c r="Y46" s="65" t="e">
        <f>VLOOKUP($C46,食材マスタ!$A:$AB,6,FALSE)</f>
        <v>#N/A</v>
      </c>
      <c r="Z46" s="65" t="e">
        <f>VLOOKUP($C46,食材マスタ!$A:$AB,13,FALSE)</f>
        <v>#N/A</v>
      </c>
      <c r="AA46" s="65" t="e">
        <f>VLOOKUP($C46,食材マスタ!$A:$AB,12,FALSE)</f>
        <v>#N/A</v>
      </c>
      <c r="AB46" s="65" t="e">
        <f>VLOOKUP($C46,食材マスタ!$A:$AB,14,FALSE)</f>
        <v>#N/A</v>
      </c>
      <c r="AC46" s="65" t="e">
        <f>VLOOKUP($C46,食材マスタ!$A:$AB,16,FALSE)</f>
        <v>#N/A</v>
      </c>
      <c r="AD46" s="65" t="e">
        <f>VLOOKUP($C46,食材マスタ!$A:$AB,19,FALSE)</f>
        <v>#N/A</v>
      </c>
      <c r="AE46" s="65" t="e">
        <f>VLOOKUP($C46,食材マスタ!$A:$AB,26,FALSE)</f>
        <v>#N/A</v>
      </c>
      <c r="AF46" s="65" t="e">
        <f>VLOOKUP($C46,食材マスタ!$A:$AB,28,FALSE)</f>
        <v>#N/A</v>
      </c>
    </row>
    <row r="47" spans="1:32" ht="14.25" customHeight="1" x14ac:dyDescent="0.25">
      <c r="A47" s="291"/>
      <c r="B47" s="292"/>
      <c r="C47" s="46"/>
      <c r="D47" s="47"/>
      <c r="E47" s="123" t="str">
        <f>IF(C47="","",VLOOKUP(C47,食材マスタ!$A$3:$AB$455,6,FALSE))</f>
        <v/>
      </c>
      <c r="F47" s="49"/>
      <c r="G47" s="50" t="str">
        <f t="shared" si="11"/>
        <v/>
      </c>
      <c r="H47" s="41" t="str">
        <f t="shared" si="12"/>
        <v/>
      </c>
      <c r="I47" s="126" t="str">
        <f>IF(C47="","",VLOOKUP(C47,食材マスタ!$A$3:$AB$455,13,FALSE))</f>
        <v/>
      </c>
      <c r="J47" s="43" t="str">
        <f t="shared" si="13"/>
        <v/>
      </c>
      <c r="K47" s="51" t="str">
        <f t="shared" si="14"/>
        <v/>
      </c>
      <c r="L47" s="134" t="str">
        <f t="shared" si="15"/>
        <v/>
      </c>
      <c r="M47" s="52" t="str">
        <f t="shared" si="16"/>
        <v/>
      </c>
      <c r="N47" s="134" t="str">
        <f t="shared" si="17"/>
        <v/>
      </c>
      <c r="O47" s="52" t="str">
        <f t="shared" si="18"/>
        <v/>
      </c>
      <c r="P47" s="134" t="str">
        <f t="shared" si="19"/>
        <v/>
      </c>
      <c r="Q47" s="52" t="str">
        <f t="shared" si="20"/>
        <v/>
      </c>
      <c r="R47" s="134" t="str">
        <f t="shared" si="21"/>
        <v/>
      </c>
      <c r="S47" s="13" t="str">
        <f t="shared" si="10"/>
        <v/>
      </c>
      <c r="T47" s="138"/>
      <c r="U47" s="29"/>
      <c r="X47" s="65" t="e">
        <f>VLOOKUP($C47,食材マスタ!$A:$AB,5,FALSE)</f>
        <v>#N/A</v>
      </c>
      <c r="Y47" s="65" t="e">
        <f>VLOOKUP($C47,食材マスタ!$A:$AB,6,FALSE)</f>
        <v>#N/A</v>
      </c>
      <c r="Z47" s="65" t="e">
        <f>VLOOKUP($C47,食材マスタ!$A:$AB,13,FALSE)</f>
        <v>#N/A</v>
      </c>
      <c r="AA47" s="65" t="e">
        <f>VLOOKUP($C47,食材マスタ!$A:$AB,12,FALSE)</f>
        <v>#N/A</v>
      </c>
      <c r="AB47" s="65" t="e">
        <f>VLOOKUP($C47,食材マスタ!$A:$AB,14,FALSE)</f>
        <v>#N/A</v>
      </c>
      <c r="AC47" s="65" t="e">
        <f>VLOOKUP($C47,食材マスタ!$A:$AB,16,FALSE)</f>
        <v>#N/A</v>
      </c>
      <c r="AD47" s="65" t="e">
        <f>VLOOKUP($C47,食材マスタ!$A:$AB,19,FALSE)</f>
        <v>#N/A</v>
      </c>
      <c r="AE47" s="65" t="e">
        <f>VLOOKUP($C47,食材マスタ!$A:$AB,26,FALSE)</f>
        <v>#N/A</v>
      </c>
      <c r="AF47" s="65" t="e">
        <f>VLOOKUP($C47,食材マスタ!$A:$AB,28,FALSE)</f>
        <v>#N/A</v>
      </c>
    </row>
    <row r="48" spans="1:32" ht="14.25" customHeight="1" x14ac:dyDescent="0.25">
      <c r="A48" s="291"/>
      <c r="B48" s="292"/>
      <c r="C48" s="46"/>
      <c r="D48" s="47"/>
      <c r="E48" s="123" t="str">
        <f>IF(C48="","",VLOOKUP(C48,食材マスタ!$A$3:$AB$455,6,FALSE))</f>
        <v/>
      </c>
      <c r="F48" s="49"/>
      <c r="G48" s="50" t="str">
        <f t="shared" si="11"/>
        <v/>
      </c>
      <c r="H48" s="41" t="str">
        <f t="shared" si="12"/>
        <v/>
      </c>
      <c r="I48" s="126" t="str">
        <f>IF(C48="","",VLOOKUP(C48,食材マスタ!$A$3:$AB$455,13,FALSE))</f>
        <v/>
      </c>
      <c r="J48" s="43" t="str">
        <f t="shared" si="13"/>
        <v/>
      </c>
      <c r="K48" s="51" t="str">
        <f t="shared" si="14"/>
        <v/>
      </c>
      <c r="L48" s="134" t="str">
        <f t="shared" si="15"/>
        <v/>
      </c>
      <c r="M48" s="52" t="str">
        <f t="shared" si="16"/>
        <v/>
      </c>
      <c r="N48" s="134" t="str">
        <f t="shared" si="17"/>
        <v/>
      </c>
      <c r="O48" s="52" t="str">
        <f t="shared" si="18"/>
        <v/>
      </c>
      <c r="P48" s="134" t="str">
        <f t="shared" si="19"/>
        <v/>
      </c>
      <c r="Q48" s="52" t="str">
        <f t="shared" si="20"/>
        <v/>
      </c>
      <c r="R48" s="134" t="str">
        <f t="shared" si="21"/>
        <v/>
      </c>
      <c r="S48" s="13" t="str">
        <f t="shared" si="10"/>
        <v/>
      </c>
      <c r="T48" s="138"/>
      <c r="U48" s="29"/>
      <c r="X48" s="65" t="e">
        <f>VLOOKUP($C48,食材マスタ!$A:$AB,5,FALSE)</f>
        <v>#N/A</v>
      </c>
      <c r="Y48" s="65" t="e">
        <f>VLOOKUP($C48,食材マスタ!$A:$AB,6,FALSE)</f>
        <v>#N/A</v>
      </c>
      <c r="Z48" s="65" t="e">
        <f>VLOOKUP($C48,食材マスタ!$A:$AB,13,FALSE)</f>
        <v>#N/A</v>
      </c>
      <c r="AA48" s="65" t="e">
        <f>VLOOKUP($C48,食材マスタ!$A:$AB,12,FALSE)</f>
        <v>#N/A</v>
      </c>
      <c r="AB48" s="65" t="e">
        <f>VLOOKUP($C48,食材マスタ!$A:$AB,14,FALSE)</f>
        <v>#N/A</v>
      </c>
      <c r="AC48" s="65" t="e">
        <f>VLOOKUP($C48,食材マスタ!$A:$AB,16,FALSE)</f>
        <v>#N/A</v>
      </c>
      <c r="AD48" s="65" t="e">
        <f>VLOOKUP($C48,食材マスタ!$A:$AB,19,FALSE)</f>
        <v>#N/A</v>
      </c>
      <c r="AE48" s="65" t="e">
        <f>VLOOKUP($C48,食材マスタ!$A:$AB,26,FALSE)</f>
        <v>#N/A</v>
      </c>
      <c r="AF48" s="65" t="e">
        <f>VLOOKUP($C48,食材マスタ!$A:$AB,28,FALSE)</f>
        <v>#N/A</v>
      </c>
    </row>
    <row r="49" spans="1:32" ht="14.25" customHeight="1" x14ac:dyDescent="0.25">
      <c r="A49" s="291"/>
      <c r="B49" s="292"/>
      <c r="C49" s="46"/>
      <c r="D49" s="53"/>
      <c r="E49" s="123" t="str">
        <f>IF(C49="","",VLOOKUP(C49,食材マスタ!$A$3:$AB$455,6,FALSE))</f>
        <v/>
      </c>
      <c r="F49" s="49"/>
      <c r="G49" s="50" t="str">
        <f t="shared" si="11"/>
        <v/>
      </c>
      <c r="H49" s="41" t="str">
        <f t="shared" si="12"/>
        <v/>
      </c>
      <c r="I49" s="126" t="str">
        <f>IF(C49="","",VLOOKUP(C49,食材マスタ!$A$3:$AB$455,13,FALSE))</f>
        <v/>
      </c>
      <c r="J49" s="43" t="str">
        <f t="shared" si="13"/>
        <v/>
      </c>
      <c r="K49" s="51" t="str">
        <f t="shared" si="14"/>
        <v/>
      </c>
      <c r="L49" s="134" t="str">
        <f t="shared" si="15"/>
        <v/>
      </c>
      <c r="M49" s="52" t="str">
        <f t="shared" si="16"/>
        <v/>
      </c>
      <c r="N49" s="134" t="str">
        <f t="shared" si="17"/>
        <v/>
      </c>
      <c r="O49" s="52" t="str">
        <f t="shared" si="18"/>
        <v/>
      </c>
      <c r="P49" s="134" t="str">
        <f t="shared" si="19"/>
        <v/>
      </c>
      <c r="Q49" s="52" t="str">
        <f t="shared" si="20"/>
        <v/>
      </c>
      <c r="R49" s="134" t="str">
        <f t="shared" si="21"/>
        <v/>
      </c>
      <c r="S49" s="13" t="str">
        <f t="shared" si="10"/>
        <v/>
      </c>
      <c r="T49" s="138"/>
      <c r="U49" s="29"/>
      <c r="X49" s="65" t="e">
        <f>VLOOKUP($C49,食材マスタ!$A:$AB,5,FALSE)</f>
        <v>#N/A</v>
      </c>
      <c r="Y49" s="65" t="e">
        <f>VLOOKUP($C49,食材マスタ!$A:$AB,6,FALSE)</f>
        <v>#N/A</v>
      </c>
      <c r="Z49" s="65" t="e">
        <f>VLOOKUP($C49,食材マスタ!$A:$AB,13,FALSE)</f>
        <v>#N/A</v>
      </c>
      <c r="AA49" s="65" t="e">
        <f>VLOOKUP($C49,食材マスタ!$A:$AB,12,FALSE)</f>
        <v>#N/A</v>
      </c>
      <c r="AB49" s="65" t="e">
        <f>VLOOKUP($C49,食材マスタ!$A:$AB,14,FALSE)</f>
        <v>#N/A</v>
      </c>
      <c r="AC49" s="65" t="e">
        <f>VLOOKUP($C49,食材マスタ!$A:$AB,16,FALSE)</f>
        <v>#N/A</v>
      </c>
      <c r="AD49" s="65" t="e">
        <f>VLOOKUP($C49,食材マスタ!$A:$AB,19,FALSE)</f>
        <v>#N/A</v>
      </c>
      <c r="AE49" s="65" t="e">
        <f>VLOOKUP($C49,食材マスタ!$A:$AB,26,FALSE)</f>
        <v>#N/A</v>
      </c>
      <c r="AF49" s="65" t="e">
        <f>VLOOKUP($C49,食材マスタ!$A:$AB,28,FALSE)</f>
        <v>#N/A</v>
      </c>
    </row>
    <row r="50" spans="1:32" ht="14.25" customHeight="1" x14ac:dyDescent="0.25">
      <c r="A50" s="291"/>
      <c r="B50" s="292"/>
      <c r="C50" s="46"/>
      <c r="D50" s="47"/>
      <c r="E50" s="123" t="str">
        <f>IF(C50="","",VLOOKUP(C50,食材マスタ!$A$3:$AB$455,6,FALSE))</f>
        <v/>
      </c>
      <c r="F50" s="49"/>
      <c r="G50" s="50" t="str">
        <f t="shared" si="11"/>
        <v/>
      </c>
      <c r="H50" s="41" t="str">
        <f t="shared" si="12"/>
        <v/>
      </c>
      <c r="I50" s="126" t="str">
        <f>IF(C50="","",VLOOKUP(C50,食材マスタ!$A$3:$AB$455,13,FALSE))</f>
        <v/>
      </c>
      <c r="J50" s="43" t="str">
        <f t="shared" si="13"/>
        <v/>
      </c>
      <c r="K50" s="51" t="str">
        <f t="shared" si="14"/>
        <v/>
      </c>
      <c r="L50" s="134" t="str">
        <f t="shared" si="15"/>
        <v/>
      </c>
      <c r="M50" s="52" t="str">
        <f t="shared" si="16"/>
        <v/>
      </c>
      <c r="N50" s="134" t="str">
        <f t="shared" si="17"/>
        <v/>
      </c>
      <c r="O50" s="52" t="str">
        <f t="shared" si="18"/>
        <v/>
      </c>
      <c r="P50" s="134" t="str">
        <f t="shared" si="19"/>
        <v/>
      </c>
      <c r="Q50" s="52" t="str">
        <f t="shared" si="20"/>
        <v/>
      </c>
      <c r="R50" s="134" t="str">
        <f t="shared" si="21"/>
        <v/>
      </c>
      <c r="S50" s="13" t="str">
        <f t="shared" si="10"/>
        <v/>
      </c>
      <c r="T50" s="138"/>
      <c r="U50" s="29"/>
      <c r="X50" s="65" t="e">
        <f>VLOOKUP($C50,食材マスタ!$A:$AB,5,FALSE)</f>
        <v>#N/A</v>
      </c>
      <c r="Y50" s="65" t="e">
        <f>VLOOKUP($C50,食材マスタ!$A:$AB,6,FALSE)</f>
        <v>#N/A</v>
      </c>
      <c r="Z50" s="65" t="e">
        <f>VLOOKUP($C50,食材マスタ!$A:$AB,13,FALSE)</f>
        <v>#N/A</v>
      </c>
      <c r="AA50" s="65" t="e">
        <f>VLOOKUP($C50,食材マスタ!$A:$AB,12,FALSE)</f>
        <v>#N/A</v>
      </c>
      <c r="AB50" s="65" t="e">
        <f>VLOOKUP($C50,食材マスタ!$A:$AB,14,FALSE)</f>
        <v>#N/A</v>
      </c>
      <c r="AC50" s="65" t="e">
        <f>VLOOKUP($C50,食材マスタ!$A:$AB,16,FALSE)</f>
        <v>#N/A</v>
      </c>
      <c r="AD50" s="65" t="e">
        <f>VLOOKUP($C50,食材マスタ!$A:$AB,19,FALSE)</f>
        <v>#N/A</v>
      </c>
      <c r="AE50" s="65" t="e">
        <f>VLOOKUP($C50,食材マスタ!$A:$AB,26,FALSE)</f>
        <v>#N/A</v>
      </c>
      <c r="AF50" s="65" t="e">
        <f>VLOOKUP($C50,食材マスタ!$A:$AB,28,FALSE)</f>
        <v>#N/A</v>
      </c>
    </row>
    <row r="51" spans="1:32" ht="14.25" customHeight="1" x14ac:dyDescent="0.25">
      <c r="A51" s="291"/>
      <c r="B51" s="292"/>
      <c r="C51" s="46"/>
      <c r="D51" s="47"/>
      <c r="E51" s="123" t="str">
        <f>IF(C51="","",VLOOKUP(C51,食材マスタ!$A$3:$AB$455,6,FALSE))</f>
        <v/>
      </c>
      <c r="F51" s="49"/>
      <c r="G51" s="50" t="str">
        <f t="shared" si="11"/>
        <v/>
      </c>
      <c r="H51" s="41" t="str">
        <f t="shared" si="12"/>
        <v/>
      </c>
      <c r="I51" s="126" t="str">
        <f>IF(C51="","",VLOOKUP(C51,食材マスタ!$A$3:$AB$455,13,FALSE))</f>
        <v/>
      </c>
      <c r="J51" s="43" t="str">
        <f t="shared" si="13"/>
        <v/>
      </c>
      <c r="K51" s="51" t="str">
        <f t="shared" si="14"/>
        <v/>
      </c>
      <c r="L51" s="134" t="str">
        <f t="shared" si="15"/>
        <v/>
      </c>
      <c r="M51" s="52" t="str">
        <f t="shared" si="16"/>
        <v/>
      </c>
      <c r="N51" s="134" t="str">
        <f t="shared" si="17"/>
        <v/>
      </c>
      <c r="O51" s="52" t="str">
        <f t="shared" si="18"/>
        <v/>
      </c>
      <c r="P51" s="134" t="str">
        <f t="shared" si="19"/>
        <v/>
      </c>
      <c r="Q51" s="52" t="str">
        <f t="shared" si="20"/>
        <v/>
      </c>
      <c r="R51" s="134" t="str">
        <f t="shared" si="21"/>
        <v/>
      </c>
      <c r="S51" s="13" t="str">
        <f t="shared" si="10"/>
        <v/>
      </c>
      <c r="T51" s="138"/>
      <c r="U51" s="29"/>
      <c r="X51" s="65" t="e">
        <f>VLOOKUP($C51,食材マスタ!$A:$AB,5,FALSE)</f>
        <v>#N/A</v>
      </c>
      <c r="Y51" s="65" t="e">
        <f>VLOOKUP($C51,食材マスタ!$A:$AB,6,FALSE)</f>
        <v>#N/A</v>
      </c>
      <c r="Z51" s="65" t="e">
        <f>VLOOKUP($C51,食材マスタ!$A:$AB,13,FALSE)</f>
        <v>#N/A</v>
      </c>
      <c r="AA51" s="65" t="e">
        <f>VLOOKUP($C51,食材マスタ!$A:$AB,12,FALSE)</f>
        <v>#N/A</v>
      </c>
      <c r="AB51" s="65" t="e">
        <f>VLOOKUP($C51,食材マスタ!$A:$AB,14,FALSE)</f>
        <v>#N/A</v>
      </c>
      <c r="AC51" s="65" t="e">
        <f>VLOOKUP($C51,食材マスタ!$A:$AB,16,FALSE)</f>
        <v>#N/A</v>
      </c>
      <c r="AD51" s="65" t="e">
        <f>VLOOKUP($C51,食材マスタ!$A:$AB,19,FALSE)</f>
        <v>#N/A</v>
      </c>
      <c r="AE51" s="65" t="e">
        <f>VLOOKUP($C51,食材マスタ!$A:$AB,26,FALSE)</f>
        <v>#N/A</v>
      </c>
      <c r="AF51" s="65" t="e">
        <f>VLOOKUP($C51,食材マスタ!$A:$AB,28,FALSE)</f>
        <v>#N/A</v>
      </c>
    </row>
    <row r="52" spans="1:32" ht="14.25" customHeight="1" x14ac:dyDescent="0.25">
      <c r="A52" s="291"/>
      <c r="B52" s="292"/>
      <c r="C52" s="46"/>
      <c r="D52" s="47"/>
      <c r="E52" s="123" t="str">
        <f>IF(C52="","",VLOOKUP(C52,食材マスタ!$A$3:$AB$455,6,FALSE))</f>
        <v/>
      </c>
      <c r="F52" s="49"/>
      <c r="G52" s="50" t="str">
        <f t="shared" si="11"/>
        <v/>
      </c>
      <c r="H52" s="41" t="str">
        <f t="shared" si="12"/>
        <v/>
      </c>
      <c r="I52" s="126" t="str">
        <f>IF(C52="","",VLOOKUP(C52,食材マスタ!$A$3:$AB$455,13,FALSE))</f>
        <v/>
      </c>
      <c r="J52" s="43" t="str">
        <f t="shared" si="13"/>
        <v/>
      </c>
      <c r="K52" s="51" t="str">
        <f t="shared" si="14"/>
        <v/>
      </c>
      <c r="L52" s="134" t="str">
        <f t="shared" si="15"/>
        <v/>
      </c>
      <c r="M52" s="52" t="str">
        <f t="shared" si="16"/>
        <v/>
      </c>
      <c r="N52" s="134" t="str">
        <f t="shared" si="17"/>
        <v/>
      </c>
      <c r="O52" s="52" t="str">
        <f t="shared" si="18"/>
        <v/>
      </c>
      <c r="P52" s="134" t="str">
        <f t="shared" si="19"/>
        <v/>
      </c>
      <c r="Q52" s="52" t="str">
        <f t="shared" si="20"/>
        <v/>
      </c>
      <c r="R52" s="134" t="str">
        <f t="shared" si="21"/>
        <v/>
      </c>
      <c r="S52" s="13" t="str">
        <f t="shared" si="10"/>
        <v/>
      </c>
      <c r="T52" s="138"/>
      <c r="U52" s="29"/>
      <c r="X52" s="65" t="e">
        <f>VLOOKUP($C52,食材マスタ!$A:$AB,5,FALSE)</f>
        <v>#N/A</v>
      </c>
      <c r="Y52" s="65" t="e">
        <f>VLOOKUP($C52,食材マスタ!$A:$AB,6,FALSE)</f>
        <v>#N/A</v>
      </c>
      <c r="Z52" s="65" t="e">
        <f>VLOOKUP($C52,食材マスタ!$A:$AB,13,FALSE)</f>
        <v>#N/A</v>
      </c>
      <c r="AA52" s="65" t="e">
        <f>VLOOKUP($C52,食材マスタ!$A:$AB,12,FALSE)</f>
        <v>#N/A</v>
      </c>
      <c r="AB52" s="65" t="e">
        <f>VLOOKUP($C52,食材マスタ!$A:$AB,14,FALSE)</f>
        <v>#N/A</v>
      </c>
      <c r="AC52" s="65" t="e">
        <f>VLOOKUP($C52,食材マスタ!$A:$AB,16,FALSE)</f>
        <v>#N/A</v>
      </c>
      <c r="AD52" s="65" t="e">
        <f>VLOOKUP($C52,食材マスタ!$A:$AB,19,FALSE)</f>
        <v>#N/A</v>
      </c>
      <c r="AE52" s="65" t="e">
        <f>VLOOKUP($C52,食材マスタ!$A:$AB,26,FALSE)</f>
        <v>#N/A</v>
      </c>
      <c r="AF52" s="65" t="e">
        <f>VLOOKUP($C52,食材マスタ!$A:$AB,28,FALSE)</f>
        <v>#N/A</v>
      </c>
    </row>
    <row r="53" spans="1:32" ht="14.25" customHeight="1" x14ac:dyDescent="0.25">
      <c r="A53" s="291"/>
      <c r="B53" s="292"/>
      <c r="C53" s="46"/>
      <c r="D53" s="47"/>
      <c r="E53" s="123" t="str">
        <f>IF(C53="","",VLOOKUP(C53,食材マスタ!$A$3:$AB$455,6,FALSE))</f>
        <v/>
      </c>
      <c r="F53" s="49"/>
      <c r="G53" s="50" t="str">
        <f t="shared" si="11"/>
        <v/>
      </c>
      <c r="H53" s="41" t="str">
        <f t="shared" si="12"/>
        <v/>
      </c>
      <c r="I53" s="126" t="str">
        <f>IF(C53="","",VLOOKUP(C53,食材マスタ!$A$3:$AB$455,13,FALSE))</f>
        <v/>
      </c>
      <c r="J53" s="43" t="str">
        <f t="shared" si="13"/>
        <v/>
      </c>
      <c r="K53" s="51" t="str">
        <f t="shared" si="14"/>
        <v/>
      </c>
      <c r="L53" s="134" t="str">
        <f t="shared" si="15"/>
        <v/>
      </c>
      <c r="M53" s="52" t="str">
        <f t="shared" si="16"/>
        <v/>
      </c>
      <c r="N53" s="134" t="str">
        <f t="shared" si="17"/>
        <v/>
      </c>
      <c r="O53" s="52" t="str">
        <f t="shared" si="18"/>
        <v/>
      </c>
      <c r="P53" s="134" t="str">
        <f t="shared" si="19"/>
        <v/>
      </c>
      <c r="Q53" s="52" t="str">
        <f t="shared" si="20"/>
        <v/>
      </c>
      <c r="R53" s="134" t="str">
        <f t="shared" si="21"/>
        <v/>
      </c>
      <c r="S53" s="13" t="str">
        <f t="shared" si="10"/>
        <v/>
      </c>
      <c r="T53" s="138"/>
      <c r="U53" s="29"/>
      <c r="X53" s="65" t="e">
        <f>VLOOKUP($C53,食材マスタ!$A:$AB,5,FALSE)</f>
        <v>#N/A</v>
      </c>
      <c r="Y53" s="65" t="e">
        <f>VLOOKUP($C53,食材マスタ!$A:$AB,6,FALSE)</f>
        <v>#N/A</v>
      </c>
      <c r="Z53" s="65" t="e">
        <f>VLOOKUP($C53,食材マスタ!$A:$AB,13,FALSE)</f>
        <v>#N/A</v>
      </c>
      <c r="AA53" s="65" t="e">
        <f>VLOOKUP($C53,食材マスタ!$A:$AB,12,FALSE)</f>
        <v>#N/A</v>
      </c>
      <c r="AB53" s="65" t="e">
        <f>VLOOKUP($C53,食材マスタ!$A:$AB,14,FALSE)</f>
        <v>#N/A</v>
      </c>
      <c r="AC53" s="65" t="e">
        <f>VLOOKUP($C53,食材マスタ!$A:$AB,16,FALSE)</f>
        <v>#N/A</v>
      </c>
      <c r="AD53" s="65" t="e">
        <f>VLOOKUP($C53,食材マスタ!$A:$AB,19,FALSE)</f>
        <v>#N/A</v>
      </c>
      <c r="AE53" s="65" t="e">
        <f>VLOOKUP($C53,食材マスタ!$A:$AB,26,FALSE)</f>
        <v>#N/A</v>
      </c>
      <c r="AF53" s="65" t="e">
        <f>VLOOKUP($C53,食材マスタ!$A:$AB,28,FALSE)</f>
        <v>#N/A</v>
      </c>
    </row>
    <row r="54" spans="1:32" ht="14.25" customHeight="1" x14ac:dyDescent="0.25">
      <c r="A54" s="291"/>
      <c r="B54" s="292"/>
      <c r="C54" s="46"/>
      <c r="D54" s="47"/>
      <c r="E54" s="123" t="str">
        <f>IF(C54="","",VLOOKUP(C54,食材マスタ!$A$3:$AB$455,6,FALSE))</f>
        <v/>
      </c>
      <c r="F54" s="49"/>
      <c r="G54" s="50" t="str">
        <f t="shared" si="11"/>
        <v/>
      </c>
      <c r="H54" s="41" t="str">
        <f t="shared" si="12"/>
        <v/>
      </c>
      <c r="I54" s="126" t="str">
        <f>IF(C54="","",VLOOKUP(C54,食材マスタ!$A$3:$AB$455,13,FALSE))</f>
        <v/>
      </c>
      <c r="J54" s="43" t="str">
        <f t="shared" si="13"/>
        <v/>
      </c>
      <c r="K54" s="51" t="str">
        <f t="shared" si="14"/>
        <v/>
      </c>
      <c r="L54" s="134" t="str">
        <f t="shared" si="15"/>
        <v/>
      </c>
      <c r="M54" s="52" t="str">
        <f t="shared" si="16"/>
        <v/>
      </c>
      <c r="N54" s="134" t="str">
        <f t="shared" si="17"/>
        <v/>
      </c>
      <c r="O54" s="52" t="str">
        <f t="shared" si="18"/>
        <v/>
      </c>
      <c r="P54" s="134" t="str">
        <f t="shared" si="19"/>
        <v/>
      </c>
      <c r="Q54" s="52" t="str">
        <f t="shared" si="20"/>
        <v/>
      </c>
      <c r="R54" s="134" t="str">
        <f t="shared" si="21"/>
        <v/>
      </c>
      <c r="S54" s="13" t="str">
        <f t="shared" si="10"/>
        <v/>
      </c>
      <c r="T54" s="138"/>
      <c r="U54" s="29"/>
      <c r="X54" s="65" t="e">
        <f>VLOOKUP($C54,食材マスタ!$A:$AB,5,FALSE)</f>
        <v>#N/A</v>
      </c>
      <c r="Y54" s="65" t="e">
        <f>VLOOKUP($C54,食材マスタ!$A:$AB,6,FALSE)</f>
        <v>#N/A</v>
      </c>
      <c r="Z54" s="65" t="e">
        <f>VLOOKUP($C54,食材マスタ!$A:$AB,13,FALSE)</f>
        <v>#N/A</v>
      </c>
      <c r="AA54" s="65" t="e">
        <f>VLOOKUP($C54,食材マスタ!$A:$AB,12,FALSE)</f>
        <v>#N/A</v>
      </c>
      <c r="AB54" s="65" t="e">
        <f>VLOOKUP($C54,食材マスタ!$A:$AB,14,FALSE)</f>
        <v>#N/A</v>
      </c>
      <c r="AC54" s="65" t="e">
        <f>VLOOKUP($C54,食材マスタ!$A:$AB,16,FALSE)</f>
        <v>#N/A</v>
      </c>
      <c r="AD54" s="65" t="e">
        <f>VLOOKUP($C54,食材マスタ!$A:$AB,19,FALSE)</f>
        <v>#N/A</v>
      </c>
      <c r="AE54" s="65" t="e">
        <f>VLOOKUP($C54,食材マスタ!$A:$AB,26,FALSE)</f>
        <v>#N/A</v>
      </c>
      <c r="AF54" s="65" t="e">
        <f>VLOOKUP($C54,食材マスタ!$A:$AB,28,FALSE)</f>
        <v>#N/A</v>
      </c>
    </row>
    <row r="55" spans="1:32" ht="14.25" customHeight="1" x14ac:dyDescent="0.25">
      <c r="A55" s="291"/>
      <c r="B55" s="292"/>
      <c r="C55" s="46"/>
      <c r="D55" s="47"/>
      <c r="E55" s="123" t="str">
        <f>IF(C55="","",VLOOKUP(C55,食材マスタ!$A$3:$AB$455,6,FALSE))</f>
        <v/>
      </c>
      <c r="F55" s="49"/>
      <c r="G55" s="50" t="str">
        <f t="shared" si="11"/>
        <v/>
      </c>
      <c r="H55" s="41" t="str">
        <f t="shared" si="12"/>
        <v/>
      </c>
      <c r="I55" s="126" t="str">
        <f>IF(C55="","",VLOOKUP(C55,食材マスタ!$A$3:$AB$455,13,FALSE))</f>
        <v/>
      </c>
      <c r="J55" s="43" t="str">
        <f t="shared" si="13"/>
        <v/>
      </c>
      <c r="K55" s="51" t="str">
        <f t="shared" si="14"/>
        <v/>
      </c>
      <c r="L55" s="134" t="str">
        <f t="shared" si="15"/>
        <v/>
      </c>
      <c r="M55" s="52" t="str">
        <f t="shared" si="16"/>
        <v/>
      </c>
      <c r="N55" s="134" t="str">
        <f t="shared" si="17"/>
        <v/>
      </c>
      <c r="O55" s="52" t="str">
        <f t="shared" si="18"/>
        <v/>
      </c>
      <c r="P55" s="134" t="str">
        <f t="shared" si="19"/>
        <v/>
      </c>
      <c r="Q55" s="52" t="str">
        <f t="shared" si="20"/>
        <v/>
      </c>
      <c r="R55" s="134" t="str">
        <f t="shared" si="21"/>
        <v/>
      </c>
      <c r="S55" s="13" t="str">
        <f t="shared" si="10"/>
        <v/>
      </c>
      <c r="T55" s="138"/>
      <c r="U55" s="29"/>
      <c r="X55" s="65" t="e">
        <f>VLOOKUP($C55,食材マスタ!$A:$AB,5,FALSE)</f>
        <v>#N/A</v>
      </c>
      <c r="Y55" s="65" t="e">
        <f>VLOOKUP($C55,食材マスタ!$A:$AB,6,FALSE)</f>
        <v>#N/A</v>
      </c>
      <c r="Z55" s="65" t="e">
        <f>VLOOKUP($C55,食材マスタ!$A:$AB,13,FALSE)</f>
        <v>#N/A</v>
      </c>
      <c r="AA55" s="65" t="e">
        <f>VLOOKUP($C55,食材マスタ!$A:$AB,12,FALSE)</f>
        <v>#N/A</v>
      </c>
      <c r="AB55" s="65" t="e">
        <f>VLOOKUP($C55,食材マスタ!$A:$AB,14,FALSE)</f>
        <v>#N/A</v>
      </c>
      <c r="AC55" s="65" t="e">
        <f>VLOOKUP($C55,食材マスタ!$A:$AB,16,FALSE)</f>
        <v>#N/A</v>
      </c>
      <c r="AD55" s="65" t="e">
        <f>VLOOKUP($C55,食材マスタ!$A:$AB,19,FALSE)</f>
        <v>#N/A</v>
      </c>
      <c r="AE55" s="65" t="e">
        <f>VLOOKUP($C55,食材マスタ!$A:$AB,26,FALSE)</f>
        <v>#N/A</v>
      </c>
      <c r="AF55" s="65" t="e">
        <f>VLOOKUP($C55,食材マスタ!$A:$AB,28,FALSE)</f>
        <v>#N/A</v>
      </c>
    </row>
    <row r="56" spans="1:32" ht="14.25" customHeight="1" x14ac:dyDescent="0.25">
      <c r="A56" s="291"/>
      <c r="B56" s="292"/>
      <c r="C56" s="46"/>
      <c r="D56" s="53"/>
      <c r="E56" s="123" t="str">
        <f>IF(C56="","",VLOOKUP(C56,食材マスタ!$A$3:$AB$455,6,FALSE))</f>
        <v/>
      </c>
      <c r="F56" s="49"/>
      <c r="G56" s="50" t="str">
        <f t="shared" si="11"/>
        <v/>
      </c>
      <c r="H56" s="41" t="str">
        <f t="shared" si="12"/>
        <v/>
      </c>
      <c r="I56" s="126" t="str">
        <f>IF(C56="","",VLOOKUP(C56,食材マスタ!$A$3:$AB$455,13,FALSE))</f>
        <v/>
      </c>
      <c r="J56" s="43" t="str">
        <f t="shared" si="13"/>
        <v/>
      </c>
      <c r="K56" s="51" t="str">
        <f t="shared" si="14"/>
        <v/>
      </c>
      <c r="L56" s="134" t="str">
        <f t="shared" si="15"/>
        <v/>
      </c>
      <c r="M56" s="52" t="str">
        <f t="shared" si="16"/>
        <v/>
      </c>
      <c r="N56" s="134" t="str">
        <f t="shared" si="17"/>
        <v/>
      </c>
      <c r="O56" s="52" t="str">
        <f t="shared" si="18"/>
        <v/>
      </c>
      <c r="P56" s="134" t="str">
        <f t="shared" si="19"/>
        <v/>
      </c>
      <c r="Q56" s="52" t="str">
        <f t="shared" si="20"/>
        <v/>
      </c>
      <c r="R56" s="134" t="str">
        <f t="shared" si="21"/>
        <v/>
      </c>
      <c r="S56" s="13" t="str">
        <f t="shared" si="10"/>
        <v/>
      </c>
      <c r="T56" s="138"/>
      <c r="U56" s="29"/>
      <c r="X56" s="65" t="e">
        <f>VLOOKUP($C56,食材マスタ!$A:$AB,5,FALSE)</f>
        <v>#N/A</v>
      </c>
      <c r="Y56" s="65" t="e">
        <f>VLOOKUP($C56,食材マスタ!$A:$AB,6,FALSE)</f>
        <v>#N/A</v>
      </c>
      <c r="Z56" s="65" t="e">
        <f>VLOOKUP($C56,食材マスタ!$A:$AB,13,FALSE)</f>
        <v>#N/A</v>
      </c>
      <c r="AA56" s="65" t="e">
        <f>VLOOKUP($C56,食材マスタ!$A:$AB,12,FALSE)</f>
        <v>#N/A</v>
      </c>
      <c r="AB56" s="65" t="e">
        <f>VLOOKUP($C56,食材マスタ!$A:$AB,14,FALSE)</f>
        <v>#N/A</v>
      </c>
      <c r="AC56" s="65" t="e">
        <f>VLOOKUP($C56,食材マスタ!$A:$AB,16,FALSE)</f>
        <v>#N/A</v>
      </c>
      <c r="AD56" s="65" t="e">
        <f>VLOOKUP($C56,食材マスタ!$A:$AB,19,FALSE)</f>
        <v>#N/A</v>
      </c>
      <c r="AE56" s="65" t="e">
        <f>VLOOKUP($C56,食材マスタ!$A:$AB,26,FALSE)</f>
        <v>#N/A</v>
      </c>
      <c r="AF56" s="65" t="e">
        <f>VLOOKUP($C56,食材マスタ!$A:$AB,28,FALSE)</f>
        <v>#N/A</v>
      </c>
    </row>
    <row r="57" spans="1:32" ht="14.25" customHeight="1" x14ac:dyDescent="0.25">
      <c r="A57" s="291"/>
      <c r="B57" s="292"/>
      <c r="C57" s="46"/>
      <c r="D57" s="47"/>
      <c r="E57" s="123" t="str">
        <f>IF(C57="","",VLOOKUP(C57,食材マスタ!$A$3:$AB$455,6,FALSE))</f>
        <v/>
      </c>
      <c r="F57" s="49"/>
      <c r="G57" s="50" t="str">
        <f t="shared" si="11"/>
        <v/>
      </c>
      <c r="H57" s="41" t="str">
        <f t="shared" si="12"/>
        <v/>
      </c>
      <c r="I57" s="126" t="str">
        <f>IF(C57="","",VLOOKUP(C57,食材マスタ!$A$3:$AB$455,13,FALSE))</f>
        <v/>
      </c>
      <c r="J57" s="43" t="str">
        <f t="shared" si="13"/>
        <v/>
      </c>
      <c r="K57" s="51" t="str">
        <f t="shared" si="14"/>
        <v/>
      </c>
      <c r="L57" s="134" t="str">
        <f t="shared" si="15"/>
        <v/>
      </c>
      <c r="M57" s="52" t="str">
        <f t="shared" si="16"/>
        <v/>
      </c>
      <c r="N57" s="134" t="str">
        <f t="shared" si="17"/>
        <v/>
      </c>
      <c r="O57" s="52" t="str">
        <f t="shared" si="18"/>
        <v/>
      </c>
      <c r="P57" s="134" t="str">
        <f t="shared" si="19"/>
        <v/>
      </c>
      <c r="Q57" s="52" t="str">
        <f t="shared" si="20"/>
        <v/>
      </c>
      <c r="R57" s="134" t="str">
        <f t="shared" si="21"/>
        <v/>
      </c>
      <c r="S57" s="13" t="str">
        <f t="shared" si="10"/>
        <v/>
      </c>
      <c r="T57" s="138"/>
      <c r="U57" s="29"/>
      <c r="X57" s="65" t="e">
        <f>VLOOKUP($C57,食材マスタ!$A:$AB,5,FALSE)</f>
        <v>#N/A</v>
      </c>
      <c r="Y57" s="65" t="e">
        <f>VLOOKUP($C57,食材マスタ!$A:$AB,6,FALSE)</f>
        <v>#N/A</v>
      </c>
      <c r="Z57" s="65" t="e">
        <f>VLOOKUP($C57,食材マスタ!$A:$AB,13,FALSE)</f>
        <v>#N/A</v>
      </c>
      <c r="AA57" s="65" t="e">
        <f>VLOOKUP($C57,食材マスタ!$A:$AB,12,FALSE)</f>
        <v>#N/A</v>
      </c>
      <c r="AB57" s="65" t="e">
        <f>VLOOKUP($C57,食材マスタ!$A:$AB,14,FALSE)</f>
        <v>#N/A</v>
      </c>
      <c r="AC57" s="65" t="e">
        <f>VLOOKUP($C57,食材マスタ!$A:$AB,16,FALSE)</f>
        <v>#N/A</v>
      </c>
      <c r="AD57" s="65" t="e">
        <f>VLOOKUP($C57,食材マスタ!$A:$AB,19,FALSE)</f>
        <v>#N/A</v>
      </c>
      <c r="AE57" s="65" t="e">
        <f>VLOOKUP($C57,食材マスタ!$A:$AB,26,FALSE)</f>
        <v>#N/A</v>
      </c>
      <c r="AF57" s="65" t="e">
        <f>VLOOKUP($C57,食材マスタ!$A:$AB,28,FALSE)</f>
        <v>#N/A</v>
      </c>
    </row>
    <row r="58" spans="1:32" ht="14.25" customHeight="1" x14ac:dyDescent="0.25">
      <c r="A58" s="291"/>
      <c r="B58" s="292"/>
      <c r="C58" s="46"/>
      <c r="D58" s="47"/>
      <c r="E58" s="123" t="str">
        <f>IF(C58="","",VLOOKUP(C58,食材マスタ!$A$3:$AB$455,6,FALSE))</f>
        <v/>
      </c>
      <c r="F58" s="49"/>
      <c r="G58" s="50" t="str">
        <f t="shared" si="11"/>
        <v/>
      </c>
      <c r="H58" s="41" t="str">
        <f t="shared" si="12"/>
        <v/>
      </c>
      <c r="I58" s="126" t="str">
        <f>IF(C58="","",VLOOKUP(C58,食材マスタ!$A$3:$AB$455,13,FALSE))</f>
        <v/>
      </c>
      <c r="J58" s="43" t="str">
        <f t="shared" si="13"/>
        <v/>
      </c>
      <c r="K58" s="51" t="str">
        <f t="shared" si="14"/>
        <v/>
      </c>
      <c r="L58" s="134" t="str">
        <f t="shared" si="15"/>
        <v/>
      </c>
      <c r="M58" s="52" t="str">
        <f t="shared" si="16"/>
        <v/>
      </c>
      <c r="N58" s="134" t="str">
        <f t="shared" si="17"/>
        <v/>
      </c>
      <c r="O58" s="52" t="str">
        <f t="shared" si="18"/>
        <v/>
      </c>
      <c r="P58" s="134" t="str">
        <f t="shared" si="19"/>
        <v/>
      </c>
      <c r="Q58" s="52" t="str">
        <f t="shared" si="20"/>
        <v/>
      </c>
      <c r="R58" s="134" t="str">
        <f t="shared" si="21"/>
        <v/>
      </c>
      <c r="S58" s="13" t="str">
        <f t="shared" si="10"/>
        <v/>
      </c>
      <c r="T58" s="138"/>
      <c r="U58" s="29"/>
      <c r="X58" s="65" t="e">
        <f>VLOOKUP($C58,食材マスタ!$A:$AB,5,FALSE)</f>
        <v>#N/A</v>
      </c>
      <c r="Y58" s="65" t="e">
        <f>VLOOKUP($C58,食材マスタ!$A:$AB,6,FALSE)</f>
        <v>#N/A</v>
      </c>
      <c r="Z58" s="65" t="e">
        <f>VLOOKUP($C58,食材マスタ!$A:$AB,13,FALSE)</f>
        <v>#N/A</v>
      </c>
      <c r="AA58" s="65" t="e">
        <f>VLOOKUP($C58,食材マスタ!$A:$AB,12,FALSE)</f>
        <v>#N/A</v>
      </c>
      <c r="AB58" s="65" t="e">
        <f>VLOOKUP($C58,食材マスタ!$A:$AB,14,FALSE)</f>
        <v>#N/A</v>
      </c>
      <c r="AC58" s="65" t="e">
        <f>VLOOKUP($C58,食材マスタ!$A:$AB,16,FALSE)</f>
        <v>#N/A</v>
      </c>
      <c r="AD58" s="65" t="e">
        <f>VLOOKUP($C58,食材マスタ!$A:$AB,19,FALSE)</f>
        <v>#N/A</v>
      </c>
      <c r="AE58" s="65" t="e">
        <f>VLOOKUP($C58,食材マスタ!$A:$AB,26,FALSE)</f>
        <v>#N/A</v>
      </c>
      <c r="AF58" s="65" t="e">
        <f>VLOOKUP($C58,食材マスタ!$A:$AB,28,FALSE)</f>
        <v>#N/A</v>
      </c>
    </row>
    <row r="59" spans="1:32" ht="14.25" customHeight="1" x14ac:dyDescent="0.25">
      <c r="A59" s="291"/>
      <c r="B59" s="292"/>
      <c r="C59" s="46"/>
      <c r="D59" s="47"/>
      <c r="E59" s="123" t="str">
        <f>IF(C59="","",VLOOKUP(C59,食材マスタ!$A$3:$AB$455,6,FALSE))</f>
        <v/>
      </c>
      <c r="F59" s="49"/>
      <c r="G59" s="50" t="str">
        <f t="shared" si="11"/>
        <v/>
      </c>
      <c r="H59" s="41" t="str">
        <f t="shared" si="12"/>
        <v/>
      </c>
      <c r="I59" s="126" t="str">
        <f>IF(C59="","",VLOOKUP(C59,食材マスタ!$A$3:$AB$455,13,FALSE))</f>
        <v/>
      </c>
      <c r="J59" s="43" t="str">
        <f t="shared" si="13"/>
        <v/>
      </c>
      <c r="K59" s="51" t="str">
        <f t="shared" si="14"/>
        <v/>
      </c>
      <c r="L59" s="134" t="str">
        <f t="shared" si="15"/>
        <v/>
      </c>
      <c r="M59" s="52" t="str">
        <f t="shared" si="16"/>
        <v/>
      </c>
      <c r="N59" s="134" t="str">
        <f t="shared" si="17"/>
        <v/>
      </c>
      <c r="O59" s="52" t="str">
        <f t="shared" si="18"/>
        <v/>
      </c>
      <c r="P59" s="134" t="str">
        <f t="shared" si="19"/>
        <v/>
      </c>
      <c r="Q59" s="52" t="str">
        <f t="shared" si="20"/>
        <v/>
      </c>
      <c r="R59" s="134" t="str">
        <f t="shared" si="21"/>
        <v/>
      </c>
      <c r="S59" s="13" t="str">
        <f t="shared" si="10"/>
        <v/>
      </c>
      <c r="T59" s="138"/>
      <c r="U59" s="29"/>
      <c r="X59" s="65" t="e">
        <f>VLOOKUP($C59,食材マスタ!$A:$AB,5,FALSE)</f>
        <v>#N/A</v>
      </c>
      <c r="Y59" s="65" t="e">
        <f>VLOOKUP($C59,食材マスタ!$A:$AB,6,FALSE)</f>
        <v>#N/A</v>
      </c>
      <c r="Z59" s="65" t="e">
        <f>VLOOKUP($C59,食材マスタ!$A:$AB,13,FALSE)</f>
        <v>#N/A</v>
      </c>
      <c r="AA59" s="65" t="e">
        <f>VLOOKUP($C59,食材マスタ!$A:$AB,12,FALSE)</f>
        <v>#N/A</v>
      </c>
      <c r="AB59" s="65" t="e">
        <f>VLOOKUP($C59,食材マスタ!$A:$AB,14,FALSE)</f>
        <v>#N/A</v>
      </c>
      <c r="AC59" s="65" t="e">
        <f>VLOOKUP($C59,食材マスタ!$A:$AB,16,FALSE)</f>
        <v>#N/A</v>
      </c>
      <c r="AD59" s="65" t="e">
        <f>VLOOKUP($C59,食材マスタ!$A:$AB,19,FALSE)</f>
        <v>#N/A</v>
      </c>
      <c r="AE59" s="65" t="e">
        <f>VLOOKUP($C59,食材マスタ!$A:$AB,26,FALSE)</f>
        <v>#N/A</v>
      </c>
      <c r="AF59" s="65" t="e">
        <f>VLOOKUP($C59,食材マスタ!$A:$AB,28,FALSE)</f>
        <v>#N/A</v>
      </c>
    </row>
    <row r="60" spans="1:32" ht="14.25" customHeight="1" x14ac:dyDescent="0.25">
      <c r="A60" s="291"/>
      <c r="B60" s="292"/>
      <c r="C60" s="46"/>
      <c r="D60" s="47"/>
      <c r="E60" s="123" t="str">
        <f>IF(C60="","",VLOOKUP(C60,食材マスタ!$A$3:$AB$455,6,FALSE))</f>
        <v/>
      </c>
      <c r="F60" s="49"/>
      <c r="G60" s="50" t="str">
        <f t="shared" si="11"/>
        <v/>
      </c>
      <c r="H60" s="41" t="str">
        <f t="shared" si="12"/>
        <v/>
      </c>
      <c r="I60" s="126" t="str">
        <f>IF(C60="","",VLOOKUP(C60,食材マスタ!$A$3:$AB$455,13,FALSE))</f>
        <v/>
      </c>
      <c r="J60" s="43" t="str">
        <f t="shared" si="13"/>
        <v/>
      </c>
      <c r="K60" s="51" t="str">
        <f t="shared" si="14"/>
        <v/>
      </c>
      <c r="L60" s="134" t="str">
        <f t="shared" si="15"/>
        <v/>
      </c>
      <c r="M60" s="52" t="str">
        <f t="shared" si="16"/>
        <v/>
      </c>
      <c r="N60" s="134" t="str">
        <f t="shared" si="17"/>
        <v/>
      </c>
      <c r="O60" s="52" t="str">
        <f t="shared" si="18"/>
        <v/>
      </c>
      <c r="P60" s="134" t="str">
        <f t="shared" si="19"/>
        <v/>
      </c>
      <c r="Q60" s="52" t="str">
        <f t="shared" si="20"/>
        <v/>
      </c>
      <c r="R60" s="134" t="str">
        <f t="shared" si="21"/>
        <v/>
      </c>
      <c r="S60" s="13" t="str">
        <f t="shared" si="10"/>
        <v/>
      </c>
      <c r="T60" s="138"/>
      <c r="U60" s="29"/>
      <c r="X60" s="65" t="e">
        <f>VLOOKUP($C60,食材マスタ!$A:$AB,5,FALSE)</f>
        <v>#N/A</v>
      </c>
      <c r="Y60" s="65" t="e">
        <f>VLOOKUP($C60,食材マスタ!$A:$AB,6,FALSE)</f>
        <v>#N/A</v>
      </c>
      <c r="Z60" s="65" t="e">
        <f>VLOOKUP($C60,食材マスタ!$A:$AB,13,FALSE)</f>
        <v>#N/A</v>
      </c>
      <c r="AA60" s="65" t="e">
        <f>VLOOKUP($C60,食材マスタ!$A:$AB,12,FALSE)</f>
        <v>#N/A</v>
      </c>
      <c r="AB60" s="65" t="e">
        <f>VLOOKUP($C60,食材マスタ!$A:$AB,14,FALSE)</f>
        <v>#N/A</v>
      </c>
      <c r="AC60" s="65" t="e">
        <f>VLOOKUP($C60,食材マスタ!$A:$AB,16,FALSE)</f>
        <v>#N/A</v>
      </c>
      <c r="AD60" s="65" t="e">
        <f>VLOOKUP($C60,食材マスタ!$A:$AB,19,FALSE)</f>
        <v>#N/A</v>
      </c>
      <c r="AE60" s="65" t="e">
        <f>VLOOKUP($C60,食材マスタ!$A:$AB,26,FALSE)</f>
        <v>#N/A</v>
      </c>
      <c r="AF60" s="65" t="e">
        <f>VLOOKUP($C60,食材マスタ!$A:$AB,28,FALSE)</f>
        <v>#N/A</v>
      </c>
    </row>
    <row r="61" spans="1:32" ht="14.25" customHeight="1" x14ac:dyDescent="0.25">
      <c r="A61" s="291"/>
      <c r="B61" s="292"/>
      <c r="C61" s="46"/>
      <c r="D61" s="47"/>
      <c r="E61" s="123" t="str">
        <f>IF(C61="","",VLOOKUP(C61,食材マスタ!$A$3:$AB$455,6,FALSE))</f>
        <v/>
      </c>
      <c r="F61" s="49"/>
      <c r="G61" s="50" t="str">
        <f t="shared" si="11"/>
        <v/>
      </c>
      <c r="H61" s="41" t="str">
        <f t="shared" si="12"/>
        <v/>
      </c>
      <c r="I61" s="126" t="str">
        <f>IF(C61="","",VLOOKUP(C61,食材マスタ!$A$3:$AB$455,13,FALSE))</f>
        <v/>
      </c>
      <c r="J61" s="43" t="str">
        <f t="shared" si="13"/>
        <v/>
      </c>
      <c r="K61" s="51" t="str">
        <f t="shared" si="14"/>
        <v/>
      </c>
      <c r="L61" s="134" t="str">
        <f t="shared" si="15"/>
        <v/>
      </c>
      <c r="M61" s="52" t="str">
        <f t="shared" si="16"/>
        <v/>
      </c>
      <c r="N61" s="134" t="str">
        <f t="shared" si="17"/>
        <v/>
      </c>
      <c r="O61" s="52" t="str">
        <f t="shared" si="18"/>
        <v/>
      </c>
      <c r="P61" s="134" t="str">
        <f t="shared" si="19"/>
        <v/>
      </c>
      <c r="Q61" s="52" t="str">
        <f t="shared" si="20"/>
        <v/>
      </c>
      <c r="R61" s="134" t="str">
        <f t="shared" si="21"/>
        <v/>
      </c>
      <c r="S61" s="13" t="str">
        <f t="shared" si="10"/>
        <v/>
      </c>
      <c r="T61" s="138"/>
      <c r="U61" s="29"/>
      <c r="X61" s="65" t="e">
        <f>VLOOKUP($C61,食材マスタ!$A:$AB,5,FALSE)</f>
        <v>#N/A</v>
      </c>
      <c r="Y61" s="65" t="e">
        <f>VLOOKUP($C61,食材マスタ!$A:$AB,6,FALSE)</f>
        <v>#N/A</v>
      </c>
      <c r="Z61" s="65" t="e">
        <f>VLOOKUP($C61,食材マスタ!$A:$AB,13,FALSE)</f>
        <v>#N/A</v>
      </c>
      <c r="AA61" s="65" t="e">
        <f>VLOOKUP($C61,食材マスタ!$A:$AB,12,FALSE)</f>
        <v>#N/A</v>
      </c>
      <c r="AB61" s="65" t="e">
        <f>VLOOKUP($C61,食材マスタ!$A:$AB,14,FALSE)</f>
        <v>#N/A</v>
      </c>
      <c r="AC61" s="65" t="e">
        <f>VLOOKUP($C61,食材マスタ!$A:$AB,16,FALSE)</f>
        <v>#N/A</v>
      </c>
      <c r="AD61" s="65" t="e">
        <f>VLOOKUP($C61,食材マスタ!$A:$AB,19,FALSE)</f>
        <v>#N/A</v>
      </c>
      <c r="AE61" s="65" t="e">
        <f>VLOOKUP($C61,食材マスタ!$A:$AB,26,FALSE)</f>
        <v>#N/A</v>
      </c>
      <c r="AF61" s="65" t="e">
        <f>VLOOKUP($C61,食材マスタ!$A:$AB,28,FALSE)</f>
        <v>#N/A</v>
      </c>
    </row>
    <row r="62" spans="1:32" ht="14.25" customHeight="1" x14ac:dyDescent="0.25">
      <c r="A62" s="291"/>
      <c r="B62" s="292"/>
      <c r="C62" s="46"/>
      <c r="D62" s="47"/>
      <c r="E62" s="123" t="str">
        <f>IF(C62="","",VLOOKUP(C62,食材マスタ!$A$3:$AB$455,6,FALSE))</f>
        <v/>
      </c>
      <c r="F62" s="49"/>
      <c r="G62" s="50" t="str">
        <f t="shared" si="11"/>
        <v/>
      </c>
      <c r="H62" s="41" t="str">
        <f t="shared" si="12"/>
        <v/>
      </c>
      <c r="I62" s="126" t="str">
        <f>IF(C62="","",VLOOKUP(C62,食材マスタ!$A$3:$AB$455,13,FALSE))</f>
        <v/>
      </c>
      <c r="J62" s="43" t="str">
        <f t="shared" si="13"/>
        <v/>
      </c>
      <c r="K62" s="51" t="str">
        <f t="shared" si="14"/>
        <v/>
      </c>
      <c r="L62" s="134" t="str">
        <f t="shared" si="15"/>
        <v/>
      </c>
      <c r="M62" s="52" t="str">
        <f t="shared" si="16"/>
        <v/>
      </c>
      <c r="N62" s="134" t="str">
        <f t="shared" si="17"/>
        <v/>
      </c>
      <c r="O62" s="52" t="str">
        <f t="shared" si="18"/>
        <v/>
      </c>
      <c r="P62" s="134" t="str">
        <f t="shared" si="19"/>
        <v/>
      </c>
      <c r="Q62" s="52" t="str">
        <f t="shared" si="20"/>
        <v/>
      </c>
      <c r="R62" s="134" t="str">
        <f t="shared" si="21"/>
        <v/>
      </c>
      <c r="S62" s="13" t="str">
        <f t="shared" si="10"/>
        <v/>
      </c>
      <c r="T62" s="138"/>
      <c r="U62" s="29"/>
      <c r="X62" s="65" t="e">
        <f>VLOOKUP($C62,食材マスタ!$A:$AB,5,FALSE)</f>
        <v>#N/A</v>
      </c>
      <c r="Y62" s="65" t="e">
        <f>VLOOKUP($C62,食材マスタ!$A:$AB,6,FALSE)</f>
        <v>#N/A</v>
      </c>
      <c r="Z62" s="65" t="e">
        <f>VLOOKUP($C62,食材マスタ!$A:$AB,13,FALSE)</f>
        <v>#N/A</v>
      </c>
      <c r="AA62" s="65" t="e">
        <f>VLOOKUP($C62,食材マスタ!$A:$AB,12,FALSE)</f>
        <v>#N/A</v>
      </c>
      <c r="AB62" s="65" t="e">
        <f>VLOOKUP($C62,食材マスタ!$A:$AB,14,FALSE)</f>
        <v>#N/A</v>
      </c>
      <c r="AC62" s="65" t="e">
        <f>VLOOKUP($C62,食材マスタ!$A:$AB,16,FALSE)</f>
        <v>#N/A</v>
      </c>
      <c r="AD62" s="65" t="e">
        <f>VLOOKUP($C62,食材マスタ!$A:$AB,19,FALSE)</f>
        <v>#N/A</v>
      </c>
      <c r="AE62" s="65" t="e">
        <f>VLOOKUP($C62,食材マスタ!$A:$AB,26,FALSE)</f>
        <v>#N/A</v>
      </c>
      <c r="AF62" s="65" t="e">
        <f>VLOOKUP($C62,食材マスタ!$A:$AB,28,FALSE)</f>
        <v>#N/A</v>
      </c>
    </row>
    <row r="63" spans="1:32" ht="14.25" customHeight="1" x14ac:dyDescent="0.25">
      <c r="A63" s="291"/>
      <c r="B63" s="292"/>
      <c r="C63" s="46"/>
      <c r="D63" s="53"/>
      <c r="E63" s="123" t="str">
        <f>IF(C63="","",VLOOKUP(C63,食材マスタ!$A$3:$AB$455,6,FALSE))</f>
        <v/>
      </c>
      <c r="F63" s="49"/>
      <c r="G63" s="50" t="str">
        <f t="shared" si="11"/>
        <v/>
      </c>
      <c r="H63" s="41" t="str">
        <f t="shared" si="12"/>
        <v/>
      </c>
      <c r="I63" s="126" t="str">
        <f>IF(C63="","",VLOOKUP(C63,食材マスタ!$A$3:$AB$455,13,FALSE))</f>
        <v/>
      </c>
      <c r="J63" s="43" t="str">
        <f t="shared" si="13"/>
        <v/>
      </c>
      <c r="K63" s="51" t="str">
        <f t="shared" si="14"/>
        <v/>
      </c>
      <c r="L63" s="134" t="str">
        <f t="shared" si="15"/>
        <v/>
      </c>
      <c r="M63" s="52" t="str">
        <f t="shared" si="16"/>
        <v/>
      </c>
      <c r="N63" s="134" t="str">
        <f t="shared" si="17"/>
        <v/>
      </c>
      <c r="O63" s="52" t="str">
        <f t="shared" si="18"/>
        <v/>
      </c>
      <c r="P63" s="134" t="str">
        <f t="shared" si="19"/>
        <v/>
      </c>
      <c r="Q63" s="52" t="str">
        <f t="shared" si="20"/>
        <v/>
      </c>
      <c r="R63" s="134" t="str">
        <f t="shared" si="21"/>
        <v/>
      </c>
      <c r="S63" s="13" t="str">
        <f t="shared" si="10"/>
        <v/>
      </c>
      <c r="T63" s="138"/>
      <c r="U63" s="29"/>
      <c r="X63" s="65" t="e">
        <f>VLOOKUP($C63,食材マスタ!$A:$AB,5,FALSE)</f>
        <v>#N/A</v>
      </c>
      <c r="Y63" s="65" t="e">
        <f>VLOOKUP($C63,食材マスタ!$A:$AB,6,FALSE)</f>
        <v>#N/A</v>
      </c>
      <c r="Z63" s="65" t="e">
        <f>VLOOKUP($C63,食材マスタ!$A:$AB,13,FALSE)</f>
        <v>#N/A</v>
      </c>
      <c r="AA63" s="65" t="e">
        <f>VLOOKUP($C63,食材マスタ!$A:$AB,12,FALSE)</f>
        <v>#N/A</v>
      </c>
      <c r="AB63" s="65" t="e">
        <f>VLOOKUP($C63,食材マスタ!$A:$AB,14,FALSE)</f>
        <v>#N/A</v>
      </c>
      <c r="AC63" s="65" t="e">
        <f>VLOOKUP($C63,食材マスタ!$A:$AB,16,FALSE)</f>
        <v>#N/A</v>
      </c>
      <c r="AD63" s="65" t="e">
        <f>VLOOKUP($C63,食材マスタ!$A:$AB,19,FALSE)</f>
        <v>#N/A</v>
      </c>
      <c r="AE63" s="65" t="e">
        <f>VLOOKUP($C63,食材マスタ!$A:$AB,26,FALSE)</f>
        <v>#N/A</v>
      </c>
      <c r="AF63" s="65" t="e">
        <f>VLOOKUP($C63,食材マスタ!$A:$AB,28,FALSE)</f>
        <v>#N/A</v>
      </c>
    </row>
    <row r="64" spans="1:32" ht="14.25" customHeight="1" x14ac:dyDescent="0.25">
      <c r="A64" s="291"/>
      <c r="B64" s="292"/>
      <c r="C64" s="46"/>
      <c r="D64" s="47"/>
      <c r="E64" s="123" t="str">
        <f>IF(C64="","",VLOOKUP(C64,食材マスタ!$A$3:$AB$455,6,FALSE))</f>
        <v/>
      </c>
      <c r="F64" s="49"/>
      <c r="G64" s="50" t="str">
        <f t="shared" si="11"/>
        <v/>
      </c>
      <c r="H64" s="41" t="str">
        <f t="shared" si="12"/>
        <v/>
      </c>
      <c r="I64" s="126" t="str">
        <f>IF(C64="","",VLOOKUP(C64,食材マスタ!$A$3:$AB$455,13,FALSE))</f>
        <v/>
      </c>
      <c r="J64" s="43" t="str">
        <f t="shared" si="13"/>
        <v/>
      </c>
      <c r="K64" s="51" t="str">
        <f t="shared" si="14"/>
        <v/>
      </c>
      <c r="L64" s="134" t="str">
        <f t="shared" si="15"/>
        <v/>
      </c>
      <c r="M64" s="52" t="str">
        <f t="shared" si="16"/>
        <v/>
      </c>
      <c r="N64" s="134" t="str">
        <f t="shared" si="17"/>
        <v/>
      </c>
      <c r="O64" s="52" t="str">
        <f t="shared" si="18"/>
        <v/>
      </c>
      <c r="P64" s="134" t="str">
        <f t="shared" si="19"/>
        <v/>
      </c>
      <c r="Q64" s="52" t="str">
        <f t="shared" si="20"/>
        <v/>
      </c>
      <c r="R64" s="134" t="str">
        <f t="shared" si="21"/>
        <v/>
      </c>
      <c r="S64" s="13" t="str">
        <f t="shared" si="10"/>
        <v/>
      </c>
      <c r="T64" s="138"/>
      <c r="U64" s="29"/>
      <c r="X64" s="65" t="e">
        <f>VLOOKUP($C64,食材マスタ!$A:$AB,5,FALSE)</f>
        <v>#N/A</v>
      </c>
      <c r="Y64" s="65" t="e">
        <f>VLOOKUP($C64,食材マスタ!$A:$AB,6,FALSE)</f>
        <v>#N/A</v>
      </c>
      <c r="Z64" s="65" t="e">
        <f>VLOOKUP($C64,食材マスタ!$A:$AB,13,FALSE)</f>
        <v>#N/A</v>
      </c>
      <c r="AA64" s="65" t="e">
        <f>VLOOKUP($C64,食材マスタ!$A:$AB,12,FALSE)</f>
        <v>#N/A</v>
      </c>
      <c r="AB64" s="65" t="e">
        <f>VLOOKUP($C64,食材マスタ!$A:$AB,14,FALSE)</f>
        <v>#N/A</v>
      </c>
      <c r="AC64" s="65" t="e">
        <f>VLOOKUP($C64,食材マスタ!$A:$AB,16,FALSE)</f>
        <v>#N/A</v>
      </c>
      <c r="AD64" s="65" t="e">
        <f>VLOOKUP($C64,食材マスタ!$A:$AB,19,FALSE)</f>
        <v>#N/A</v>
      </c>
      <c r="AE64" s="65" t="e">
        <f>VLOOKUP($C64,食材マスタ!$A:$AB,26,FALSE)</f>
        <v>#N/A</v>
      </c>
      <c r="AF64" s="65" t="e">
        <f>VLOOKUP($C64,食材マスタ!$A:$AB,28,FALSE)</f>
        <v>#N/A</v>
      </c>
    </row>
    <row r="65" spans="1:32" ht="14.25" customHeight="1" x14ac:dyDescent="0.25">
      <c r="A65" s="291"/>
      <c r="B65" s="292"/>
      <c r="C65" s="46"/>
      <c r="D65" s="47"/>
      <c r="E65" s="123" t="str">
        <f>IF(C65="","",VLOOKUP(C65,食材マスタ!$A$3:$AB$455,6,FALSE))</f>
        <v/>
      </c>
      <c r="F65" s="49"/>
      <c r="G65" s="50" t="str">
        <f t="shared" si="11"/>
        <v/>
      </c>
      <c r="H65" s="41" t="str">
        <f t="shared" si="12"/>
        <v/>
      </c>
      <c r="I65" s="126" t="str">
        <f>IF(C65="","",VLOOKUP(C65,食材マスタ!$A$3:$AB$455,13,FALSE))</f>
        <v/>
      </c>
      <c r="J65" s="43" t="str">
        <f t="shared" si="13"/>
        <v/>
      </c>
      <c r="K65" s="51" t="str">
        <f t="shared" si="14"/>
        <v/>
      </c>
      <c r="L65" s="134" t="str">
        <f t="shared" si="15"/>
        <v/>
      </c>
      <c r="M65" s="52" t="str">
        <f t="shared" si="16"/>
        <v/>
      </c>
      <c r="N65" s="134" t="str">
        <f t="shared" si="17"/>
        <v/>
      </c>
      <c r="O65" s="52" t="str">
        <f t="shared" si="18"/>
        <v/>
      </c>
      <c r="P65" s="134" t="str">
        <f t="shared" si="19"/>
        <v/>
      </c>
      <c r="Q65" s="52" t="str">
        <f t="shared" si="20"/>
        <v/>
      </c>
      <c r="R65" s="134" t="str">
        <f t="shared" si="21"/>
        <v/>
      </c>
      <c r="S65" s="13" t="str">
        <f t="shared" si="10"/>
        <v/>
      </c>
      <c r="T65" s="138"/>
      <c r="U65" s="29"/>
      <c r="X65" s="65" t="e">
        <f>VLOOKUP($C65,食材マスタ!$A:$AB,5,FALSE)</f>
        <v>#N/A</v>
      </c>
      <c r="Y65" s="65" t="e">
        <f>VLOOKUP($C65,食材マスタ!$A:$AB,6,FALSE)</f>
        <v>#N/A</v>
      </c>
      <c r="Z65" s="65" t="e">
        <f>VLOOKUP($C65,食材マスタ!$A:$AB,13,FALSE)</f>
        <v>#N/A</v>
      </c>
      <c r="AA65" s="65" t="e">
        <f>VLOOKUP($C65,食材マスタ!$A:$AB,12,FALSE)</f>
        <v>#N/A</v>
      </c>
      <c r="AB65" s="65" t="e">
        <f>VLOOKUP($C65,食材マスタ!$A:$AB,14,FALSE)</f>
        <v>#N/A</v>
      </c>
      <c r="AC65" s="65" t="e">
        <f>VLOOKUP($C65,食材マスタ!$A:$AB,16,FALSE)</f>
        <v>#N/A</v>
      </c>
      <c r="AD65" s="65" t="e">
        <f>VLOOKUP($C65,食材マスタ!$A:$AB,19,FALSE)</f>
        <v>#N/A</v>
      </c>
      <c r="AE65" s="65" t="e">
        <f>VLOOKUP($C65,食材マスタ!$A:$AB,26,FALSE)</f>
        <v>#N/A</v>
      </c>
      <c r="AF65" s="65" t="e">
        <f>VLOOKUP($C65,食材マスタ!$A:$AB,28,FALSE)</f>
        <v>#N/A</v>
      </c>
    </row>
    <row r="66" spans="1:32" ht="14.25" customHeight="1" x14ac:dyDescent="0.25">
      <c r="A66" s="291"/>
      <c r="B66" s="292"/>
      <c r="C66" s="46"/>
      <c r="D66" s="47"/>
      <c r="E66" s="123" t="str">
        <f>IF(C66="","",VLOOKUP(C66,食材マスタ!$A$3:$AB$455,6,FALSE))</f>
        <v/>
      </c>
      <c r="F66" s="49"/>
      <c r="G66" s="50" t="str">
        <f t="shared" si="11"/>
        <v/>
      </c>
      <c r="H66" s="41" t="str">
        <f t="shared" si="12"/>
        <v/>
      </c>
      <c r="I66" s="126" t="str">
        <f>IF(C66="","",VLOOKUP(C66,食材マスタ!$A$3:$AB$455,13,FALSE))</f>
        <v/>
      </c>
      <c r="J66" s="43" t="str">
        <f t="shared" si="13"/>
        <v/>
      </c>
      <c r="K66" s="51" t="str">
        <f t="shared" si="14"/>
        <v/>
      </c>
      <c r="L66" s="134" t="str">
        <f t="shared" si="15"/>
        <v/>
      </c>
      <c r="M66" s="52" t="str">
        <f t="shared" si="16"/>
        <v/>
      </c>
      <c r="N66" s="134" t="str">
        <f t="shared" si="17"/>
        <v/>
      </c>
      <c r="O66" s="52" t="str">
        <f t="shared" si="18"/>
        <v/>
      </c>
      <c r="P66" s="134" t="str">
        <f t="shared" si="19"/>
        <v/>
      </c>
      <c r="Q66" s="52" t="str">
        <f t="shared" si="20"/>
        <v/>
      </c>
      <c r="R66" s="134" t="str">
        <f t="shared" si="21"/>
        <v/>
      </c>
      <c r="S66" s="13" t="str">
        <f t="shared" si="10"/>
        <v/>
      </c>
      <c r="T66" s="138"/>
      <c r="U66" s="29"/>
      <c r="X66" s="65" t="e">
        <f>VLOOKUP($C66,食材マスタ!$A:$AB,5,FALSE)</f>
        <v>#N/A</v>
      </c>
      <c r="Y66" s="65" t="e">
        <f>VLOOKUP($C66,食材マスタ!$A:$AB,6,FALSE)</f>
        <v>#N/A</v>
      </c>
      <c r="Z66" s="65" t="e">
        <f>VLOOKUP($C66,食材マスタ!$A:$AB,13,FALSE)</f>
        <v>#N/A</v>
      </c>
      <c r="AA66" s="65" t="e">
        <f>VLOOKUP($C66,食材マスタ!$A:$AB,12,FALSE)</f>
        <v>#N/A</v>
      </c>
      <c r="AB66" s="65" t="e">
        <f>VLOOKUP($C66,食材マスタ!$A:$AB,14,FALSE)</f>
        <v>#N/A</v>
      </c>
      <c r="AC66" s="65" t="e">
        <f>VLOOKUP($C66,食材マスタ!$A:$AB,16,FALSE)</f>
        <v>#N/A</v>
      </c>
      <c r="AD66" s="65" t="e">
        <f>VLOOKUP($C66,食材マスタ!$A:$AB,19,FALSE)</f>
        <v>#N/A</v>
      </c>
      <c r="AE66" s="65" t="e">
        <f>VLOOKUP($C66,食材マスタ!$A:$AB,26,FALSE)</f>
        <v>#N/A</v>
      </c>
      <c r="AF66" s="65" t="e">
        <f>VLOOKUP($C66,食材マスタ!$A:$AB,28,FALSE)</f>
        <v>#N/A</v>
      </c>
    </row>
    <row r="67" spans="1:32" ht="14.25" customHeight="1" x14ac:dyDescent="0.25">
      <c r="A67" s="291"/>
      <c r="B67" s="292"/>
      <c r="C67" s="46"/>
      <c r="D67" s="53"/>
      <c r="E67" s="123" t="str">
        <f>IF(C67="","",VLOOKUP(C67,食材マスタ!$A$3:$AB$455,6,FALSE))</f>
        <v/>
      </c>
      <c r="F67" s="49"/>
      <c r="G67" s="50" t="str">
        <f t="shared" si="11"/>
        <v/>
      </c>
      <c r="H67" s="41" t="str">
        <f t="shared" si="12"/>
        <v/>
      </c>
      <c r="I67" s="126" t="str">
        <f>IF(C67="","",VLOOKUP(C67,食材マスタ!$A$3:$AB$455,13,FALSE))</f>
        <v/>
      </c>
      <c r="J67" s="43" t="str">
        <f t="shared" si="13"/>
        <v/>
      </c>
      <c r="K67" s="51" t="str">
        <f t="shared" si="14"/>
        <v/>
      </c>
      <c r="L67" s="134" t="str">
        <f t="shared" si="15"/>
        <v/>
      </c>
      <c r="M67" s="52" t="str">
        <f t="shared" si="16"/>
        <v/>
      </c>
      <c r="N67" s="134" t="str">
        <f t="shared" si="17"/>
        <v/>
      </c>
      <c r="O67" s="52" t="str">
        <f t="shared" si="18"/>
        <v/>
      </c>
      <c r="P67" s="134" t="str">
        <f t="shared" si="19"/>
        <v/>
      </c>
      <c r="Q67" s="52" t="str">
        <f t="shared" si="20"/>
        <v/>
      </c>
      <c r="R67" s="134" t="str">
        <f t="shared" si="21"/>
        <v/>
      </c>
      <c r="S67" s="13" t="str">
        <f t="shared" si="10"/>
        <v/>
      </c>
      <c r="T67" s="138"/>
      <c r="U67" s="29"/>
      <c r="X67" s="65" t="e">
        <f>VLOOKUP($C67,食材マスタ!$A:$AB,5,FALSE)</f>
        <v>#N/A</v>
      </c>
      <c r="Y67" s="65" t="e">
        <f>VLOOKUP($C67,食材マスタ!$A:$AB,6,FALSE)</f>
        <v>#N/A</v>
      </c>
      <c r="Z67" s="65" t="e">
        <f>VLOOKUP($C67,食材マスタ!$A:$AB,13,FALSE)</f>
        <v>#N/A</v>
      </c>
      <c r="AA67" s="65" t="e">
        <f>VLOOKUP($C67,食材マスタ!$A:$AB,12,FALSE)</f>
        <v>#N/A</v>
      </c>
      <c r="AB67" s="65" t="e">
        <f>VLOOKUP($C67,食材マスタ!$A:$AB,14,FALSE)</f>
        <v>#N/A</v>
      </c>
      <c r="AC67" s="65" t="e">
        <f>VLOOKUP($C67,食材マスタ!$A:$AB,16,FALSE)</f>
        <v>#N/A</v>
      </c>
      <c r="AD67" s="65" t="e">
        <f>VLOOKUP($C67,食材マスタ!$A:$AB,19,FALSE)</f>
        <v>#N/A</v>
      </c>
      <c r="AE67" s="65" t="e">
        <f>VLOOKUP($C67,食材マスタ!$A:$AB,26,FALSE)</f>
        <v>#N/A</v>
      </c>
      <c r="AF67" s="65" t="e">
        <f>VLOOKUP($C67,食材マスタ!$A:$AB,28,FALSE)</f>
        <v>#N/A</v>
      </c>
    </row>
    <row r="68" spans="1:32" ht="14.25" customHeight="1" x14ac:dyDescent="0.25">
      <c r="A68" s="291"/>
      <c r="B68" s="292"/>
      <c r="C68" s="46"/>
      <c r="D68" s="47"/>
      <c r="E68" s="123" t="str">
        <f>IF(C68="","",VLOOKUP(C68,食材マスタ!$A$3:$AB$455,6,FALSE))</f>
        <v/>
      </c>
      <c r="F68" s="49"/>
      <c r="G68" s="50" t="str">
        <f t="shared" si="11"/>
        <v/>
      </c>
      <c r="H68" s="41" t="str">
        <f t="shared" si="12"/>
        <v/>
      </c>
      <c r="I68" s="126" t="str">
        <f>IF(C68="","",VLOOKUP(C68,食材マスタ!$A$3:$AB$455,13,FALSE))</f>
        <v/>
      </c>
      <c r="J68" s="43" t="str">
        <f t="shared" si="13"/>
        <v/>
      </c>
      <c r="K68" s="51" t="str">
        <f t="shared" si="14"/>
        <v/>
      </c>
      <c r="L68" s="134" t="str">
        <f t="shared" si="15"/>
        <v/>
      </c>
      <c r="M68" s="52" t="str">
        <f t="shared" si="16"/>
        <v/>
      </c>
      <c r="N68" s="134" t="str">
        <f t="shared" si="17"/>
        <v/>
      </c>
      <c r="O68" s="52" t="str">
        <f t="shared" si="18"/>
        <v/>
      </c>
      <c r="P68" s="134" t="str">
        <f t="shared" si="19"/>
        <v/>
      </c>
      <c r="Q68" s="52" t="str">
        <f t="shared" si="20"/>
        <v/>
      </c>
      <c r="R68" s="134" t="str">
        <f t="shared" si="21"/>
        <v/>
      </c>
      <c r="S68" s="13" t="str">
        <f t="shared" si="10"/>
        <v/>
      </c>
      <c r="T68" s="138"/>
      <c r="U68" s="29"/>
      <c r="X68" s="65" t="e">
        <f>VLOOKUP($C68,食材マスタ!$A:$AB,5,FALSE)</f>
        <v>#N/A</v>
      </c>
      <c r="Y68" s="65" t="e">
        <f>VLOOKUP($C68,食材マスタ!$A:$AB,6,FALSE)</f>
        <v>#N/A</v>
      </c>
      <c r="Z68" s="65" t="e">
        <f>VLOOKUP($C68,食材マスタ!$A:$AB,13,FALSE)</f>
        <v>#N/A</v>
      </c>
      <c r="AA68" s="65" t="e">
        <f>VLOOKUP($C68,食材マスタ!$A:$AB,12,FALSE)</f>
        <v>#N/A</v>
      </c>
      <c r="AB68" s="65" t="e">
        <f>VLOOKUP($C68,食材マスタ!$A:$AB,14,FALSE)</f>
        <v>#N/A</v>
      </c>
      <c r="AC68" s="65" t="e">
        <f>VLOOKUP($C68,食材マスタ!$A:$AB,16,FALSE)</f>
        <v>#N/A</v>
      </c>
      <c r="AD68" s="65" t="e">
        <f>VLOOKUP($C68,食材マスタ!$A:$AB,19,FALSE)</f>
        <v>#N/A</v>
      </c>
      <c r="AE68" s="65" t="e">
        <f>VLOOKUP($C68,食材マスタ!$A:$AB,26,FALSE)</f>
        <v>#N/A</v>
      </c>
      <c r="AF68" s="65" t="e">
        <f>VLOOKUP($C68,食材マスタ!$A:$AB,28,FALSE)</f>
        <v>#N/A</v>
      </c>
    </row>
    <row r="69" spans="1:32" ht="14.25" customHeight="1" x14ac:dyDescent="0.25">
      <c r="A69" s="291"/>
      <c r="B69" s="292"/>
      <c r="C69" s="46"/>
      <c r="D69" s="47"/>
      <c r="E69" s="123" t="str">
        <f>IF(C69="","",VLOOKUP(C69,食材マスタ!$A$3:$AB$455,6,FALSE))</f>
        <v/>
      </c>
      <c r="F69" s="49"/>
      <c r="G69" s="50" t="str">
        <f t="shared" si="11"/>
        <v/>
      </c>
      <c r="H69" s="41" t="str">
        <f t="shared" si="12"/>
        <v/>
      </c>
      <c r="I69" s="126" t="str">
        <f>IF(C69="","",VLOOKUP(C69,食材マスタ!$A$3:$AB$455,13,FALSE))</f>
        <v/>
      </c>
      <c r="J69" s="43" t="str">
        <f t="shared" si="13"/>
        <v/>
      </c>
      <c r="K69" s="51" t="str">
        <f t="shared" si="14"/>
        <v/>
      </c>
      <c r="L69" s="134" t="str">
        <f t="shared" si="15"/>
        <v/>
      </c>
      <c r="M69" s="52" t="str">
        <f t="shared" si="16"/>
        <v/>
      </c>
      <c r="N69" s="134" t="str">
        <f t="shared" si="17"/>
        <v/>
      </c>
      <c r="O69" s="52" t="str">
        <f t="shared" si="18"/>
        <v/>
      </c>
      <c r="P69" s="134" t="str">
        <f t="shared" si="19"/>
        <v/>
      </c>
      <c r="Q69" s="52" t="str">
        <f t="shared" si="20"/>
        <v/>
      </c>
      <c r="R69" s="134" t="str">
        <f t="shared" si="21"/>
        <v/>
      </c>
      <c r="S69" s="13" t="str">
        <f t="shared" si="10"/>
        <v/>
      </c>
      <c r="T69" s="138"/>
      <c r="U69" s="29"/>
      <c r="X69" s="65" t="e">
        <f>VLOOKUP($C69,食材マスタ!$A:$AB,5,FALSE)</f>
        <v>#N/A</v>
      </c>
      <c r="Y69" s="65" t="e">
        <f>VLOOKUP($C69,食材マスタ!$A:$AB,6,FALSE)</f>
        <v>#N/A</v>
      </c>
      <c r="Z69" s="65" t="e">
        <f>VLOOKUP($C69,食材マスタ!$A:$AB,13,FALSE)</f>
        <v>#N/A</v>
      </c>
      <c r="AA69" s="65" t="e">
        <f>VLOOKUP($C69,食材マスタ!$A:$AB,12,FALSE)</f>
        <v>#N/A</v>
      </c>
      <c r="AB69" s="65" t="e">
        <f>VLOOKUP($C69,食材マスタ!$A:$AB,14,FALSE)</f>
        <v>#N/A</v>
      </c>
      <c r="AC69" s="65" t="e">
        <f>VLOOKUP($C69,食材マスタ!$A:$AB,16,FALSE)</f>
        <v>#N/A</v>
      </c>
      <c r="AD69" s="65" t="e">
        <f>VLOOKUP($C69,食材マスタ!$A:$AB,19,FALSE)</f>
        <v>#N/A</v>
      </c>
      <c r="AE69" s="65" t="e">
        <f>VLOOKUP($C69,食材マスタ!$A:$AB,26,FALSE)</f>
        <v>#N/A</v>
      </c>
      <c r="AF69" s="65" t="e">
        <f>VLOOKUP($C69,食材マスタ!$A:$AB,28,FALSE)</f>
        <v>#N/A</v>
      </c>
    </row>
    <row r="70" spans="1:32" ht="14.25" customHeight="1" x14ac:dyDescent="0.25">
      <c r="A70" s="291"/>
      <c r="B70" s="292"/>
      <c r="C70" s="46"/>
      <c r="D70" s="53"/>
      <c r="E70" s="123" t="str">
        <f>IF(C70="","",VLOOKUP(C70,食材マスタ!$A$3:$AB$455,6,FALSE))</f>
        <v/>
      </c>
      <c r="F70" s="49"/>
      <c r="G70" s="50" t="str">
        <f t="shared" si="11"/>
        <v/>
      </c>
      <c r="H70" s="41" t="str">
        <f t="shared" si="12"/>
        <v/>
      </c>
      <c r="I70" s="126" t="str">
        <f>IF(C70="","",VLOOKUP(C70,食材マスタ!$A$3:$AB$455,13,FALSE))</f>
        <v/>
      </c>
      <c r="J70" s="43" t="str">
        <f t="shared" si="13"/>
        <v/>
      </c>
      <c r="K70" s="51" t="str">
        <f t="shared" si="14"/>
        <v/>
      </c>
      <c r="L70" s="134" t="str">
        <f t="shared" si="15"/>
        <v/>
      </c>
      <c r="M70" s="52" t="str">
        <f t="shared" si="16"/>
        <v/>
      </c>
      <c r="N70" s="134" t="str">
        <f t="shared" si="17"/>
        <v/>
      </c>
      <c r="O70" s="52" t="str">
        <f t="shared" si="18"/>
        <v/>
      </c>
      <c r="P70" s="134" t="str">
        <f t="shared" si="19"/>
        <v/>
      </c>
      <c r="Q70" s="52" t="str">
        <f t="shared" si="20"/>
        <v/>
      </c>
      <c r="R70" s="134" t="str">
        <f t="shared" si="21"/>
        <v/>
      </c>
      <c r="S70" s="13" t="str">
        <f t="shared" si="10"/>
        <v/>
      </c>
      <c r="T70" s="138"/>
      <c r="U70" s="30"/>
      <c r="X70" s="65" t="e">
        <f>VLOOKUP($C70,食材マスタ!$A:$AB,5,FALSE)</f>
        <v>#N/A</v>
      </c>
      <c r="Y70" s="65" t="e">
        <f>VLOOKUP($C70,食材マスタ!$A:$AB,6,FALSE)</f>
        <v>#N/A</v>
      </c>
      <c r="Z70" s="65" t="e">
        <f>VLOOKUP($C70,食材マスタ!$A:$AB,13,FALSE)</f>
        <v>#N/A</v>
      </c>
      <c r="AA70" s="65" t="e">
        <f>VLOOKUP($C70,食材マスタ!$A:$AB,12,FALSE)</f>
        <v>#N/A</v>
      </c>
      <c r="AB70" s="65" t="e">
        <f>VLOOKUP($C70,食材マスタ!$A:$AB,14,FALSE)</f>
        <v>#N/A</v>
      </c>
      <c r="AC70" s="65" t="e">
        <f>VLOOKUP($C70,食材マスタ!$A:$AB,16,FALSE)</f>
        <v>#N/A</v>
      </c>
      <c r="AD70" s="65" t="e">
        <f>VLOOKUP($C70,食材マスタ!$A:$AB,19,FALSE)</f>
        <v>#N/A</v>
      </c>
      <c r="AE70" s="65" t="e">
        <f>VLOOKUP($C70,食材マスタ!$A:$AB,26,FALSE)</f>
        <v>#N/A</v>
      </c>
      <c r="AF70" s="65" t="e">
        <f>VLOOKUP($C70,食材マスタ!$A:$AB,28,FALSE)</f>
        <v>#N/A</v>
      </c>
    </row>
    <row r="71" spans="1:32" ht="14.25" customHeight="1" x14ac:dyDescent="0.25">
      <c r="A71" s="291"/>
      <c r="B71" s="292"/>
      <c r="C71" s="46"/>
      <c r="D71" s="47"/>
      <c r="E71" s="123" t="str">
        <f>IF(C71="","",VLOOKUP(C71,食材マスタ!$A$3:$AB$455,6,FALSE))</f>
        <v/>
      </c>
      <c r="F71" s="49"/>
      <c r="G71" s="50" t="str">
        <f t="shared" si="11"/>
        <v/>
      </c>
      <c r="H71" s="41" t="str">
        <f t="shared" si="12"/>
        <v/>
      </c>
      <c r="I71" s="126" t="str">
        <f>IF(C71="","",VLOOKUP(C71,食材マスタ!$A$3:$AB$455,13,FALSE))</f>
        <v/>
      </c>
      <c r="J71" s="43" t="str">
        <f t="shared" si="13"/>
        <v/>
      </c>
      <c r="K71" s="51" t="str">
        <f t="shared" si="14"/>
        <v/>
      </c>
      <c r="L71" s="134" t="str">
        <f t="shared" si="15"/>
        <v/>
      </c>
      <c r="M71" s="52" t="str">
        <f t="shared" si="16"/>
        <v/>
      </c>
      <c r="N71" s="134" t="str">
        <f t="shared" si="17"/>
        <v/>
      </c>
      <c r="O71" s="52" t="str">
        <f t="shared" si="18"/>
        <v/>
      </c>
      <c r="P71" s="134" t="str">
        <f t="shared" si="19"/>
        <v/>
      </c>
      <c r="Q71" s="52" t="str">
        <f t="shared" si="20"/>
        <v/>
      </c>
      <c r="R71" s="134" t="str">
        <f t="shared" si="21"/>
        <v/>
      </c>
      <c r="S71" s="13" t="str">
        <f t="shared" si="10"/>
        <v/>
      </c>
      <c r="T71" s="138"/>
      <c r="U71" s="30"/>
      <c r="X71" s="65" t="e">
        <f>VLOOKUP($C71,食材マスタ!$A:$AB,5,FALSE)</f>
        <v>#N/A</v>
      </c>
      <c r="Y71" s="65" t="e">
        <f>VLOOKUP($C71,食材マスタ!$A:$AB,6,FALSE)</f>
        <v>#N/A</v>
      </c>
      <c r="Z71" s="65" t="e">
        <f>VLOOKUP($C71,食材マスタ!$A:$AB,13,FALSE)</f>
        <v>#N/A</v>
      </c>
      <c r="AA71" s="65" t="e">
        <f>VLOOKUP($C71,食材マスタ!$A:$AB,12,FALSE)</f>
        <v>#N/A</v>
      </c>
      <c r="AB71" s="65" t="e">
        <f>VLOOKUP($C71,食材マスタ!$A:$AB,14,FALSE)</f>
        <v>#N/A</v>
      </c>
      <c r="AC71" s="65" t="e">
        <f>VLOOKUP($C71,食材マスタ!$A:$AB,16,FALSE)</f>
        <v>#N/A</v>
      </c>
      <c r="AD71" s="65" t="e">
        <f>VLOOKUP($C71,食材マスタ!$A:$AB,19,FALSE)</f>
        <v>#N/A</v>
      </c>
      <c r="AE71" s="65" t="e">
        <f>VLOOKUP($C71,食材マスタ!$A:$AB,26,FALSE)</f>
        <v>#N/A</v>
      </c>
      <c r="AF71" s="65" t="e">
        <f>VLOOKUP($C71,食材マスタ!$A:$AB,28,FALSE)</f>
        <v>#N/A</v>
      </c>
    </row>
    <row r="72" spans="1:32" ht="14.25" customHeight="1" x14ac:dyDescent="0.25">
      <c r="A72" s="291"/>
      <c r="B72" s="292"/>
      <c r="C72" s="46"/>
      <c r="D72" s="47"/>
      <c r="E72" s="123" t="str">
        <f>IF(C72="","",VLOOKUP(C72,食材マスタ!$A$3:$AB$455,6,FALSE))</f>
        <v/>
      </c>
      <c r="F72" s="49"/>
      <c r="G72" s="50" t="str">
        <f t="shared" si="11"/>
        <v/>
      </c>
      <c r="H72" s="41" t="str">
        <f t="shared" si="12"/>
        <v/>
      </c>
      <c r="I72" s="126" t="str">
        <f>IF(C72="","",VLOOKUP(C72,食材マスタ!$A$3:$AB$455,13,FALSE))</f>
        <v/>
      </c>
      <c r="J72" s="43" t="str">
        <f t="shared" si="13"/>
        <v/>
      </c>
      <c r="K72" s="51" t="str">
        <f t="shared" si="14"/>
        <v/>
      </c>
      <c r="L72" s="134" t="str">
        <f t="shared" si="15"/>
        <v/>
      </c>
      <c r="M72" s="52" t="str">
        <f t="shared" si="16"/>
        <v/>
      </c>
      <c r="N72" s="134" t="str">
        <f t="shared" si="17"/>
        <v/>
      </c>
      <c r="O72" s="52" t="str">
        <f t="shared" si="18"/>
        <v/>
      </c>
      <c r="P72" s="134" t="str">
        <f t="shared" si="19"/>
        <v/>
      </c>
      <c r="Q72" s="52" t="str">
        <f t="shared" si="20"/>
        <v/>
      </c>
      <c r="R72" s="134" t="str">
        <f t="shared" si="21"/>
        <v/>
      </c>
      <c r="S72" s="13" t="str">
        <f t="shared" si="10"/>
        <v/>
      </c>
      <c r="T72" s="138"/>
      <c r="U72" s="30"/>
      <c r="X72" s="65" t="e">
        <f>VLOOKUP($C72,食材マスタ!$A:$AB,5,FALSE)</f>
        <v>#N/A</v>
      </c>
      <c r="Y72" s="65" t="e">
        <f>VLOOKUP($C72,食材マスタ!$A:$AB,6,FALSE)</f>
        <v>#N/A</v>
      </c>
      <c r="Z72" s="65" t="e">
        <f>VLOOKUP($C72,食材マスタ!$A:$AB,13,FALSE)</f>
        <v>#N/A</v>
      </c>
      <c r="AA72" s="65" t="e">
        <f>VLOOKUP($C72,食材マスタ!$A:$AB,12,FALSE)</f>
        <v>#N/A</v>
      </c>
      <c r="AB72" s="65" t="e">
        <f>VLOOKUP($C72,食材マスタ!$A:$AB,14,FALSE)</f>
        <v>#N/A</v>
      </c>
      <c r="AC72" s="65" t="e">
        <f>VLOOKUP($C72,食材マスタ!$A:$AB,16,FALSE)</f>
        <v>#N/A</v>
      </c>
      <c r="AD72" s="65" t="e">
        <f>VLOOKUP($C72,食材マスタ!$A:$AB,19,FALSE)</f>
        <v>#N/A</v>
      </c>
      <c r="AE72" s="65" t="e">
        <f>VLOOKUP($C72,食材マスタ!$A:$AB,26,FALSE)</f>
        <v>#N/A</v>
      </c>
      <c r="AF72" s="65" t="e">
        <f>VLOOKUP($C72,食材マスタ!$A:$AB,28,FALSE)</f>
        <v>#N/A</v>
      </c>
    </row>
    <row r="73" spans="1:32" ht="14.25" customHeight="1" x14ac:dyDescent="0.25">
      <c r="A73" s="291"/>
      <c r="B73" s="292"/>
      <c r="C73" s="46"/>
      <c r="D73" s="47"/>
      <c r="E73" s="123" t="str">
        <f>IF(C73="","",VLOOKUP(C73,食材マスタ!$A$3:$AB$455,6,FALSE))</f>
        <v/>
      </c>
      <c r="F73" s="49"/>
      <c r="G73" s="50" t="str">
        <f t="shared" ref="G73:G78" si="22">IF(C73="","",F73/((100-I73)/100))</f>
        <v/>
      </c>
      <c r="H73" s="41" t="str">
        <f t="shared" ref="H73:H78" si="23">IF(C73="","",ROUND(G73*AA73,1))</f>
        <v/>
      </c>
      <c r="I73" s="126" t="str">
        <f>IF(C73="","",VLOOKUP(C73,食材マスタ!$A$3:$AB$455,13,FALSE))</f>
        <v/>
      </c>
      <c r="J73" s="43" t="str">
        <f t="shared" ref="J73:J78" si="24">K73</f>
        <v/>
      </c>
      <c r="K73" s="51" t="str">
        <f t="shared" ref="K73:K78" si="25">IF(C73="","",ROUND((F73*AB73)/100,0))</f>
        <v/>
      </c>
      <c r="L73" s="134" t="str">
        <f t="shared" ref="L73:L78" si="26">M73</f>
        <v/>
      </c>
      <c r="M73" s="52" t="str">
        <f t="shared" ref="M73:M78" si="27">IF(C73="","",ROUND((F73*AC73)/100,1))</f>
        <v/>
      </c>
      <c r="N73" s="134" t="str">
        <f t="shared" ref="N73:N78" si="28">O73</f>
        <v/>
      </c>
      <c r="O73" s="52" t="str">
        <f t="shared" ref="O73:O78" si="29">IF(C73="","",ROUND((F73*AD73)/100,1))</f>
        <v/>
      </c>
      <c r="P73" s="134" t="str">
        <f t="shared" ref="P73:P78" si="30">Q73</f>
        <v/>
      </c>
      <c r="Q73" s="52" t="str">
        <f t="shared" ref="Q73:Q78" si="31">IF(C73="","",ROUND((F73*AE73)/100,1))</f>
        <v/>
      </c>
      <c r="R73" s="134" t="str">
        <f t="shared" ref="R73:R78" si="32">S73</f>
        <v/>
      </c>
      <c r="S73" s="13" t="str">
        <f t="shared" si="10"/>
        <v/>
      </c>
      <c r="T73" s="138"/>
      <c r="U73" s="30"/>
      <c r="X73" s="65" t="e">
        <f>VLOOKUP($C73,食材マスタ!$A:$AB,5,FALSE)</f>
        <v>#N/A</v>
      </c>
      <c r="Y73" s="65" t="e">
        <f>VLOOKUP($C73,食材マスタ!$A:$AB,6,FALSE)</f>
        <v>#N/A</v>
      </c>
      <c r="Z73" s="65" t="e">
        <f>VLOOKUP($C73,食材マスタ!$A:$AB,13,FALSE)</f>
        <v>#N/A</v>
      </c>
      <c r="AA73" s="65" t="e">
        <f>VLOOKUP($C73,食材マスタ!$A:$AB,12,FALSE)</f>
        <v>#N/A</v>
      </c>
      <c r="AB73" s="65" t="e">
        <f>VLOOKUP($C73,食材マスタ!$A:$AB,14,FALSE)</f>
        <v>#N/A</v>
      </c>
      <c r="AC73" s="65" t="e">
        <f>VLOOKUP($C73,食材マスタ!$A:$AB,16,FALSE)</f>
        <v>#N/A</v>
      </c>
      <c r="AD73" s="65" t="e">
        <f>VLOOKUP($C73,食材マスタ!$A:$AB,19,FALSE)</f>
        <v>#N/A</v>
      </c>
      <c r="AE73" s="65" t="e">
        <f>VLOOKUP($C73,食材マスタ!$A:$AB,26,FALSE)</f>
        <v>#N/A</v>
      </c>
      <c r="AF73" s="65" t="e">
        <f>VLOOKUP($C73,食材マスタ!$A:$AB,28,FALSE)</f>
        <v>#N/A</v>
      </c>
    </row>
    <row r="74" spans="1:32" ht="14.25" customHeight="1" x14ac:dyDescent="0.25">
      <c r="A74" s="291"/>
      <c r="B74" s="292"/>
      <c r="C74" s="46"/>
      <c r="D74" s="47"/>
      <c r="E74" s="123" t="str">
        <f>IF(C74="","",VLOOKUP(C74,食材マスタ!$A$3:$AB$455,6,FALSE))</f>
        <v/>
      </c>
      <c r="F74" s="49"/>
      <c r="G74" s="50" t="str">
        <f t="shared" si="22"/>
        <v/>
      </c>
      <c r="H74" s="41" t="str">
        <f t="shared" si="23"/>
        <v/>
      </c>
      <c r="I74" s="126" t="str">
        <f>IF(C74="","",VLOOKUP(C74,食材マスタ!$A$3:$AB$455,13,FALSE))</f>
        <v/>
      </c>
      <c r="J74" s="43" t="str">
        <f t="shared" si="24"/>
        <v/>
      </c>
      <c r="K74" s="51" t="str">
        <f t="shared" si="25"/>
        <v/>
      </c>
      <c r="L74" s="134" t="str">
        <f t="shared" si="26"/>
        <v/>
      </c>
      <c r="M74" s="52" t="str">
        <f t="shared" si="27"/>
        <v/>
      </c>
      <c r="N74" s="134" t="str">
        <f t="shared" si="28"/>
        <v/>
      </c>
      <c r="O74" s="52" t="str">
        <f t="shared" si="29"/>
        <v/>
      </c>
      <c r="P74" s="134" t="str">
        <f t="shared" si="30"/>
        <v/>
      </c>
      <c r="Q74" s="52" t="str">
        <f t="shared" si="31"/>
        <v/>
      </c>
      <c r="R74" s="134" t="str">
        <f t="shared" si="32"/>
        <v/>
      </c>
      <c r="S74" s="13" t="str">
        <f t="shared" si="10"/>
        <v/>
      </c>
      <c r="T74" s="138"/>
      <c r="U74" s="30"/>
      <c r="X74" s="65" t="e">
        <f>VLOOKUP($C74,食材マスタ!$A:$AB,5,FALSE)</f>
        <v>#N/A</v>
      </c>
      <c r="Y74" s="65" t="e">
        <f>VLOOKUP($C74,食材マスタ!$A:$AB,6,FALSE)</f>
        <v>#N/A</v>
      </c>
      <c r="Z74" s="65" t="e">
        <f>VLOOKUP($C74,食材マスタ!$A:$AB,13,FALSE)</f>
        <v>#N/A</v>
      </c>
      <c r="AA74" s="65" t="e">
        <f>VLOOKUP($C74,食材マスタ!$A:$AB,12,FALSE)</f>
        <v>#N/A</v>
      </c>
      <c r="AB74" s="65" t="e">
        <f>VLOOKUP($C74,食材マスタ!$A:$AB,14,FALSE)</f>
        <v>#N/A</v>
      </c>
      <c r="AC74" s="65" t="e">
        <f>VLOOKUP($C74,食材マスタ!$A:$AB,16,FALSE)</f>
        <v>#N/A</v>
      </c>
      <c r="AD74" s="65" t="e">
        <f>VLOOKUP($C74,食材マスタ!$A:$AB,19,FALSE)</f>
        <v>#N/A</v>
      </c>
      <c r="AE74" s="65" t="e">
        <f>VLOOKUP($C74,食材マスタ!$A:$AB,26,FALSE)</f>
        <v>#N/A</v>
      </c>
      <c r="AF74" s="65" t="e">
        <f>VLOOKUP($C74,食材マスタ!$A:$AB,28,FALSE)</f>
        <v>#N/A</v>
      </c>
    </row>
    <row r="75" spans="1:32" ht="14.25" customHeight="1" x14ac:dyDescent="0.25">
      <c r="A75" s="291"/>
      <c r="B75" s="292"/>
      <c r="C75" s="46"/>
      <c r="D75" s="62"/>
      <c r="E75" s="123" t="str">
        <f>IF(C75="","",VLOOKUP(C75,食材マスタ!$A$3:$AB$455,6,FALSE))</f>
        <v/>
      </c>
      <c r="F75" s="49"/>
      <c r="G75" s="50" t="str">
        <f t="shared" si="22"/>
        <v/>
      </c>
      <c r="H75" s="41" t="str">
        <f t="shared" si="23"/>
        <v/>
      </c>
      <c r="I75" s="126" t="str">
        <f>IF(C75="","",VLOOKUP(C75,食材マスタ!$A$3:$AB$455,13,FALSE))</f>
        <v/>
      </c>
      <c r="J75" s="43" t="str">
        <f t="shared" si="24"/>
        <v/>
      </c>
      <c r="K75" s="51" t="str">
        <f t="shared" si="25"/>
        <v/>
      </c>
      <c r="L75" s="134" t="str">
        <f t="shared" si="26"/>
        <v/>
      </c>
      <c r="M75" s="52" t="str">
        <f t="shared" si="27"/>
        <v/>
      </c>
      <c r="N75" s="134" t="str">
        <f t="shared" si="28"/>
        <v/>
      </c>
      <c r="O75" s="52" t="str">
        <f t="shared" si="29"/>
        <v/>
      </c>
      <c r="P75" s="134" t="str">
        <f t="shared" si="30"/>
        <v/>
      </c>
      <c r="Q75" s="52" t="str">
        <f t="shared" si="31"/>
        <v/>
      </c>
      <c r="R75" s="134" t="str">
        <f t="shared" si="32"/>
        <v/>
      </c>
      <c r="S75" s="13" t="str">
        <f t="shared" si="10"/>
        <v/>
      </c>
      <c r="T75" s="139"/>
      <c r="U75" s="33"/>
      <c r="X75" s="65" t="e">
        <f>VLOOKUP($C75,食材マスタ!$A:$AB,5,FALSE)</f>
        <v>#N/A</v>
      </c>
      <c r="Y75" s="65" t="e">
        <f>VLOOKUP($C75,食材マスタ!$A:$AB,6,FALSE)</f>
        <v>#N/A</v>
      </c>
      <c r="Z75" s="65" t="e">
        <f>VLOOKUP($C75,食材マスタ!$A:$AB,13,FALSE)</f>
        <v>#N/A</v>
      </c>
      <c r="AA75" s="65" t="e">
        <f>VLOOKUP($C75,食材マスタ!$A:$AB,12,FALSE)</f>
        <v>#N/A</v>
      </c>
      <c r="AB75" s="65" t="e">
        <f>VLOOKUP($C75,食材マスタ!$A:$AB,14,FALSE)</f>
        <v>#N/A</v>
      </c>
      <c r="AC75" s="65" t="e">
        <f>VLOOKUP($C75,食材マスタ!$A:$AB,16,FALSE)</f>
        <v>#N/A</v>
      </c>
      <c r="AD75" s="65" t="e">
        <f>VLOOKUP($C75,食材マスタ!$A:$AB,19,FALSE)</f>
        <v>#N/A</v>
      </c>
      <c r="AE75" s="65" t="e">
        <f>VLOOKUP($C75,食材マスタ!$A:$AB,26,FALSE)</f>
        <v>#N/A</v>
      </c>
      <c r="AF75" s="65" t="e">
        <f>VLOOKUP($C75,食材マスタ!$A:$AB,28,FALSE)</f>
        <v>#N/A</v>
      </c>
    </row>
    <row r="76" spans="1:32" ht="14.25" customHeight="1" x14ac:dyDescent="0.25">
      <c r="A76" s="291"/>
      <c r="B76" s="292"/>
      <c r="C76" s="61"/>
      <c r="D76" s="47"/>
      <c r="E76" s="123" t="str">
        <f>IF(C76="","",VLOOKUP(C76,食材マスタ!$A$3:$AB$455,6,FALSE))</f>
        <v/>
      </c>
      <c r="F76" s="49"/>
      <c r="G76" s="50" t="str">
        <f t="shared" si="22"/>
        <v/>
      </c>
      <c r="H76" s="41" t="str">
        <f t="shared" si="23"/>
        <v/>
      </c>
      <c r="I76" s="126" t="str">
        <f>IF(C76="","",VLOOKUP(C76,食材マスタ!$A$3:$AB$455,13,FALSE))</f>
        <v/>
      </c>
      <c r="J76" s="43" t="str">
        <f t="shared" si="24"/>
        <v/>
      </c>
      <c r="K76" s="51" t="str">
        <f t="shared" si="25"/>
        <v/>
      </c>
      <c r="L76" s="134" t="str">
        <f t="shared" si="26"/>
        <v/>
      </c>
      <c r="M76" s="52" t="str">
        <f t="shared" si="27"/>
        <v/>
      </c>
      <c r="N76" s="134" t="str">
        <f t="shared" si="28"/>
        <v/>
      </c>
      <c r="O76" s="52" t="str">
        <f t="shared" si="29"/>
        <v/>
      </c>
      <c r="P76" s="134" t="str">
        <f t="shared" si="30"/>
        <v/>
      </c>
      <c r="Q76" s="52" t="str">
        <f t="shared" si="31"/>
        <v/>
      </c>
      <c r="R76" s="134" t="str">
        <f t="shared" si="32"/>
        <v/>
      </c>
      <c r="S76" s="13" t="str">
        <f t="shared" si="10"/>
        <v/>
      </c>
      <c r="T76" s="138"/>
      <c r="U76" s="32"/>
      <c r="X76" s="65" t="e">
        <f>VLOOKUP($C76,食材マスタ!$A:$AB,5,FALSE)</f>
        <v>#N/A</v>
      </c>
      <c r="Y76" s="65" t="e">
        <f>VLOOKUP($C76,食材マスタ!$A:$AB,6,FALSE)</f>
        <v>#N/A</v>
      </c>
      <c r="Z76" s="65" t="e">
        <f>VLOOKUP($C76,食材マスタ!$A:$AB,13,FALSE)</f>
        <v>#N/A</v>
      </c>
      <c r="AA76" s="65" t="e">
        <f>VLOOKUP($C76,食材マスタ!$A:$AB,12,FALSE)</f>
        <v>#N/A</v>
      </c>
      <c r="AB76" s="65" t="e">
        <f>VLOOKUP($C76,食材マスタ!$A:$AB,14,FALSE)</f>
        <v>#N/A</v>
      </c>
      <c r="AC76" s="65" t="e">
        <f>VLOOKUP($C76,食材マスタ!$A:$AB,16,FALSE)</f>
        <v>#N/A</v>
      </c>
      <c r="AD76" s="65" t="e">
        <f>VLOOKUP($C76,食材マスタ!$A:$AB,19,FALSE)</f>
        <v>#N/A</v>
      </c>
      <c r="AE76" s="65" t="e">
        <f>VLOOKUP($C76,食材マスタ!$A:$AB,26,FALSE)</f>
        <v>#N/A</v>
      </c>
      <c r="AF76" s="65" t="e">
        <f>VLOOKUP($C76,食材マスタ!$A:$AB,28,FALSE)</f>
        <v>#N/A</v>
      </c>
    </row>
    <row r="77" spans="1:32" ht="14.25" customHeight="1" x14ac:dyDescent="0.25">
      <c r="A77" s="291"/>
      <c r="B77" s="292"/>
      <c r="C77" s="46"/>
      <c r="D77" s="62"/>
      <c r="E77" s="123" t="str">
        <f>IF(C77="","",VLOOKUP(C77,食材マスタ!$A$3:$AB$455,6,FALSE))</f>
        <v/>
      </c>
      <c r="F77" s="49"/>
      <c r="G77" s="50" t="str">
        <f t="shared" si="22"/>
        <v/>
      </c>
      <c r="H77" s="41" t="str">
        <f t="shared" si="23"/>
        <v/>
      </c>
      <c r="I77" s="126" t="str">
        <f>IF(C77="","",VLOOKUP(C77,食材マスタ!$A$3:$AB$455,13,FALSE))</f>
        <v/>
      </c>
      <c r="J77" s="43" t="str">
        <f t="shared" si="24"/>
        <v/>
      </c>
      <c r="K77" s="51" t="str">
        <f t="shared" si="25"/>
        <v/>
      </c>
      <c r="L77" s="134" t="str">
        <f t="shared" si="26"/>
        <v/>
      </c>
      <c r="M77" s="52" t="str">
        <f t="shared" si="27"/>
        <v/>
      </c>
      <c r="N77" s="134" t="str">
        <f t="shared" si="28"/>
        <v/>
      </c>
      <c r="O77" s="52" t="str">
        <f t="shared" si="29"/>
        <v/>
      </c>
      <c r="P77" s="134" t="str">
        <f t="shared" si="30"/>
        <v/>
      </c>
      <c r="Q77" s="52" t="str">
        <f t="shared" si="31"/>
        <v/>
      </c>
      <c r="R77" s="134" t="str">
        <f t="shared" si="32"/>
        <v/>
      </c>
      <c r="S77" s="13" t="str">
        <f t="shared" si="10"/>
        <v/>
      </c>
      <c r="T77" s="139"/>
      <c r="U77" s="33"/>
      <c r="X77" s="65" t="e">
        <f>VLOOKUP($C77,食材マスタ!$A:$AB,5,FALSE)</f>
        <v>#N/A</v>
      </c>
      <c r="Y77" s="65" t="e">
        <f>VLOOKUP($C77,食材マスタ!$A:$AB,6,FALSE)</f>
        <v>#N/A</v>
      </c>
      <c r="Z77" s="65" t="e">
        <f>VLOOKUP($C77,食材マスタ!$A:$AB,13,FALSE)</f>
        <v>#N/A</v>
      </c>
      <c r="AA77" s="65" t="e">
        <f>VLOOKUP($C77,食材マスタ!$A:$AB,12,FALSE)</f>
        <v>#N/A</v>
      </c>
      <c r="AB77" s="65" t="e">
        <f>VLOOKUP($C77,食材マスタ!$A:$AB,14,FALSE)</f>
        <v>#N/A</v>
      </c>
      <c r="AC77" s="65" t="e">
        <f>VLOOKUP($C77,食材マスタ!$A:$AB,16,FALSE)</f>
        <v>#N/A</v>
      </c>
      <c r="AD77" s="65" t="e">
        <f>VLOOKUP($C77,食材マスタ!$A:$AB,19,FALSE)</f>
        <v>#N/A</v>
      </c>
      <c r="AE77" s="65" t="e">
        <f>VLOOKUP($C77,食材マスタ!$A:$AB,26,FALSE)</f>
        <v>#N/A</v>
      </c>
      <c r="AF77" s="65" t="e">
        <f>VLOOKUP($C77,食材マスタ!$A:$AB,28,FALSE)</f>
        <v>#N/A</v>
      </c>
    </row>
    <row r="78" spans="1:32" ht="14.25" customHeight="1" thickBot="1" x14ac:dyDescent="0.3">
      <c r="A78" s="291"/>
      <c r="B78" s="292"/>
      <c r="C78" s="46"/>
      <c r="D78" s="47"/>
      <c r="E78" s="73" t="str">
        <f>IF(C78="","",VLOOKUP(C78,食材マスタ!$A$3:$AB$455,6,FALSE))</f>
        <v/>
      </c>
      <c r="F78" s="49"/>
      <c r="G78" s="50" t="str">
        <f t="shared" si="22"/>
        <v/>
      </c>
      <c r="H78" s="41" t="str">
        <f t="shared" si="23"/>
        <v/>
      </c>
      <c r="I78" s="76" t="str">
        <f>IF(C78="","",VLOOKUP(C78,食材マスタ!$A$3:$AB$455,13,FALSE))</f>
        <v/>
      </c>
      <c r="J78" s="43" t="str">
        <f t="shared" si="24"/>
        <v/>
      </c>
      <c r="K78" s="51" t="str">
        <f t="shared" si="25"/>
        <v/>
      </c>
      <c r="L78" s="134" t="str">
        <f t="shared" si="26"/>
        <v/>
      </c>
      <c r="M78" s="52" t="str">
        <f t="shared" si="27"/>
        <v/>
      </c>
      <c r="N78" s="134" t="str">
        <f t="shared" si="28"/>
        <v/>
      </c>
      <c r="O78" s="52" t="str">
        <f t="shared" si="29"/>
        <v/>
      </c>
      <c r="P78" s="134" t="str">
        <f t="shared" si="30"/>
        <v/>
      </c>
      <c r="Q78" s="52" t="str">
        <f t="shared" si="31"/>
        <v/>
      </c>
      <c r="R78" s="134" t="str">
        <f t="shared" si="32"/>
        <v/>
      </c>
      <c r="S78" s="13" t="str">
        <f t="shared" si="10"/>
        <v/>
      </c>
      <c r="T78" s="138"/>
      <c r="U78" s="29"/>
      <c r="X78" s="65" t="e">
        <f>VLOOKUP($C78,食材マスタ!$A:$AB,5,FALSE)</f>
        <v>#N/A</v>
      </c>
      <c r="Y78" s="65" t="e">
        <f>VLOOKUP($C78,食材マスタ!$A:$AB,6,FALSE)</f>
        <v>#N/A</v>
      </c>
      <c r="Z78" s="65" t="e">
        <f>VLOOKUP($C78,食材マスタ!$A:$AB,13,FALSE)</f>
        <v>#N/A</v>
      </c>
      <c r="AA78" s="65" t="e">
        <f>VLOOKUP($C78,食材マスタ!$A:$AB,12,FALSE)</f>
        <v>#N/A</v>
      </c>
      <c r="AB78" s="65" t="e">
        <f>VLOOKUP($C78,食材マスタ!$A:$AB,14,FALSE)</f>
        <v>#N/A</v>
      </c>
      <c r="AC78" s="65" t="e">
        <f>VLOOKUP($C78,食材マスタ!$A:$AB,16,FALSE)</f>
        <v>#N/A</v>
      </c>
      <c r="AD78" s="65" t="e">
        <f>VLOOKUP($C78,食材マスタ!$A:$AB,19,FALSE)</f>
        <v>#N/A</v>
      </c>
      <c r="AE78" s="65" t="e">
        <f>VLOOKUP($C78,食材マスタ!$A:$AB,26,FALSE)</f>
        <v>#N/A</v>
      </c>
      <c r="AF78" s="65" t="e">
        <f>VLOOKUP($C78,食材マスタ!$A:$AB,28,FALSE)</f>
        <v>#N/A</v>
      </c>
    </row>
    <row r="79" spans="1:32" s="18" customFormat="1" ht="14.25" customHeight="1" thickBot="1" x14ac:dyDescent="0.3">
      <c r="A79" s="242" t="s">
        <v>2129</v>
      </c>
      <c r="B79" s="243"/>
      <c r="C79" s="20"/>
      <c r="D79" s="21"/>
      <c r="E79" s="22"/>
      <c r="F79" s="24"/>
      <c r="G79" s="22"/>
      <c r="H79" s="23">
        <f>SUM(H8:H78)</f>
        <v>0</v>
      </c>
      <c r="I79" s="24"/>
      <c r="J79" s="25">
        <f t="shared" ref="J79:S79" si="33">SUM(J8:J78)</f>
        <v>0</v>
      </c>
      <c r="K79" s="24">
        <f t="shared" si="33"/>
        <v>0</v>
      </c>
      <c r="L79" s="24">
        <f t="shared" si="33"/>
        <v>0</v>
      </c>
      <c r="M79" s="24">
        <f t="shared" si="33"/>
        <v>0</v>
      </c>
      <c r="N79" s="24">
        <f t="shared" si="33"/>
        <v>0</v>
      </c>
      <c r="O79" s="24">
        <f t="shared" si="33"/>
        <v>0</v>
      </c>
      <c r="P79" s="24">
        <f t="shared" si="33"/>
        <v>0</v>
      </c>
      <c r="Q79" s="24">
        <f t="shared" si="33"/>
        <v>0</v>
      </c>
      <c r="R79" s="24">
        <f t="shared" si="33"/>
        <v>0</v>
      </c>
      <c r="S79" s="24">
        <f t="shared" si="33"/>
        <v>0</v>
      </c>
      <c r="T79" s="24"/>
      <c r="U79" s="26"/>
      <c r="X79" s="65" t="e">
        <f>VLOOKUP($C79,食材マスタ!$A:$AB,5,FALSE)</f>
        <v>#N/A</v>
      </c>
      <c r="Y79" s="65" t="e">
        <f>VLOOKUP($C79,食材マスタ!$A:$AB,6,FALSE)</f>
        <v>#N/A</v>
      </c>
      <c r="Z79" s="65" t="e">
        <f>VLOOKUP($C79,食材マスタ!$A:$AB,13,FALSE)</f>
        <v>#N/A</v>
      </c>
      <c r="AA79" s="65" t="e">
        <f>VLOOKUP($C79,食材マスタ!$A:$AB,12,FALSE)</f>
        <v>#N/A</v>
      </c>
      <c r="AB79" s="65" t="e">
        <f>VLOOKUP($C79,食材マスタ!$A:$AB,14,FALSE)</f>
        <v>#N/A</v>
      </c>
      <c r="AC79" s="65" t="e">
        <f>VLOOKUP($C79,食材マスタ!$A:$AB,16,FALSE)</f>
        <v>#N/A</v>
      </c>
      <c r="AD79" s="65" t="e">
        <f>VLOOKUP($C79,食材マスタ!$A:$AB,19,FALSE)</f>
        <v>#N/A</v>
      </c>
      <c r="AE79" s="65" t="e">
        <f>VLOOKUP($C79,食材マスタ!$A:$AB,26,FALSE)</f>
        <v>#N/A</v>
      </c>
      <c r="AF79" s="65" t="e">
        <f>VLOOKUP($C79,食材マスタ!$A:$AB,28,FALSE)</f>
        <v>#N/A</v>
      </c>
    </row>
  </sheetData>
  <sheetProtection selectLockedCells="1" selectUnlockedCells="1"/>
  <mergeCells count="84">
    <mergeCell ref="A79:B79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8:B8"/>
    <mergeCell ref="D2:T2"/>
    <mergeCell ref="B5:C5"/>
    <mergeCell ref="E5:F5"/>
    <mergeCell ref="G5:H5"/>
    <mergeCell ref="I5:N5"/>
    <mergeCell ref="P5:R5"/>
    <mergeCell ref="T5:U5"/>
    <mergeCell ref="A6:B7"/>
    <mergeCell ref="C6:C7"/>
    <mergeCell ref="D6:D7"/>
    <mergeCell ref="E6:E7"/>
    <mergeCell ref="U6:U7"/>
  </mergeCells>
  <phoneticPr fontId="4"/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F79"/>
  <sheetViews>
    <sheetView zoomScale="89" zoomScaleNormal="100" workbookViewId="0">
      <pane xSplit="6" ySplit="7" topLeftCell="G31" activePane="bottomRight" state="frozen"/>
      <selection pane="topRight" activeCell="D2" sqref="D2:T2"/>
      <selection pane="bottomLeft" activeCell="D2" sqref="D2:T2"/>
      <selection pane="bottomRight" activeCell="C44" sqref="C44"/>
    </sheetView>
  </sheetViews>
  <sheetFormatPr defaultColWidth="9" defaultRowHeight="15.75" x14ac:dyDescent="0.25"/>
  <cols>
    <col min="1" max="2" width="9.25" style="1" customWidth="1"/>
    <col min="3" max="3" width="8.25" style="2" customWidth="1"/>
    <col min="4" max="4" width="7.75" style="3" customWidth="1"/>
    <col min="5" max="5" width="17.875" style="1" customWidth="1"/>
    <col min="6" max="6" width="8.25" style="1" customWidth="1"/>
    <col min="7" max="10" width="7.75" style="1" customWidth="1"/>
    <col min="11" max="11" width="7.75" style="1" hidden="1" customWidth="1"/>
    <col min="12" max="12" width="7.75" style="1" customWidth="1"/>
    <col min="13" max="13" width="7.75" style="1" hidden="1" customWidth="1"/>
    <col min="14" max="14" width="7.75" style="1" customWidth="1"/>
    <col min="15" max="15" width="7.75" style="1" hidden="1" customWidth="1"/>
    <col min="16" max="16" width="7.75" style="1" customWidth="1"/>
    <col min="17" max="17" width="7.75" style="1" hidden="1" customWidth="1"/>
    <col min="18" max="18" width="7.75" style="1" customWidth="1"/>
    <col min="19" max="19" width="5.875" style="1" hidden="1" customWidth="1"/>
    <col min="20" max="20" width="11.875" style="1" customWidth="1"/>
    <col min="21" max="21" width="24.75" style="1" customWidth="1"/>
    <col min="22" max="22" width="1.2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63" t="s">
        <v>2085</v>
      </c>
      <c r="U1" s="4" t="s">
        <v>2163</v>
      </c>
    </row>
    <row r="2" spans="1:32" ht="22.5" customHeight="1" x14ac:dyDescent="0.25">
      <c r="B2" s="27"/>
      <c r="D2" s="244" t="s">
        <v>2164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35" t="s">
        <v>2088</v>
      </c>
      <c r="B5" s="247"/>
      <c r="C5" s="247"/>
      <c r="D5" s="133" t="s">
        <v>2089</v>
      </c>
      <c r="E5" s="247"/>
      <c r="F5" s="247"/>
      <c r="G5" s="264" t="s">
        <v>2090</v>
      </c>
      <c r="H5" s="264"/>
      <c r="I5" s="255"/>
      <c r="J5" s="255"/>
      <c r="K5" s="255"/>
      <c r="L5" s="255"/>
      <c r="M5" s="255"/>
      <c r="N5" s="255"/>
      <c r="P5" s="264" t="s">
        <v>2091</v>
      </c>
      <c r="Q5" s="264"/>
      <c r="R5" s="264"/>
      <c r="S5" s="64"/>
      <c r="T5" s="255"/>
      <c r="U5" s="255"/>
      <c r="V5" s="6"/>
    </row>
    <row r="6" spans="1:32" ht="18.75" customHeight="1" x14ac:dyDescent="0.25">
      <c r="A6" s="248" t="s">
        <v>2092</v>
      </c>
      <c r="B6" s="249"/>
      <c r="C6" s="258" t="s">
        <v>2093</v>
      </c>
      <c r="D6" s="260" t="s">
        <v>2094</v>
      </c>
      <c r="E6" s="262" t="s">
        <v>2095</v>
      </c>
      <c r="F6" s="28" t="s">
        <v>2096</v>
      </c>
      <c r="G6" s="28" t="s">
        <v>2097</v>
      </c>
      <c r="H6" s="28" t="s">
        <v>2098</v>
      </c>
      <c r="I6" s="28" t="s">
        <v>2099</v>
      </c>
      <c r="J6" s="28" t="s">
        <v>2100</v>
      </c>
      <c r="K6" s="28" t="s">
        <v>2100</v>
      </c>
      <c r="L6" s="28" t="s">
        <v>2101</v>
      </c>
      <c r="M6" s="28" t="s">
        <v>2101</v>
      </c>
      <c r="N6" s="28" t="s">
        <v>2102</v>
      </c>
      <c r="O6" s="28" t="s">
        <v>2102</v>
      </c>
      <c r="P6" s="28" t="s">
        <v>2103</v>
      </c>
      <c r="Q6" s="28" t="s">
        <v>2103</v>
      </c>
      <c r="R6" s="28" t="s">
        <v>2104</v>
      </c>
      <c r="S6" s="7" t="s">
        <v>2105</v>
      </c>
      <c r="T6" s="7" t="s">
        <v>2106</v>
      </c>
      <c r="U6" s="256" t="s">
        <v>2107</v>
      </c>
      <c r="V6" s="8"/>
    </row>
    <row r="7" spans="1:32" ht="18.75" customHeight="1" thickBot="1" x14ac:dyDescent="0.3">
      <c r="A7" s="250"/>
      <c r="B7" s="251"/>
      <c r="C7" s="259"/>
      <c r="D7" s="261"/>
      <c r="E7" s="263"/>
      <c r="F7" s="9" t="s">
        <v>2108</v>
      </c>
      <c r="G7" s="9" t="s">
        <v>2108</v>
      </c>
      <c r="H7" s="9" t="s">
        <v>2109</v>
      </c>
      <c r="I7" s="9" t="s">
        <v>2110</v>
      </c>
      <c r="J7" s="9" t="s">
        <v>2111</v>
      </c>
      <c r="K7" s="9" t="s">
        <v>2111</v>
      </c>
      <c r="L7" s="9" t="s">
        <v>2108</v>
      </c>
      <c r="M7" s="9" t="s">
        <v>2108</v>
      </c>
      <c r="N7" s="9" t="s">
        <v>2108</v>
      </c>
      <c r="O7" s="9" t="s">
        <v>2108</v>
      </c>
      <c r="P7" s="9" t="s">
        <v>2108</v>
      </c>
      <c r="Q7" s="9" t="s">
        <v>2108</v>
      </c>
      <c r="R7" s="9" t="s">
        <v>2108</v>
      </c>
      <c r="S7" s="9" t="s">
        <v>2108</v>
      </c>
      <c r="T7" s="9" t="s">
        <v>2112</v>
      </c>
      <c r="U7" s="257"/>
      <c r="X7" s="65" t="s">
        <v>2113</v>
      </c>
      <c r="Y7" s="65" t="s">
        <v>2114</v>
      </c>
      <c r="Z7" s="66" t="s">
        <v>2115</v>
      </c>
      <c r="AA7" s="65" t="s">
        <v>2116</v>
      </c>
      <c r="AB7" s="66" t="s">
        <v>2131</v>
      </c>
      <c r="AC7" s="66" t="s">
        <v>2118</v>
      </c>
      <c r="AD7" s="66" t="s">
        <v>2119</v>
      </c>
      <c r="AE7" s="66" t="s">
        <v>2120</v>
      </c>
      <c r="AF7" s="66" t="s">
        <v>2121</v>
      </c>
    </row>
    <row r="8" spans="1:32" ht="14.25" customHeight="1" x14ac:dyDescent="0.25">
      <c r="A8" s="293"/>
      <c r="B8" s="294"/>
      <c r="C8" s="36"/>
      <c r="D8" s="37"/>
      <c r="E8" s="38" t="str">
        <f>IF(C8="","",VLOOKUP(C8,食材マスタ!$A$3:$AB$455,6,FALSE))</f>
        <v/>
      </c>
      <c r="F8" s="39"/>
      <c r="G8" s="40" t="str">
        <f t="shared" ref="G8" si="0">IF(C8="","",F8/((100-I8)/100))</f>
        <v/>
      </c>
      <c r="H8" s="41" t="str">
        <f t="shared" ref="H8" si="1">IF(C8="","",ROUND(G8*AA8,1))</f>
        <v/>
      </c>
      <c r="I8" s="42" t="str">
        <f>IF(C8="","",VLOOKUP(C8,食材マスタ!$A$3:$AB$455,13,FALSE))</f>
        <v/>
      </c>
      <c r="J8" s="43" t="str">
        <f t="shared" ref="J8:L8" si="2">K8</f>
        <v/>
      </c>
      <c r="K8" s="44" t="str">
        <f t="shared" ref="K8" si="3">IF(C8="","",ROUND((F8*AB8)/100,0))</f>
        <v/>
      </c>
      <c r="L8" s="134" t="str">
        <f t="shared" si="2"/>
        <v/>
      </c>
      <c r="M8" s="45" t="str">
        <f t="shared" ref="M8" si="4">IF(C8="","",ROUND((F8*AC8)/100,1))</f>
        <v/>
      </c>
      <c r="N8" s="134" t="str">
        <f t="shared" ref="N8" si="5">O8</f>
        <v/>
      </c>
      <c r="O8" s="45" t="str">
        <f t="shared" ref="O8" si="6">IF(C8="","",ROUND((F8*AD8)/100,1))</f>
        <v/>
      </c>
      <c r="P8" s="134" t="str">
        <f t="shared" ref="P8" si="7">Q8</f>
        <v/>
      </c>
      <c r="Q8" s="45" t="str">
        <f t="shared" ref="Q8" si="8">IF(C8="","",ROUND((F8*AE8)/100,1))</f>
        <v/>
      </c>
      <c r="R8" s="134" t="str">
        <f t="shared" ref="R8" si="9">S8</f>
        <v/>
      </c>
      <c r="S8" s="10" t="str">
        <f t="shared" ref="S8:S78" si="10">IF(C8="","",ROUND((F8*AF8)/100,1))</f>
        <v/>
      </c>
      <c r="T8" s="137"/>
      <c r="U8" s="34"/>
      <c r="X8" s="65" t="e">
        <f>VLOOKUP($C8,食材マスタ!$A:$AB,5,FALSE)</f>
        <v>#N/A</v>
      </c>
      <c r="Y8" s="65" t="e">
        <f>VLOOKUP($C8,食材マスタ!$A:$AB,6,FALSE)</f>
        <v>#N/A</v>
      </c>
      <c r="Z8" s="65" t="e">
        <f>VLOOKUP($C8,食材マスタ!$A:$AB,13,FALSE)</f>
        <v>#N/A</v>
      </c>
      <c r="AA8" s="65" t="e">
        <f>VLOOKUP($C8,食材マスタ!$A:$AB,12,FALSE)</f>
        <v>#N/A</v>
      </c>
      <c r="AB8" s="65" t="e">
        <f>VLOOKUP($C8,食材マスタ!$A:$AB,14,FALSE)</f>
        <v>#N/A</v>
      </c>
      <c r="AC8" s="65" t="e">
        <f>VLOOKUP($C8,食材マスタ!$A:$AB,16,FALSE)</f>
        <v>#N/A</v>
      </c>
      <c r="AD8" s="65" t="e">
        <f>VLOOKUP($C8,食材マスタ!$A:$AB,19,FALSE)</f>
        <v>#N/A</v>
      </c>
      <c r="AE8" s="65" t="e">
        <f>VLOOKUP($C8,食材マスタ!$A:$AB,26,FALSE)</f>
        <v>#N/A</v>
      </c>
      <c r="AF8" s="65" t="e">
        <f>VLOOKUP($C8,食材マスタ!$A:$AB,28,FALSE)</f>
        <v>#N/A</v>
      </c>
    </row>
    <row r="9" spans="1:32" ht="14.25" customHeight="1" x14ac:dyDescent="0.25">
      <c r="A9" s="291"/>
      <c r="B9" s="292"/>
      <c r="C9" s="46"/>
      <c r="D9" s="47"/>
      <c r="E9" s="123" t="str">
        <f>IF(C9="","",VLOOKUP(C9,食材マスタ!$A$3:$AB$455,6,FALSE))</f>
        <v/>
      </c>
      <c r="F9" s="49"/>
      <c r="G9" s="50" t="str">
        <f t="shared" ref="G9:G41" si="11">IF(C9="","",F9/((100-I9)/100))</f>
        <v/>
      </c>
      <c r="H9" s="41" t="str">
        <f t="shared" ref="H9:H41" si="12">IF(C9="","",ROUND(G9*AA9,1))</f>
        <v/>
      </c>
      <c r="I9" s="126" t="str">
        <f>IF(C9="","",VLOOKUP(C9,食材マスタ!$A$3:$AB$455,13,FALSE))</f>
        <v/>
      </c>
      <c r="J9" s="43" t="str">
        <f t="shared" ref="J9:J41" si="13">K9</f>
        <v/>
      </c>
      <c r="K9" s="51" t="str">
        <f t="shared" ref="K9:K41" si="14">IF(C9="","",ROUND((F9*AB9)/100,0))</f>
        <v/>
      </c>
      <c r="L9" s="134" t="str">
        <f t="shared" ref="L9:L41" si="15">M9</f>
        <v/>
      </c>
      <c r="M9" s="52" t="str">
        <f t="shared" ref="M9:M41" si="16">IF(C9="","",ROUND((F9*AC9)/100,1))</f>
        <v/>
      </c>
      <c r="N9" s="134" t="str">
        <f t="shared" ref="N9:N41" si="17">O9</f>
        <v/>
      </c>
      <c r="O9" s="52" t="str">
        <f t="shared" ref="O9:O41" si="18">IF(C9="","",ROUND((F9*AD9)/100,1))</f>
        <v/>
      </c>
      <c r="P9" s="134" t="str">
        <f t="shared" ref="P9:P41" si="19">Q9</f>
        <v/>
      </c>
      <c r="Q9" s="52" t="str">
        <f t="shared" ref="Q9:Q41" si="20">IF(C9="","",ROUND((F9*AE9)/100,1))</f>
        <v/>
      </c>
      <c r="R9" s="134" t="str">
        <f t="shared" ref="R9:R41" si="21">S9</f>
        <v/>
      </c>
      <c r="S9" s="13" t="str">
        <f t="shared" si="10"/>
        <v/>
      </c>
      <c r="T9" s="138"/>
      <c r="U9" s="29"/>
      <c r="X9" s="65" t="e">
        <f>VLOOKUP($C9,食材マスタ!$A:$AB,5,FALSE)</f>
        <v>#N/A</v>
      </c>
      <c r="Y9" s="65" t="e">
        <f>VLOOKUP($C9,食材マスタ!$A:$AB,6,FALSE)</f>
        <v>#N/A</v>
      </c>
      <c r="Z9" s="65" t="e">
        <f>VLOOKUP($C9,食材マスタ!$A:$AB,13,FALSE)</f>
        <v>#N/A</v>
      </c>
      <c r="AA9" s="65" t="e">
        <f>VLOOKUP($C9,食材マスタ!$A:$AB,12,FALSE)</f>
        <v>#N/A</v>
      </c>
      <c r="AB9" s="65" t="e">
        <f>VLOOKUP($C9,食材マスタ!$A:$AB,14,FALSE)</f>
        <v>#N/A</v>
      </c>
      <c r="AC9" s="65" t="e">
        <f>VLOOKUP($C9,食材マスタ!$A:$AB,16,FALSE)</f>
        <v>#N/A</v>
      </c>
      <c r="AD9" s="65" t="e">
        <f>VLOOKUP($C9,食材マスタ!$A:$AB,19,FALSE)</f>
        <v>#N/A</v>
      </c>
      <c r="AE9" s="65" t="e">
        <f>VLOOKUP($C9,食材マスタ!$A:$AB,26,FALSE)</f>
        <v>#N/A</v>
      </c>
      <c r="AF9" s="65" t="e">
        <f>VLOOKUP($C9,食材マスタ!$A:$AB,28,FALSE)</f>
        <v>#N/A</v>
      </c>
    </row>
    <row r="10" spans="1:32" ht="14.25" customHeight="1" x14ac:dyDescent="0.25">
      <c r="A10" s="291"/>
      <c r="B10" s="292"/>
      <c r="C10" s="46"/>
      <c r="D10" s="47"/>
      <c r="E10" s="123" t="str">
        <f>IF(C10="","",VLOOKUP(C10,食材マスタ!$A$3:$AB$455,6,FALSE))</f>
        <v/>
      </c>
      <c r="F10" s="49"/>
      <c r="G10" s="50" t="str">
        <f t="shared" si="11"/>
        <v/>
      </c>
      <c r="H10" s="41" t="str">
        <f t="shared" si="12"/>
        <v/>
      </c>
      <c r="I10" s="126" t="str">
        <f>IF(C10="","",VLOOKUP(C10,食材マスタ!$A$3:$AB$455,13,FALSE))</f>
        <v/>
      </c>
      <c r="J10" s="43" t="str">
        <f t="shared" si="13"/>
        <v/>
      </c>
      <c r="K10" s="51" t="str">
        <f t="shared" si="14"/>
        <v/>
      </c>
      <c r="L10" s="134" t="str">
        <f t="shared" si="15"/>
        <v/>
      </c>
      <c r="M10" s="52" t="str">
        <f t="shared" si="16"/>
        <v/>
      </c>
      <c r="N10" s="134" t="str">
        <f t="shared" si="17"/>
        <v/>
      </c>
      <c r="O10" s="52" t="str">
        <f t="shared" si="18"/>
        <v/>
      </c>
      <c r="P10" s="134" t="str">
        <f t="shared" si="19"/>
        <v/>
      </c>
      <c r="Q10" s="52" t="str">
        <f t="shared" si="20"/>
        <v/>
      </c>
      <c r="R10" s="134" t="str">
        <f t="shared" si="21"/>
        <v/>
      </c>
      <c r="S10" s="13" t="str">
        <f t="shared" si="10"/>
        <v/>
      </c>
      <c r="T10" s="138"/>
      <c r="U10" s="29"/>
      <c r="X10" s="65" t="e">
        <f>VLOOKUP($C10,食材マスタ!$A:$AB,5,FALSE)</f>
        <v>#N/A</v>
      </c>
      <c r="Y10" s="65" t="e">
        <f>VLOOKUP($C10,食材マスタ!$A:$AB,6,FALSE)</f>
        <v>#N/A</v>
      </c>
      <c r="Z10" s="65" t="e">
        <f>VLOOKUP($C10,食材マスタ!$A:$AB,13,FALSE)</f>
        <v>#N/A</v>
      </c>
      <c r="AA10" s="65" t="e">
        <f>VLOOKUP($C10,食材マスタ!$A:$AB,12,FALSE)</f>
        <v>#N/A</v>
      </c>
      <c r="AB10" s="65" t="e">
        <f>VLOOKUP($C10,食材マスタ!$A:$AB,14,FALSE)</f>
        <v>#N/A</v>
      </c>
      <c r="AC10" s="65" t="e">
        <f>VLOOKUP($C10,食材マスタ!$A:$AB,16,FALSE)</f>
        <v>#N/A</v>
      </c>
      <c r="AD10" s="65" t="e">
        <f>VLOOKUP($C10,食材マスタ!$A:$AB,19,FALSE)</f>
        <v>#N/A</v>
      </c>
      <c r="AE10" s="65" t="e">
        <f>VLOOKUP($C10,食材マスタ!$A:$AB,26,FALSE)</f>
        <v>#N/A</v>
      </c>
      <c r="AF10" s="65" t="e">
        <f>VLOOKUP($C10,食材マスタ!$A:$AB,28,FALSE)</f>
        <v>#N/A</v>
      </c>
    </row>
    <row r="11" spans="1:32" ht="14.25" customHeight="1" x14ac:dyDescent="0.25">
      <c r="A11" s="291"/>
      <c r="B11" s="292"/>
      <c r="C11" s="46"/>
      <c r="D11" s="47"/>
      <c r="E11" s="123" t="str">
        <f>IF(C11="","",VLOOKUP(C11,食材マスタ!$A$3:$AB$455,6,FALSE))</f>
        <v/>
      </c>
      <c r="F11" s="49"/>
      <c r="G11" s="50" t="str">
        <f t="shared" si="11"/>
        <v/>
      </c>
      <c r="H11" s="41" t="str">
        <f t="shared" si="12"/>
        <v/>
      </c>
      <c r="I11" s="126" t="str">
        <f>IF(C11="","",VLOOKUP(C11,食材マスタ!$A$3:$AB$455,13,FALSE))</f>
        <v/>
      </c>
      <c r="J11" s="43" t="str">
        <f t="shared" si="13"/>
        <v/>
      </c>
      <c r="K11" s="51" t="str">
        <f t="shared" si="14"/>
        <v/>
      </c>
      <c r="L11" s="134" t="str">
        <f t="shared" si="15"/>
        <v/>
      </c>
      <c r="M11" s="52" t="str">
        <f t="shared" si="16"/>
        <v/>
      </c>
      <c r="N11" s="134" t="str">
        <f t="shared" si="17"/>
        <v/>
      </c>
      <c r="O11" s="52" t="str">
        <f t="shared" si="18"/>
        <v/>
      </c>
      <c r="P11" s="134" t="str">
        <f t="shared" si="19"/>
        <v/>
      </c>
      <c r="Q11" s="52" t="str">
        <f t="shared" si="20"/>
        <v/>
      </c>
      <c r="R11" s="134" t="str">
        <f t="shared" si="21"/>
        <v/>
      </c>
      <c r="S11" s="13" t="str">
        <f t="shared" si="10"/>
        <v/>
      </c>
      <c r="T11" s="138"/>
      <c r="U11" s="29"/>
      <c r="X11" s="65" t="e">
        <f>VLOOKUP($C11,食材マスタ!$A:$AB,5,FALSE)</f>
        <v>#N/A</v>
      </c>
      <c r="Y11" s="65" t="e">
        <f>VLOOKUP($C11,食材マスタ!$A:$AB,6,FALSE)</f>
        <v>#N/A</v>
      </c>
      <c r="Z11" s="65" t="e">
        <f>VLOOKUP($C11,食材マスタ!$A:$AB,13,FALSE)</f>
        <v>#N/A</v>
      </c>
      <c r="AA11" s="65" t="e">
        <f>VLOOKUP($C11,食材マスタ!$A:$AB,12,FALSE)</f>
        <v>#N/A</v>
      </c>
      <c r="AB11" s="65" t="e">
        <f>VLOOKUP($C11,食材マスタ!$A:$AB,14,FALSE)</f>
        <v>#N/A</v>
      </c>
      <c r="AC11" s="65" t="e">
        <f>VLOOKUP($C11,食材マスタ!$A:$AB,16,FALSE)</f>
        <v>#N/A</v>
      </c>
      <c r="AD11" s="65" t="e">
        <f>VLOOKUP($C11,食材マスタ!$A:$AB,19,FALSE)</f>
        <v>#N/A</v>
      </c>
      <c r="AE11" s="65" t="e">
        <f>VLOOKUP($C11,食材マスタ!$A:$AB,26,FALSE)</f>
        <v>#N/A</v>
      </c>
      <c r="AF11" s="65" t="e">
        <f>VLOOKUP($C11,食材マスタ!$A:$AB,28,FALSE)</f>
        <v>#N/A</v>
      </c>
    </row>
    <row r="12" spans="1:32" ht="14.25" customHeight="1" x14ac:dyDescent="0.25">
      <c r="A12" s="291"/>
      <c r="B12" s="292"/>
      <c r="C12" s="46"/>
      <c r="D12" s="47"/>
      <c r="E12" s="123" t="str">
        <f>IF(C12="","",VLOOKUP(C12,食材マスタ!$A$3:$AB$455,6,FALSE))</f>
        <v/>
      </c>
      <c r="F12" s="49"/>
      <c r="G12" s="50" t="str">
        <f t="shared" si="11"/>
        <v/>
      </c>
      <c r="H12" s="41" t="str">
        <f t="shared" si="12"/>
        <v/>
      </c>
      <c r="I12" s="126" t="str">
        <f>IF(C12="","",VLOOKUP(C12,食材マスタ!$A$3:$AB$455,13,FALSE))</f>
        <v/>
      </c>
      <c r="J12" s="43" t="str">
        <f t="shared" si="13"/>
        <v/>
      </c>
      <c r="K12" s="51" t="str">
        <f t="shared" si="14"/>
        <v/>
      </c>
      <c r="L12" s="134" t="str">
        <f t="shared" si="15"/>
        <v/>
      </c>
      <c r="M12" s="52" t="str">
        <f t="shared" si="16"/>
        <v/>
      </c>
      <c r="N12" s="134" t="str">
        <f t="shared" si="17"/>
        <v/>
      </c>
      <c r="O12" s="52" t="str">
        <f t="shared" si="18"/>
        <v/>
      </c>
      <c r="P12" s="134" t="str">
        <f t="shared" si="19"/>
        <v/>
      </c>
      <c r="Q12" s="52" t="str">
        <f t="shared" si="20"/>
        <v/>
      </c>
      <c r="R12" s="134" t="str">
        <f t="shared" si="21"/>
        <v/>
      </c>
      <c r="S12" s="13" t="str">
        <f t="shared" si="10"/>
        <v/>
      </c>
      <c r="T12" s="138"/>
      <c r="U12" s="29"/>
      <c r="X12" s="65" t="e">
        <f>VLOOKUP($C12,食材マスタ!$A:$AB,5,FALSE)</f>
        <v>#N/A</v>
      </c>
      <c r="Y12" s="65" t="e">
        <f>VLOOKUP($C12,食材マスタ!$A:$AB,6,FALSE)</f>
        <v>#N/A</v>
      </c>
      <c r="Z12" s="65" t="e">
        <f>VLOOKUP($C12,食材マスタ!$A:$AB,13,FALSE)</f>
        <v>#N/A</v>
      </c>
      <c r="AA12" s="65" t="e">
        <f>VLOOKUP($C12,食材マスタ!$A:$AB,12,FALSE)</f>
        <v>#N/A</v>
      </c>
      <c r="AB12" s="65" t="e">
        <f>VLOOKUP($C12,食材マスタ!$A:$AB,14,FALSE)</f>
        <v>#N/A</v>
      </c>
      <c r="AC12" s="65" t="e">
        <f>VLOOKUP($C12,食材マスタ!$A:$AB,16,FALSE)</f>
        <v>#N/A</v>
      </c>
      <c r="AD12" s="65" t="e">
        <f>VLOOKUP($C12,食材マスタ!$A:$AB,19,FALSE)</f>
        <v>#N/A</v>
      </c>
      <c r="AE12" s="65" t="e">
        <f>VLOOKUP($C12,食材マスタ!$A:$AB,26,FALSE)</f>
        <v>#N/A</v>
      </c>
      <c r="AF12" s="65" t="e">
        <f>VLOOKUP($C12,食材マスタ!$A:$AB,28,FALSE)</f>
        <v>#N/A</v>
      </c>
    </row>
    <row r="13" spans="1:32" ht="14.25" customHeight="1" x14ac:dyDescent="0.25">
      <c r="A13" s="291"/>
      <c r="B13" s="292"/>
      <c r="C13" s="46"/>
      <c r="D13" s="47"/>
      <c r="E13" s="123" t="str">
        <f>IF(C13="","",VLOOKUP(C13,食材マスタ!$A$3:$AB$455,6,FALSE))</f>
        <v/>
      </c>
      <c r="F13" s="49"/>
      <c r="G13" s="50" t="str">
        <f t="shared" si="11"/>
        <v/>
      </c>
      <c r="H13" s="41" t="str">
        <f t="shared" si="12"/>
        <v/>
      </c>
      <c r="I13" s="126" t="str">
        <f>IF(C13="","",VLOOKUP(C13,食材マスタ!$A$3:$AB$455,13,FALSE))</f>
        <v/>
      </c>
      <c r="J13" s="43" t="str">
        <f t="shared" si="13"/>
        <v/>
      </c>
      <c r="K13" s="51" t="str">
        <f t="shared" si="14"/>
        <v/>
      </c>
      <c r="L13" s="134" t="str">
        <f t="shared" si="15"/>
        <v/>
      </c>
      <c r="M13" s="52" t="str">
        <f t="shared" si="16"/>
        <v/>
      </c>
      <c r="N13" s="134" t="str">
        <f t="shared" si="17"/>
        <v/>
      </c>
      <c r="O13" s="52" t="str">
        <f t="shared" si="18"/>
        <v/>
      </c>
      <c r="P13" s="134" t="str">
        <f t="shared" si="19"/>
        <v/>
      </c>
      <c r="Q13" s="52" t="str">
        <f t="shared" si="20"/>
        <v/>
      </c>
      <c r="R13" s="134" t="str">
        <f t="shared" si="21"/>
        <v/>
      </c>
      <c r="S13" s="13" t="str">
        <f t="shared" si="10"/>
        <v/>
      </c>
      <c r="T13" s="138"/>
      <c r="U13" s="29"/>
      <c r="X13" s="65" t="e">
        <f>VLOOKUP($C13,食材マスタ!$A:$AB,5,FALSE)</f>
        <v>#N/A</v>
      </c>
      <c r="Y13" s="65" t="e">
        <f>VLOOKUP($C13,食材マスタ!$A:$AB,6,FALSE)</f>
        <v>#N/A</v>
      </c>
      <c r="Z13" s="65" t="e">
        <f>VLOOKUP($C13,食材マスタ!$A:$AB,13,FALSE)</f>
        <v>#N/A</v>
      </c>
      <c r="AA13" s="65" t="e">
        <f>VLOOKUP($C13,食材マスタ!$A:$AB,12,FALSE)</f>
        <v>#N/A</v>
      </c>
      <c r="AB13" s="65" t="e">
        <f>VLOOKUP($C13,食材マスタ!$A:$AB,14,FALSE)</f>
        <v>#N/A</v>
      </c>
      <c r="AC13" s="65" t="e">
        <f>VLOOKUP($C13,食材マスタ!$A:$AB,16,FALSE)</f>
        <v>#N/A</v>
      </c>
      <c r="AD13" s="65" t="e">
        <f>VLOOKUP($C13,食材マスタ!$A:$AB,19,FALSE)</f>
        <v>#N/A</v>
      </c>
      <c r="AE13" s="65" t="e">
        <f>VLOOKUP($C13,食材マスタ!$A:$AB,26,FALSE)</f>
        <v>#N/A</v>
      </c>
      <c r="AF13" s="65" t="e">
        <f>VLOOKUP($C13,食材マスタ!$A:$AB,28,FALSE)</f>
        <v>#N/A</v>
      </c>
    </row>
    <row r="14" spans="1:32" ht="14.25" customHeight="1" x14ac:dyDescent="0.25">
      <c r="A14" s="291"/>
      <c r="B14" s="292"/>
      <c r="C14" s="46"/>
      <c r="D14" s="47"/>
      <c r="E14" s="123" t="str">
        <f>IF(C14="","",VLOOKUP(C14,食材マスタ!$A$3:$AB$455,6,FALSE))</f>
        <v/>
      </c>
      <c r="F14" s="49"/>
      <c r="G14" s="50" t="str">
        <f t="shared" si="11"/>
        <v/>
      </c>
      <c r="H14" s="41" t="str">
        <f t="shared" si="12"/>
        <v/>
      </c>
      <c r="I14" s="126" t="str">
        <f>IF(C14="","",VLOOKUP(C14,食材マスタ!$A$3:$AB$455,13,FALSE))</f>
        <v/>
      </c>
      <c r="J14" s="43" t="str">
        <f t="shared" si="13"/>
        <v/>
      </c>
      <c r="K14" s="51" t="str">
        <f t="shared" si="14"/>
        <v/>
      </c>
      <c r="L14" s="134" t="str">
        <f t="shared" si="15"/>
        <v/>
      </c>
      <c r="M14" s="52" t="str">
        <f t="shared" si="16"/>
        <v/>
      </c>
      <c r="N14" s="134" t="str">
        <f t="shared" si="17"/>
        <v/>
      </c>
      <c r="O14" s="52" t="str">
        <f t="shared" si="18"/>
        <v/>
      </c>
      <c r="P14" s="134" t="str">
        <f t="shared" si="19"/>
        <v/>
      </c>
      <c r="Q14" s="52" t="str">
        <f t="shared" si="20"/>
        <v/>
      </c>
      <c r="R14" s="134" t="str">
        <f t="shared" si="21"/>
        <v/>
      </c>
      <c r="S14" s="13" t="str">
        <f t="shared" si="10"/>
        <v/>
      </c>
      <c r="T14" s="138"/>
      <c r="U14" s="29"/>
      <c r="X14" s="65" t="e">
        <f>VLOOKUP($C14,食材マスタ!$A:$AB,5,FALSE)</f>
        <v>#N/A</v>
      </c>
      <c r="Y14" s="65" t="e">
        <f>VLOOKUP($C14,食材マスタ!$A:$AB,6,FALSE)</f>
        <v>#N/A</v>
      </c>
      <c r="Z14" s="65" t="e">
        <f>VLOOKUP($C14,食材マスタ!$A:$AB,13,FALSE)</f>
        <v>#N/A</v>
      </c>
      <c r="AA14" s="65" t="e">
        <f>VLOOKUP($C14,食材マスタ!$A:$AB,12,FALSE)</f>
        <v>#N/A</v>
      </c>
      <c r="AB14" s="65" t="e">
        <f>VLOOKUP($C14,食材マスタ!$A:$AB,14,FALSE)</f>
        <v>#N/A</v>
      </c>
      <c r="AC14" s="65" t="e">
        <f>VLOOKUP($C14,食材マスタ!$A:$AB,16,FALSE)</f>
        <v>#N/A</v>
      </c>
      <c r="AD14" s="65" t="e">
        <f>VLOOKUP($C14,食材マスタ!$A:$AB,19,FALSE)</f>
        <v>#N/A</v>
      </c>
      <c r="AE14" s="65" t="e">
        <f>VLOOKUP($C14,食材マスタ!$A:$AB,26,FALSE)</f>
        <v>#N/A</v>
      </c>
      <c r="AF14" s="65" t="e">
        <f>VLOOKUP($C14,食材マスタ!$A:$AB,28,FALSE)</f>
        <v>#N/A</v>
      </c>
    </row>
    <row r="15" spans="1:32" ht="14.25" customHeight="1" x14ac:dyDescent="0.25">
      <c r="A15" s="291"/>
      <c r="B15" s="292"/>
      <c r="C15" s="46"/>
      <c r="D15" s="47"/>
      <c r="E15" s="123" t="str">
        <f>IF(C15="","",VLOOKUP(C15,食材マスタ!$A$3:$AB$455,6,FALSE))</f>
        <v/>
      </c>
      <c r="F15" s="49"/>
      <c r="G15" s="50" t="str">
        <f t="shared" si="11"/>
        <v/>
      </c>
      <c r="H15" s="41" t="str">
        <f t="shared" si="12"/>
        <v/>
      </c>
      <c r="I15" s="126" t="str">
        <f>IF(C15="","",VLOOKUP(C15,食材マスタ!$A$3:$AB$455,13,FALSE))</f>
        <v/>
      </c>
      <c r="J15" s="43" t="str">
        <f t="shared" si="13"/>
        <v/>
      </c>
      <c r="K15" s="51" t="str">
        <f t="shared" si="14"/>
        <v/>
      </c>
      <c r="L15" s="134" t="str">
        <f t="shared" si="15"/>
        <v/>
      </c>
      <c r="M15" s="52" t="str">
        <f t="shared" si="16"/>
        <v/>
      </c>
      <c r="N15" s="134" t="str">
        <f t="shared" si="17"/>
        <v/>
      </c>
      <c r="O15" s="52" t="str">
        <f t="shared" si="18"/>
        <v/>
      </c>
      <c r="P15" s="134" t="str">
        <f t="shared" si="19"/>
        <v/>
      </c>
      <c r="Q15" s="52" t="str">
        <f t="shared" si="20"/>
        <v/>
      </c>
      <c r="R15" s="134" t="str">
        <f t="shared" si="21"/>
        <v/>
      </c>
      <c r="S15" s="13" t="str">
        <f t="shared" si="10"/>
        <v/>
      </c>
      <c r="T15" s="138"/>
      <c r="U15" s="29"/>
      <c r="X15" s="65" t="e">
        <f>VLOOKUP($C15,食材マスタ!$A:$AB,5,FALSE)</f>
        <v>#N/A</v>
      </c>
      <c r="Y15" s="65" t="e">
        <f>VLOOKUP($C15,食材マスタ!$A:$AB,6,FALSE)</f>
        <v>#N/A</v>
      </c>
      <c r="Z15" s="65" t="e">
        <f>VLOOKUP($C15,食材マスタ!$A:$AB,13,FALSE)</f>
        <v>#N/A</v>
      </c>
      <c r="AA15" s="65" t="e">
        <f>VLOOKUP($C15,食材マスタ!$A:$AB,12,FALSE)</f>
        <v>#N/A</v>
      </c>
      <c r="AB15" s="65" t="e">
        <f>VLOOKUP($C15,食材マスタ!$A:$AB,14,FALSE)</f>
        <v>#N/A</v>
      </c>
      <c r="AC15" s="65" t="e">
        <f>VLOOKUP($C15,食材マスタ!$A:$AB,16,FALSE)</f>
        <v>#N/A</v>
      </c>
      <c r="AD15" s="65" t="e">
        <f>VLOOKUP($C15,食材マスタ!$A:$AB,19,FALSE)</f>
        <v>#N/A</v>
      </c>
      <c r="AE15" s="65" t="e">
        <f>VLOOKUP($C15,食材マスタ!$A:$AB,26,FALSE)</f>
        <v>#N/A</v>
      </c>
      <c r="AF15" s="65" t="e">
        <f>VLOOKUP($C15,食材マスタ!$A:$AB,28,FALSE)</f>
        <v>#N/A</v>
      </c>
    </row>
    <row r="16" spans="1:32" ht="14.25" customHeight="1" x14ac:dyDescent="0.25">
      <c r="A16" s="291"/>
      <c r="B16" s="292"/>
      <c r="C16" s="46"/>
      <c r="D16" s="47"/>
      <c r="E16" s="123" t="str">
        <f>IF(C16="","",VLOOKUP(C16,食材マスタ!$A$3:$AB$455,6,FALSE))</f>
        <v/>
      </c>
      <c r="F16" s="49"/>
      <c r="G16" s="50" t="str">
        <f t="shared" si="11"/>
        <v/>
      </c>
      <c r="H16" s="41" t="str">
        <f t="shared" si="12"/>
        <v/>
      </c>
      <c r="I16" s="126" t="str">
        <f>IF(C16="","",VLOOKUP(C16,食材マスタ!$A$3:$AB$455,13,FALSE))</f>
        <v/>
      </c>
      <c r="J16" s="43" t="str">
        <f t="shared" si="13"/>
        <v/>
      </c>
      <c r="K16" s="51" t="str">
        <f t="shared" si="14"/>
        <v/>
      </c>
      <c r="L16" s="134" t="str">
        <f t="shared" si="15"/>
        <v/>
      </c>
      <c r="M16" s="52" t="str">
        <f t="shared" si="16"/>
        <v/>
      </c>
      <c r="N16" s="134" t="str">
        <f t="shared" si="17"/>
        <v/>
      </c>
      <c r="O16" s="52" t="str">
        <f t="shared" si="18"/>
        <v/>
      </c>
      <c r="P16" s="134" t="str">
        <f t="shared" si="19"/>
        <v/>
      </c>
      <c r="Q16" s="52" t="str">
        <f t="shared" si="20"/>
        <v/>
      </c>
      <c r="R16" s="134" t="str">
        <f t="shared" si="21"/>
        <v/>
      </c>
      <c r="S16" s="13" t="str">
        <f t="shared" si="10"/>
        <v/>
      </c>
      <c r="T16" s="138"/>
      <c r="U16" s="29"/>
      <c r="X16" s="65" t="e">
        <f>VLOOKUP($C16,食材マスタ!$A:$AB,5,FALSE)</f>
        <v>#N/A</v>
      </c>
      <c r="Y16" s="65" t="e">
        <f>VLOOKUP($C16,食材マスタ!$A:$AB,6,FALSE)</f>
        <v>#N/A</v>
      </c>
      <c r="Z16" s="65" t="e">
        <f>VLOOKUP($C16,食材マスタ!$A:$AB,13,FALSE)</f>
        <v>#N/A</v>
      </c>
      <c r="AA16" s="65" t="e">
        <f>VLOOKUP($C16,食材マスタ!$A:$AB,12,FALSE)</f>
        <v>#N/A</v>
      </c>
      <c r="AB16" s="65" t="e">
        <f>VLOOKUP($C16,食材マスタ!$A:$AB,14,FALSE)</f>
        <v>#N/A</v>
      </c>
      <c r="AC16" s="65" t="e">
        <f>VLOOKUP($C16,食材マスタ!$A:$AB,16,FALSE)</f>
        <v>#N/A</v>
      </c>
      <c r="AD16" s="65" t="e">
        <f>VLOOKUP($C16,食材マスタ!$A:$AB,19,FALSE)</f>
        <v>#N/A</v>
      </c>
      <c r="AE16" s="65" t="e">
        <f>VLOOKUP($C16,食材マスタ!$A:$AB,26,FALSE)</f>
        <v>#N/A</v>
      </c>
      <c r="AF16" s="65" t="e">
        <f>VLOOKUP($C16,食材マスタ!$A:$AB,28,FALSE)</f>
        <v>#N/A</v>
      </c>
    </row>
    <row r="17" spans="1:32" ht="14.25" customHeight="1" x14ac:dyDescent="0.25">
      <c r="A17" s="291"/>
      <c r="B17" s="292"/>
      <c r="C17" s="46"/>
      <c r="D17" s="47"/>
      <c r="E17" s="123" t="str">
        <f>IF(C17="","",VLOOKUP(C17,食材マスタ!$A$3:$AB$455,6,FALSE))</f>
        <v/>
      </c>
      <c r="F17" s="49"/>
      <c r="G17" s="50" t="str">
        <f t="shared" si="11"/>
        <v/>
      </c>
      <c r="H17" s="41" t="str">
        <f t="shared" si="12"/>
        <v/>
      </c>
      <c r="I17" s="126" t="str">
        <f>IF(C17="","",VLOOKUP(C17,食材マスタ!$A$3:$AB$455,13,FALSE))</f>
        <v/>
      </c>
      <c r="J17" s="43" t="str">
        <f t="shared" si="13"/>
        <v/>
      </c>
      <c r="K17" s="51" t="str">
        <f t="shared" si="14"/>
        <v/>
      </c>
      <c r="L17" s="134" t="str">
        <f t="shared" si="15"/>
        <v/>
      </c>
      <c r="M17" s="52" t="str">
        <f t="shared" si="16"/>
        <v/>
      </c>
      <c r="N17" s="134" t="str">
        <f t="shared" si="17"/>
        <v/>
      </c>
      <c r="O17" s="52" t="str">
        <f t="shared" si="18"/>
        <v/>
      </c>
      <c r="P17" s="134" t="str">
        <f t="shared" si="19"/>
        <v/>
      </c>
      <c r="Q17" s="52" t="str">
        <f t="shared" si="20"/>
        <v/>
      </c>
      <c r="R17" s="134" t="str">
        <f t="shared" si="21"/>
        <v/>
      </c>
      <c r="S17" s="13" t="str">
        <f t="shared" si="10"/>
        <v/>
      </c>
      <c r="T17" s="138"/>
      <c r="U17" s="29"/>
      <c r="X17" s="65" t="e">
        <f>VLOOKUP($C17,食材マスタ!$A:$AB,5,FALSE)</f>
        <v>#N/A</v>
      </c>
      <c r="Y17" s="65" t="e">
        <f>VLOOKUP($C17,食材マスタ!$A:$AB,6,FALSE)</f>
        <v>#N/A</v>
      </c>
      <c r="Z17" s="65" t="e">
        <f>VLOOKUP($C17,食材マスタ!$A:$AB,13,FALSE)</f>
        <v>#N/A</v>
      </c>
      <c r="AA17" s="65" t="e">
        <f>VLOOKUP($C17,食材マスタ!$A:$AB,12,FALSE)</f>
        <v>#N/A</v>
      </c>
      <c r="AB17" s="65" t="e">
        <f>VLOOKUP($C17,食材マスタ!$A:$AB,14,FALSE)</f>
        <v>#N/A</v>
      </c>
      <c r="AC17" s="65" t="e">
        <f>VLOOKUP($C17,食材マスタ!$A:$AB,16,FALSE)</f>
        <v>#N/A</v>
      </c>
      <c r="AD17" s="65" t="e">
        <f>VLOOKUP($C17,食材マスタ!$A:$AB,19,FALSE)</f>
        <v>#N/A</v>
      </c>
      <c r="AE17" s="65" t="e">
        <f>VLOOKUP($C17,食材マスタ!$A:$AB,26,FALSE)</f>
        <v>#N/A</v>
      </c>
      <c r="AF17" s="65" t="e">
        <f>VLOOKUP($C17,食材マスタ!$A:$AB,28,FALSE)</f>
        <v>#N/A</v>
      </c>
    </row>
    <row r="18" spans="1:32" ht="14.25" customHeight="1" x14ac:dyDescent="0.25">
      <c r="A18" s="291"/>
      <c r="B18" s="292"/>
      <c r="C18" s="46"/>
      <c r="D18" s="47"/>
      <c r="E18" s="123" t="str">
        <f>IF(C18="","",VLOOKUP(C18,食材マスタ!$A$3:$AB$455,6,FALSE))</f>
        <v/>
      </c>
      <c r="F18" s="49"/>
      <c r="G18" s="50" t="str">
        <f t="shared" si="11"/>
        <v/>
      </c>
      <c r="H18" s="41" t="str">
        <f t="shared" si="12"/>
        <v/>
      </c>
      <c r="I18" s="126" t="str">
        <f>IF(C18="","",VLOOKUP(C18,食材マスタ!$A$3:$AB$455,13,FALSE))</f>
        <v/>
      </c>
      <c r="J18" s="43" t="str">
        <f t="shared" si="13"/>
        <v/>
      </c>
      <c r="K18" s="51" t="str">
        <f t="shared" si="14"/>
        <v/>
      </c>
      <c r="L18" s="134" t="str">
        <f t="shared" si="15"/>
        <v/>
      </c>
      <c r="M18" s="52" t="str">
        <f t="shared" si="16"/>
        <v/>
      </c>
      <c r="N18" s="134" t="str">
        <f t="shared" si="17"/>
        <v/>
      </c>
      <c r="O18" s="52" t="str">
        <f t="shared" si="18"/>
        <v/>
      </c>
      <c r="P18" s="134" t="str">
        <f t="shared" si="19"/>
        <v/>
      </c>
      <c r="Q18" s="52" t="str">
        <f t="shared" si="20"/>
        <v/>
      </c>
      <c r="R18" s="134" t="str">
        <f t="shared" si="21"/>
        <v/>
      </c>
      <c r="S18" s="13" t="str">
        <f t="shared" si="10"/>
        <v/>
      </c>
      <c r="T18" s="138"/>
      <c r="U18" s="29"/>
      <c r="X18" s="65" t="e">
        <f>VLOOKUP($C18,食材マスタ!$A:$AB,5,FALSE)</f>
        <v>#N/A</v>
      </c>
      <c r="Y18" s="65" t="e">
        <f>VLOOKUP($C18,食材マスタ!$A:$AB,6,FALSE)</f>
        <v>#N/A</v>
      </c>
      <c r="Z18" s="65" t="e">
        <f>VLOOKUP($C18,食材マスタ!$A:$AB,13,FALSE)</f>
        <v>#N/A</v>
      </c>
      <c r="AA18" s="65" t="e">
        <f>VLOOKUP($C18,食材マスタ!$A:$AB,12,FALSE)</f>
        <v>#N/A</v>
      </c>
      <c r="AB18" s="65" t="e">
        <f>VLOOKUP($C18,食材マスタ!$A:$AB,14,FALSE)</f>
        <v>#N/A</v>
      </c>
      <c r="AC18" s="65" t="e">
        <f>VLOOKUP($C18,食材マスタ!$A:$AB,16,FALSE)</f>
        <v>#N/A</v>
      </c>
      <c r="AD18" s="65" t="e">
        <f>VLOOKUP($C18,食材マスタ!$A:$AB,19,FALSE)</f>
        <v>#N/A</v>
      </c>
      <c r="AE18" s="65" t="e">
        <f>VLOOKUP($C18,食材マスタ!$A:$AB,26,FALSE)</f>
        <v>#N/A</v>
      </c>
      <c r="AF18" s="65" t="e">
        <f>VLOOKUP($C18,食材マスタ!$A:$AB,28,FALSE)</f>
        <v>#N/A</v>
      </c>
    </row>
    <row r="19" spans="1:32" ht="14.25" customHeight="1" x14ac:dyDescent="0.25">
      <c r="A19" s="291"/>
      <c r="B19" s="292"/>
      <c r="C19" s="46"/>
      <c r="D19" s="47"/>
      <c r="E19" s="123" t="str">
        <f>IF(C19="","",VLOOKUP(C19,食材マスタ!$A$3:$AB$455,6,FALSE))</f>
        <v/>
      </c>
      <c r="F19" s="49"/>
      <c r="G19" s="50" t="str">
        <f t="shared" si="11"/>
        <v/>
      </c>
      <c r="H19" s="41" t="str">
        <f t="shared" si="12"/>
        <v/>
      </c>
      <c r="I19" s="126" t="str">
        <f>IF(C19="","",VLOOKUP(C19,食材マスタ!$A$3:$AB$455,13,FALSE))</f>
        <v/>
      </c>
      <c r="J19" s="43" t="str">
        <f t="shared" si="13"/>
        <v/>
      </c>
      <c r="K19" s="51" t="str">
        <f t="shared" si="14"/>
        <v/>
      </c>
      <c r="L19" s="134" t="str">
        <f t="shared" si="15"/>
        <v/>
      </c>
      <c r="M19" s="52" t="str">
        <f t="shared" si="16"/>
        <v/>
      </c>
      <c r="N19" s="134" t="str">
        <f t="shared" si="17"/>
        <v/>
      </c>
      <c r="O19" s="52" t="str">
        <f t="shared" si="18"/>
        <v/>
      </c>
      <c r="P19" s="134" t="str">
        <f t="shared" si="19"/>
        <v/>
      </c>
      <c r="Q19" s="52" t="str">
        <f t="shared" si="20"/>
        <v/>
      </c>
      <c r="R19" s="134" t="str">
        <f t="shared" si="21"/>
        <v/>
      </c>
      <c r="S19" s="13" t="str">
        <f t="shared" si="10"/>
        <v/>
      </c>
      <c r="T19" s="138"/>
      <c r="U19" s="29"/>
      <c r="X19" s="65" t="e">
        <f>VLOOKUP($C19,食材マスタ!$A:$AB,5,FALSE)</f>
        <v>#N/A</v>
      </c>
      <c r="Y19" s="65" t="e">
        <f>VLOOKUP($C19,食材マスタ!$A:$AB,6,FALSE)</f>
        <v>#N/A</v>
      </c>
      <c r="Z19" s="65" t="e">
        <f>VLOOKUP($C19,食材マスタ!$A:$AB,13,FALSE)</f>
        <v>#N/A</v>
      </c>
      <c r="AA19" s="65" t="e">
        <f>VLOOKUP($C19,食材マスタ!$A:$AB,12,FALSE)</f>
        <v>#N/A</v>
      </c>
      <c r="AB19" s="65" t="e">
        <f>VLOOKUP($C19,食材マスタ!$A:$AB,14,FALSE)</f>
        <v>#N/A</v>
      </c>
      <c r="AC19" s="65" t="e">
        <f>VLOOKUP($C19,食材マスタ!$A:$AB,16,FALSE)</f>
        <v>#N/A</v>
      </c>
      <c r="AD19" s="65" t="e">
        <f>VLOOKUP($C19,食材マスタ!$A:$AB,19,FALSE)</f>
        <v>#N/A</v>
      </c>
      <c r="AE19" s="65" t="e">
        <f>VLOOKUP($C19,食材マスタ!$A:$AB,26,FALSE)</f>
        <v>#N/A</v>
      </c>
      <c r="AF19" s="65" t="e">
        <f>VLOOKUP($C19,食材マスタ!$A:$AB,28,FALSE)</f>
        <v>#N/A</v>
      </c>
    </row>
    <row r="20" spans="1:32" ht="14.25" customHeight="1" x14ac:dyDescent="0.25">
      <c r="A20" s="291"/>
      <c r="B20" s="292"/>
      <c r="C20" s="46"/>
      <c r="D20" s="47"/>
      <c r="E20" s="123" t="str">
        <f>IF(C20="","",VLOOKUP(C20,食材マスタ!$A$3:$AB$455,6,FALSE))</f>
        <v/>
      </c>
      <c r="F20" s="49"/>
      <c r="G20" s="50" t="str">
        <f t="shared" si="11"/>
        <v/>
      </c>
      <c r="H20" s="41" t="str">
        <f t="shared" si="12"/>
        <v/>
      </c>
      <c r="I20" s="126" t="str">
        <f>IF(C20="","",VLOOKUP(C20,食材マスタ!$A$3:$AB$455,13,FALSE))</f>
        <v/>
      </c>
      <c r="J20" s="43" t="str">
        <f t="shared" si="13"/>
        <v/>
      </c>
      <c r="K20" s="51" t="str">
        <f t="shared" si="14"/>
        <v/>
      </c>
      <c r="L20" s="134" t="str">
        <f t="shared" si="15"/>
        <v/>
      </c>
      <c r="M20" s="52" t="str">
        <f t="shared" si="16"/>
        <v/>
      </c>
      <c r="N20" s="134" t="str">
        <f t="shared" si="17"/>
        <v/>
      </c>
      <c r="O20" s="52" t="str">
        <f t="shared" si="18"/>
        <v/>
      </c>
      <c r="P20" s="134" t="str">
        <f t="shared" si="19"/>
        <v/>
      </c>
      <c r="Q20" s="52" t="str">
        <f t="shared" si="20"/>
        <v/>
      </c>
      <c r="R20" s="134" t="str">
        <f t="shared" si="21"/>
        <v/>
      </c>
      <c r="S20" s="13" t="str">
        <f t="shared" si="10"/>
        <v/>
      </c>
      <c r="T20" s="138"/>
      <c r="U20" s="30"/>
      <c r="X20" s="65" t="e">
        <f>VLOOKUP($C20,食材マスタ!$A:$AB,5,FALSE)</f>
        <v>#N/A</v>
      </c>
      <c r="Y20" s="65" t="e">
        <f>VLOOKUP($C20,食材マスタ!$A:$AB,6,FALSE)</f>
        <v>#N/A</v>
      </c>
      <c r="Z20" s="65" t="e">
        <f>VLOOKUP($C20,食材マスタ!$A:$AB,13,FALSE)</f>
        <v>#N/A</v>
      </c>
      <c r="AA20" s="65" t="e">
        <f>VLOOKUP($C20,食材マスタ!$A:$AB,12,FALSE)</f>
        <v>#N/A</v>
      </c>
      <c r="AB20" s="65" t="e">
        <f>VLOOKUP($C20,食材マスタ!$A:$AB,14,FALSE)</f>
        <v>#N/A</v>
      </c>
      <c r="AC20" s="65" t="e">
        <f>VLOOKUP($C20,食材マスタ!$A:$AB,16,FALSE)</f>
        <v>#N/A</v>
      </c>
      <c r="AD20" s="65" t="e">
        <f>VLOOKUP($C20,食材マスタ!$A:$AB,19,FALSE)</f>
        <v>#N/A</v>
      </c>
      <c r="AE20" s="65" t="e">
        <f>VLOOKUP($C20,食材マスタ!$A:$AB,26,FALSE)</f>
        <v>#N/A</v>
      </c>
      <c r="AF20" s="65" t="e">
        <f>VLOOKUP($C20,食材マスタ!$A:$AB,28,FALSE)</f>
        <v>#N/A</v>
      </c>
    </row>
    <row r="21" spans="1:32" ht="14.25" customHeight="1" x14ac:dyDescent="0.25">
      <c r="A21" s="291"/>
      <c r="B21" s="292"/>
      <c r="C21" s="46"/>
      <c r="D21" s="47"/>
      <c r="E21" s="123" t="str">
        <f>IF(C21="","",VLOOKUP(C21,食材マスタ!$A$3:$AB$455,6,FALSE))</f>
        <v/>
      </c>
      <c r="F21" s="49"/>
      <c r="G21" s="50" t="str">
        <f t="shared" si="11"/>
        <v/>
      </c>
      <c r="H21" s="41" t="str">
        <f t="shared" si="12"/>
        <v/>
      </c>
      <c r="I21" s="126" t="str">
        <f>IF(C21="","",VLOOKUP(C21,食材マスタ!$A$3:$AB$455,13,FALSE))</f>
        <v/>
      </c>
      <c r="J21" s="43" t="str">
        <f t="shared" si="13"/>
        <v/>
      </c>
      <c r="K21" s="51" t="str">
        <f t="shared" si="14"/>
        <v/>
      </c>
      <c r="L21" s="134" t="str">
        <f t="shared" si="15"/>
        <v/>
      </c>
      <c r="M21" s="52" t="str">
        <f t="shared" si="16"/>
        <v/>
      </c>
      <c r="N21" s="134" t="str">
        <f t="shared" si="17"/>
        <v/>
      </c>
      <c r="O21" s="52" t="str">
        <f t="shared" si="18"/>
        <v/>
      </c>
      <c r="P21" s="134" t="str">
        <f t="shared" si="19"/>
        <v/>
      </c>
      <c r="Q21" s="52" t="str">
        <f t="shared" si="20"/>
        <v/>
      </c>
      <c r="R21" s="134" t="str">
        <f t="shared" si="21"/>
        <v/>
      </c>
      <c r="S21" s="13" t="str">
        <f t="shared" si="10"/>
        <v/>
      </c>
      <c r="T21" s="138"/>
      <c r="U21" s="30"/>
      <c r="X21" s="65" t="e">
        <f>VLOOKUP($C21,食材マスタ!$A:$AB,5,FALSE)</f>
        <v>#N/A</v>
      </c>
      <c r="Y21" s="65" t="e">
        <f>VLOOKUP($C21,食材マスタ!$A:$AB,6,FALSE)</f>
        <v>#N/A</v>
      </c>
      <c r="Z21" s="65" t="e">
        <f>VLOOKUP($C21,食材マスタ!$A:$AB,13,FALSE)</f>
        <v>#N/A</v>
      </c>
      <c r="AA21" s="65" t="e">
        <f>VLOOKUP($C21,食材マスタ!$A:$AB,12,FALSE)</f>
        <v>#N/A</v>
      </c>
      <c r="AB21" s="65" t="e">
        <f>VLOOKUP($C21,食材マスタ!$A:$AB,14,FALSE)</f>
        <v>#N/A</v>
      </c>
      <c r="AC21" s="65" t="e">
        <f>VLOOKUP($C21,食材マスタ!$A:$AB,16,FALSE)</f>
        <v>#N/A</v>
      </c>
      <c r="AD21" s="65" t="e">
        <f>VLOOKUP($C21,食材マスタ!$A:$AB,19,FALSE)</f>
        <v>#N/A</v>
      </c>
      <c r="AE21" s="65" t="e">
        <f>VLOOKUP($C21,食材マスタ!$A:$AB,26,FALSE)</f>
        <v>#N/A</v>
      </c>
      <c r="AF21" s="65" t="e">
        <f>VLOOKUP($C21,食材マスタ!$A:$AB,28,FALSE)</f>
        <v>#N/A</v>
      </c>
    </row>
    <row r="22" spans="1:32" ht="14.25" customHeight="1" x14ac:dyDescent="0.25">
      <c r="A22" s="291"/>
      <c r="B22" s="292"/>
      <c r="C22" s="46"/>
      <c r="D22" s="47"/>
      <c r="E22" s="123" t="str">
        <f>IF(C22="","",VLOOKUP(C22,食材マスタ!$A$3:$AB$455,6,FALSE))</f>
        <v/>
      </c>
      <c r="F22" s="49"/>
      <c r="G22" s="50" t="str">
        <f t="shared" si="11"/>
        <v/>
      </c>
      <c r="H22" s="41" t="str">
        <f t="shared" si="12"/>
        <v/>
      </c>
      <c r="I22" s="126" t="str">
        <f>IF(C22="","",VLOOKUP(C22,食材マスタ!$A$3:$AB$455,13,FALSE))</f>
        <v/>
      </c>
      <c r="J22" s="43" t="str">
        <f t="shared" si="13"/>
        <v/>
      </c>
      <c r="K22" s="51" t="str">
        <f t="shared" si="14"/>
        <v/>
      </c>
      <c r="L22" s="134" t="str">
        <f t="shared" si="15"/>
        <v/>
      </c>
      <c r="M22" s="52" t="str">
        <f t="shared" si="16"/>
        <v/>
      </c>
      <c r="N22" s="134" t="str">
        <f t="shared" si="17"/>
        <v/>
      </c>
      <c r="O22" s="52" t="str">
        <f t="shared" si="18"/>
        <v/>
      </c>
      <c r="P22" s="134" t="str">
        <f t="shared" si="19"/>
        <v/>
      </c>
      <c r="Q22" s="52" t="str">
        <f t="shared" si="20"/>
        <v/>
      </c>
      <c r="R22" s="134" t="str">
        <f t="shared" si="21"/>
        <v/>
      </c>
      <c r="S22" s="13" t="str">
        <f t="shared" si="10"/>
        <v/>
      </c>
      <c r="T22" s="138"/>
      <c r="U22" s="30"/>
      <c r="X22" s="65" t="e">
        <f>VLOOKUP($C22,食材マスタ!$A:$AB,5,FALSE)</f>
        <v>#N/A</v>
      </c>
      <c r="Y22" s="65" t="e">
        <f>VLOOKUP($C22,食材マスタ!$A:$AB,6,FALSE)</f>
        <v>#N/A</v>
      </c>
      <c r="Z22" s="65" t="e">
        <f>VLOOKUP($C22,食材マスタ!$A:$AB,13,FALSE)</f>
        <v>#N/A</v>
      </c>
      <c r="AA22" s="65" t="e">
        <f>VLOOKUP($C22,食材マスタ!$A:$AB,12,FALSE)</f>
        <v>#N/A</v>
      </c>
      <c r="AB22" s="65" t="e">
        <f>VLOOKUP($C22,食材マスタ!$A:$AB,14,FALSE)</f>
        <v>#N/A</v>
      </c>
      <c r="AC22" s="65" t="e">
        <f>VLOOKUP($C22,食材マスタ!$A:$AB,16,FALSE)</f>
        <v>#N/A</v>
      </c>
      <c r="AD22" s="65" t="e">
        <f>VLOOKUP($C22,食材マスタ!$A:$AB,19,FALSE)</f>
        <v>#N/A</v>
      </c>
      <c r="AE22" s="65" t="e">
        <f>VLOOKUP($C22,食材マスタ!$A:$AB,26,FALSE)</f>
        <v>#N/A</v>
      </c>
      <c r="AF22" s="65" t="e">
        <f>VLOOKUP($C22,食材マスタ!$A:$AB,28,FALSE)</f>
        <v>#N/A</v>
      </c>
    </row>
    <row r="23" spans="1:32" ht="14.25" customHeight="1" x14ac:dyDescent="0.25">
      <c r="A23" s="291"/>
      <c r="B23" s="292"/>
      <c r="C23" s="46"/>
      <c r="D23" s="47"/>
      <c r="E23" s="123" t="str">
        <f>IF(C23="","",VLOOKUP(C23,食材マスタ!$A$3:$AB$455,6,FALSE))</f>
        <v/>
      </c>
      <c r="F23" s="49"/>
      <c r="G23" s="50" t="str">
        <f t="shared" si="11"/>
        <v/>
      </c>
      <c r="H23" s="41" t="str">
        <f t="shared" si="12"/>
        <v/>
      </c>
      <c r="I23" s="126" t="str">
        <f>IF(C23="","",VLOOKUP(C23,食材マスタ!$A$3:$AB$455,13,FALSE))</f>
        <v/>
      </c>
      <c r="J23" s="43" t="str">
        <f t="shared" si="13"/>
        <v/>
      </c>
      <c r="K23" s="51" t="str">
        <f t="shared" si="14"/>
        <v/>
      </c>
      <c r="L23" s="134" t="str">
        <f t="shared" si="15"/>
        <v/>
      </c>
      <c r="M23" s="52" t="str">
        <f t="shared" si="16"/>
        <v/>
      </c>
      <c r="N23" s="134" t="str">
        <f t="shared" si="17"/>
        <v/>
      </c>
      <c r="O23" s="52" t="str">
        <f t="shared" si="18"/>
        <v/>
      </c>
      <c r="P23" s="134" t="str">
        <f t="shared" si="19"/>
        <v/>
      </c>
      <c r="Q23" s="52" t="str">
        <f t="shared" si="20"/>
        <v/>
      </c>
      <c r="R23" s="134" t="str">
        <f t="shared" si="21"/>
        <v/>
      </c>
      <c r="S23" s="13" t="str">
        <f t="shared" si="10"/>
        <v/>
      </c>
      <c r="T23" s="138"/>
      <c r="U23" s="31"/>
      <c r="X23" s="65" t="e">
        <f>VLOOKUP($C23,食材マスタ!$A:$AB,5,FALSE)</f>
        <v>#N/A</v>
      </c>
      <c r="Y23" s="65" t="e">
        <f>VLOOKUP($C23,食材マスタ!$A:$AB,6,FALSE)</f>
        <v>#N/A</v>
      </c>
      <c r="Z23" s="65" t="e">
        <f>VLOOKUP($C23,食材マスタ!$A:$AB,13,FALSE)</f>
        <v>#N/A</v>
      </c>
      <c r="AA23" s="65" t="e">
        <f>VLOOKUP($C23,食材マスタ!$A:$AB,12,FALSE)</f>
        <v>#N/A</v>
      </c>
      <c r="AB23" s="65" t="e">
        <f>VLOOKUP($C23,食材マスタ!$A:$AB,14,FALSE)</f>
        <v>#N/A</v>
      </c>
      <c r="AC23" s="65" t="e">
        <f>VLOOKUP($C23,食材マスタ!$A:$AB,16,FALSE)</f>
        <v>#N/A</v>
      </c>
      <c r="AD23" s="65" t="e">
        <f>VLOOKUP($C23,食材マスタ!$A:$AB,19,FALSE)</f>
        <v>#N/A</v>
      </c>
      <c r="AE23" s="65" t="e">
        <f>VLOOKUP($C23,食材マスタ!$A:$AB,26,FALSE)</f>
        <v>#N/A</v>
      </c>
      <c r="AF23" s="65" t="e">
        <f>VLOOKUP($C23,食材マスタ!$A:$AB,28,FALSE)</f>
        <v>#N/A</v>
      </c>
    </row>
    <row r="24" spans="1:32" ht="14.25" customHeight="1" x14ac:dyDescent="0.25">
      <c r="A24" s="291"/>
      <c r="B24" s="292"/>
      <c r="C24" s="46"/>
      <c r="D24" s="47"/>
      <c r="E24" s="123" t="str">
        <f>IF(C24="","",VLOOKUP(C24,食材マスタ!$A$3:$AB$455,6,FALSE))</f>
        <v/>
      </c>
      <c r="F24" s="49"/>
      <c r="G24" s="50" t="str">
        <f t="shared" si="11"/>
        <v/>
      </c>
      <c r="H24" s="41" t="str">
        <f t="shared" si="12"/>
        <v/>
      </c>
      <c r="I24" s="126" t="str">
        <f>IF(C24="","",VLOOKUP(C24,食材マスタ!$A$3:$AB$455,13,FALSE))</f>
        <v/>
      </c>
      <c r="J24" s="43" t="str">
        <f t="shared" si="13"/>
        <v/>
      </c>
      <c r="K24" s="51" t="str">
        <f t="shared" si="14"/>
        <v/>
      </c>
      <c r="L24" s="134" t="str">
        <f t="shared" si="15"/>
        <v/>
      </c>
      <c r="M24" s="52" t="str">
        <f t="shared" si="16"/>
        <v/>
      </c>
      <c r="N24" s="134" t="str">
        <f t="shared" si="17"/>
        <v/>
      </c>
      <c r="O24" s="52" t="str">
        <f t="shared" si="18"/>
        <v/>
      </c>
      <c r="P24" s="134" t="str">
        <f t="shared" si="19"/>
        <v/>
      </c>
      <c r="Q24" s="52" t="str">
        <f t="shared" si="20"/>
        <v/>
      </c>
      <c r="R24" s="134" t="str">
        <f t="shared" si="21"/>
        <v/>
      </c>
      <c r="S24" s="13" t="str">
        <f t="shared" si="10"/>
        <v/>
      </c>
      <c r="T24" s="138"/>
      <c r="U24" s="29"/>
      <c r="X24" s="65" t="e">
        <f>VLOOKUP($C24,食材マスタ!$A:$AB,5,FALSE)</f>
        <v>#N/A</v>
      </c>
      <c r="Y24" s="65" t="e">
        <f>VLOOKUP($C24,食材マスタ!$A:$AB,6,FALSE)</f>
        <v>#N/A</v>
      </c>
      <c r="Z24" s="65" t="e">
        <f>VLOOKUP($C24,食材マスタ!$A:$AB,13,FALSE)</f>
        <v>#N/A</v>
      </c>
      <c r="AA24" s="65" t="e">
        <f>VLOOKUP($C24,食材マスタ!$A:$AB,12,FALSE)</f>
        <v>#N/A</v>
      </c>
      <c r="AB24" s="65" t="e">
        <f>VLOOKUP($C24,食材マスタ!$A:$AB,14,FALSE)</f>
        <v>#N/A</v>
      </c>
      <c r="AC24" s="65" t="e">
        <f>VLOOKUP($C24,食材マスタ!$A:$AB,16,FALSE)</f>
        <v>#N/A</v>
      </c>
      <c r="AD24" s="65" t="e">
        <f>VLOOKUP($C24,食材マスタ!$A:$AB,19,FALSE)</f>
        <v>#N/A</v>
      </c>
      <c r="AE24" s="65" t="e">
        <f>VLOOKUP($C24,食材マスタ!$A:$AB,26,FALSE)</f>
        <v>#N/A</v>
      </c>
      <c r="AF24" s="65" t="e">
        <f>VLOOKUP($C24,食材マスタ!$A:$AB,28,FALSE)</f>
        <v>#N/A</v>
      </c>
    </row>
    <row r="25" spans="1:32" ht="14.25" customHeight="1" x14ac:dyDescent="0.25">
      <c r="A25" s="291"/>
      <c r="B25" s="292"/>
      <c r="C25" s="46"/>
      <c r="D25" s="47"/>
      <c r="E25" s="123" t="str">
        <f>IF(C25="","",VLOOKUP(C25,食材マスタ!$A$3:$AB$455,6,FALSE))</f>
        <v/>
      </c>
      <c r="F25" s="49"/>
      <c r="G25" s="50" t="str">
        <f t="shared" si="11"/>
        <v/>
      </c>
      <c r="H25" s="41" t="str">
        <f t="shared" si="12"/>
        <v/>
      </c>
      <c r="I25" s="126" t="str">
        <f>IF(C25="","",VLOOKUP(C25,食材マスタ!$A$3:$AB$455,13,FALSE))</f>
        <v/>
      </c>
      <c r="J25" s="43" t="str">
        <f t="shared" si="13"/>
        <v/>
      </c>
      <c r="K25" s="51" t="str">
        <f t="shared" si="14"/>
        <v/>
      </c>
      <c r="L25" s="134" t="str">
        <f t="shared" si="15"/>
        <v/>
      </c>
      <c r="M25" s="52" t="str">
        <f t="shared" si="16"/>
        <v/>
      </c>
      <c r="N25" s="134" t="str">
        <f t="shared" si="17"/>
        <v/>
      </c>
      <c r="O25" s="52" t="str">
        <f t="shared" si="18"/>
        <v/>
      </c>
      <c r="P25" s="134" t="str">
        <f t="shared" si="19"/>
        <v/>
      </c>
      <c r="Q25" s="52" t="str">
        <f t="shared" si="20"/>
        <v/>
      </c>
      <c r="R25" s="134" t="str">
        <f t="shared" si="21"/>
        <v/>
      </c>
      <c r="S25" s="13" t="str">
        <f t="shared" si="10"/>
        <v/>
      </c>
      <c r="T25" s="138"/>
      <c r="U25" s="29"/>
      <c r="X25" s="65" t="e">
        <f>VLOOKUP($C25,食材マスタ!$A:$AB,5,FALSE)</f>
        <v>#N/A</v>
      </c>
      <c r="Y25" s="65" t="e">
        <f>VLOOKUP($C25,食材マスタ!$A:$AB,6,FALSE)</f>
        <v>#N/A</v>
      </c>
      <c r="Z25" s="65" t="e">
        <f>VLOOKUP($C25,食材マスタ!$A:$AB,13,FALSE)</f>
        <v>#N/A</v>
      </c>
      <c r="AA25" s="65" t="e">
        <f>VLOOKUP($C25,食材マスタ!$A:$AB,12,FALSE)</f>
        <v>#N/A</v>
      </c>
      <c r="AB25" s="65" t="e">
        <f>VLOOKUP($C25,食材マスタ!$A:$AB,14,FALSE)</f>
        <v>#N/A</v>
      </c>
      <c r="AC25" s="65" t="e">
        <f>VLOOKUP($C25,食材マスタ!$A:$AB,16,FALSE)</f>
        <v>#N/A</v>
      </c>
      <c r="AD25" s="65" t="e">
        <f>VLOOKUP($C25,食材マスタ!$A:$AB,19,FALSE)</f>
        <v>#N/A</v>
      </c>
      <c r="AE25" s="65" t="e">
        <f>VLOOKUP($C25,食材マスタ!$A:$AB,26,FALSE)</f>
        <v>#N/A</v>
      </c>
      <c r="AF25" s="65" t="e">
        <f>VLOOKUP($C25,食材マスタ!$A:$AB,28,FALSE)</f>
        <v>#N/A</v>
      </c>
    </row>
    <row r="26" spans="1:32" ht="14.25" customHeight="1" x14ac:dyDescent="0.25">
      <c r="A26" s="291"/>
      <c r="B26" s="292"/>
      <c r="C26" s="46"/>
      <c r="D26" s="47"/>
      <c r="E26" s="123" t="str">
        <f>IF(C26="","",VLOOKUP(C26,食材マスタ!$A$3:$AB$455,6,FALSE))</f>
        <v/>
      </c>
      <c r="F26" s="49"/>
      <c r="G26" s="50" t="str">
        <f t="shared" si="11"/>
        <v/>
      </c>
      <c r="H26" s="41" t="str">
        <f t="shared" si="12"/>
        <v/>
      </c>
      <c r="I26" s="126" t="str">
        <f>IF(C26="","",VLOOKUP(C26,食材マスタ!$A$3:$AB$455,13,FALSE))</f>
        <v/>
      </c>
      <c r="J26" s="43" t="str">
        <f t="shared" si="13"/>
        <v/>
      </c>
      <c r="K26" s="51" t="str">
        <f t="shared" si="14"/>
        <v/>
      </c>
      <c r="L26" s="134" t="str">
        <f t="shared" si="15"/>
        <v/>
      </c>
      <c r="M26" s="52" t="str">
        <f t="shared" si="16"/>
        <v/>
      </c>
      <c r="N26" s="134" t="str">
        <f t="shared" si="17"/>
        <v/>
      </c>
      <c r="O26" s="52" t="str">
        <f t="shared" si="18"/>
        <v/>
      </c>
      <c r="P26" s="134" t="str">
        <f t="shared" si="19"/>
        <v/>
      </c>
      <c r="Q26" s="52" t="str">
        <f t="shared" si="20"/>
        <v/>
      </c>
      <c r="R26" s="134" t="str">
        <f t="shared" si="21"/>
        <v/>
      </c>
      <c r="S26" s="13" t="str">
        <f t="shared" si="10"/>
        <v/>
      </c>
      <c r="T26" s="138"/>
      <c r="U26" s="29"/>
      <c r="X26" s="65" t="e">
        <f>VLOOKUP($C26,食材マスタ!$A:$AB,5,FALSE)</f>
        <v>#N/A</v>
      </c>
      <c r="Y26" s="65" t="e">
        <f>VLOOKUP($C26,食材マスタ!$A:$AB,6,FALSE)</f>
        <v>#N/A</v>
      </c>
      <c r="Z26" s="65" t="e">
        <f>VLOOKUP($C26,食材マスタ!$A:$AB,13,FALSE)</f>
        <v>#N/A</v>
      </c>
      <c r="AA26" s="65" t="e">
        <f>VLOOKUP($C26,食材マスタ!$A:$AB,12,FALSE)</f>
        <v>#N/A</v>
      </c>
      <c r="AB26" s="65" t="e">
        <f>VLOOKUP($C26,食材マスタ!$A:$AB,14,FALSE)</f>
        <v>#N/A</v>
      </c>
      <c r="AC26" s="65" t="e">
        <f>VLOOKUP($C26,食材マスタ!$A:$AB,16,FALSE)</f>
        <v>#N/A</v>
      </c>
      <c r="AD26" s="65" t="e">
        <f>VLOOKUP($C26,食材マスタ!$A:$AB,19,FALSE)</f>
        <v>#N/A</v>
      </c>
      <c r="AE26" s="65" t="e">
        <f>VLOOKUP($C26,食材マスタ!$A:$AB,26,FALSE)</f>
        <v>#N/A</v>
      </c>
      <c r="AF26" s="65" t="e">
        <f>VLOOKUP($C26,食材マスタ!$A:$AB,28,FALSE)</f>
        <v>#N/A</v>
      </c>
    </row>
    <row r="27" spans="1:32" ht="14.25" customHeight="1" x14ac:dyDescent="0.25">
      <c r="A27" s="291"/>
      <c r="B27" s="292"/>
      <c r="C27" s="46"/>
      <c r="D27" s="47"/>
      <c r="E27" s="123" t="str">
        <f>IF(C27="","",VLOOKUP(C27,食材マスタ!$A$3:$AB$455,6,FALSE))</f>
        <v/>
      </c>
      <c r="F27" s="49"/>
      <c r="G27" s="50" t="str">
        <f t="shared" si="11"/>
        <v/>
      </c>
      <c r="H27" s="41" t="str">
        <f t="shared" si="12"/>
        <v/>
      </c>
      <c r="I27" s="126" t="str">
        <f>IF(C27="","",VLOOKUP(C27,食材マスタ!$A$3:$AB$455,13,FALSE))</f>
        <v/>
      </c>
      <c r="J27" s="43" t="str">
        <f t="shared" si="13"/>
        <v/>
      </c>
      <c r="K27" s="51" t="str">
        <f t="shared" si="14"/>
        <v/>
      </c>
      <c r="L27" s="134" t="str">
        <f t="shared" si="15"/>
        <v/>
      </c>
      <c r="M27" s="52" t="str">
        <f t="shared" si="16"/>
        <v/>
      </c>
      <c r="N27" s="134" t="str">
        <f t="shared" si="17"/>
        <v/>
      </c>
      <c r="O27" s="52" t="str">
        <f t="shared" si="18"/>
        <v/>
      </c>
      <c r="P27" s="134" t="str">
        <f t="shared" si="19"/>
        <v/>
      </c>
      <c r="Q27" s="52" t="str">
        <f t="shared" si="20"/>
        <v/>
      </c>
      <c r="R27" s="134" t="str">
        <f t="shared" si="21"/>
        <v/>
      </c>
      <c r="S27" s="13" t="str">
        <f t="shared" si="10"/>
        <v/>
      </c>
      <c r="T27" s="138"/>
      <c r="U27" s="29"/>
      <c r="X27" s="65" t="e">
        <f>VLOOKUP($C27,食材マスタ!$A:$AB,5,FALSE)</f>
        <v>#N/A</v>
      </c>
      <c r="Y27" s="65" t="e">
        <f>VLOOKUP($C27,食材マスタ!$A:$AB,6,FALSE)</f>
        <v>#N/A</v>
      </c>
      <c r="Z27" s="65" t="e">
        <f>VLOOKUP($C27,食材マスタ!$A:$AB,13,FALSE)</f>
        <v>#N/A</v>
      </c>
      <c r="AA27" s="65" t="e">
        <f>VLOOKUP($C27,食材マスタ!$A:$AB,12,FALSE)</f>
        <v>#N/A</v>
      </c>
      <c r="AB27" s="65" t="e">
        <f>VLOOKUP($C27,食材マスタ!$A:$AB,14,FALSE)</f>
        <v>#N/A</v>
      </c>
      <c r="AC27" s="65" t="e">
        <f>VLOOKUP($C27,食材マスタ!$A:$AB,16,FALSE)</f>
        <v>#N/A</v>
      </c>
      <c r="AD27" s="65" t="e">
        <f>VLOOKUP($C27,食材マスタ!$A:$AB,19,FALSE)</f>
        <v>#N/A</v>
      </c>
      <c r="AE27" s="65" t="e">
        <f>VLOOKUP($C27,食材マスタ!$A:$AB,26,FALSE)</f>
        <v>#N/A</v>
      </c>
      <c r="AF27" s="65" t="e">
        <f>VLOOKUP($C27,食材マスタ!$A:$AB,28,FALSE)</f>
        <v>#N/A</v>
      </c>
    </row>
    <row r="28" spans="1:32" ht="14.25" customHeight="1" x14ac:dyDescent="0.25">
      <c r="A28" s="291"/>
      <c r="B28" s="292"/>
      <c r="C28" s="46"/>
      <c r="D28" s="47"/>
      <c r="E28" s="123" t="str">
        <f>IF(C28="","",VLOOKUP(C28,食材マスタ!$A$3:$AB$455,6,FALSE))</f>
        <v/>
      </c>
      <c r="F28" s="49"/>
      <c r="G28" s="50" t="str">
        <f t="shared" si="11"/>
        <v/>
      </c>
      <c r="H28" s="41" t="str">
        <f t="shared" si="12"/>
        <v/>
      </c>
      <c r="I28" s="126" t="str">
        <f>IF(C28="","",VLOOKUP(C28,食材マスタ!$A$3:$AB$455,13,FALSE))</f>
        <v/>
      </c>
      <c r="J28" s="43" t="str">
        <f t="shared" si="13"/>
        <v/>
      </c>
      <c r="K28" s="51" t="str">
        <f t="shared" si="14"/>
        <v/>
      </c>
      <c r="L28" s="134" t="str">
        <f t="shared" si="15"/>
        <v/>
      </c>
      <c r="M28" s="52" t="str">
        <f t="shared" si="16"/>
        <v/>
      </c>
      <c r="N28" s="134" t="str">
        <f t="shared" si="17"/>
        <v/>
      </c>
      <c r="O28" s="52" t="str">
        <f t="shared" si="18"/>
        <v/>
      </c>
      <c r="P28" s="134" t="str">
        <f t="shared" si="19"/>
        <v/>
      </c>
      <c r="Q28" s="52" t="str">
        <f t="shared" si="20"/>
        <v/>
      </c>
      <c r="R28" s="134" t="str">
        <f t="shared" si="21"/>
        <v/>
      </c>
      <c r="S28" s="13" t="str">
        <f t="shared" si="10"/>
        <v/>
      </c>
      <c r="T28" s="138"/>
      <c r="U28" s="29"/>
      <c r="X28" s="65" t="e">
        <f>VLOOKUP($C28,食材マスタ!$A:$AB,5,FALSE)</f>
        <v>#N/A</v>
      </c>
      <c r="Y28" s="65" t="e">
        <f>VLOOKUP($C28,食材マスタ!$A:$AB,6,FALSE)</f>
        <v>#N/A</v>
      </c>
      <c r="Z28" s="65" t="e">
        <f>VLOOKUP($C28,食材マスタ!$A:$AB,13,FALSE)</f>
        <v>#N/A</v>
      </c>
      <c r="AA28" s="65" t="e">
        <f>VLOOKUP($C28,食材マスタ!$A:$AB,12,FALSE)</f>
        <v>#N/A</v>
      </c>
      <c r="AB28" s="65" t="e">
        <f>VLOOKUP($C28,食材マスタ!$A:$AB,14,FALSE)</f>
        <v>#N/A</v>
      </c>
      <c r="AC28" s="65" t="e">
        <f>VLOOKUP($C28,食材マスタ!$A:$AB,16,FALSE)</f>
        <v>#N/A</v>
      </c>
      <c r="AD28" s="65" t="e">
        <f>VLOOKUP($C28,食材マスタ!$A:$AB,19,FALSE)</f>
        <v>#N/A</v>
      </c>
      <c r="AE28" s="65" t="e">
        <f>VLOOKUP($C28,食材マスタ!$A:$AB,26,FALSE)</f>
        <v>#N/A</v>
      </c>
      <c r="AF28" s="65" t="e">
        <f>VLOOKUP($C28,食材マスタ!$A:$AB,28,FALSE)</f>
        <v>#N/A</v>
      </c>
    </row>
    <row r="29" spans="1:32" ht="14.25" customHeight="1" x14ac:dyDescent="0.25">
      <c r="A29" s="291"/>
      <c r="B29" s="292"/>
      <c r="C29" s="46"/>
      <c r="D29" s="47"/>
      <c r="E29" s="123" t="str">
        <f>IF(C29="","",VLOOKUP(C29,食材マスタ!$A$3:$AB$455,6,FALSE))</f>
        <v/>
      </c>
      <c r="F29" s="49"/>
      <c r="G29" s="50" t="str">
        <f t="shared" si="11"/>
        <v/>
      </c>
      <c r="H29" s="41" t="str">
        <f t="shared" si="12"/>
        <v/>
      </c>
      <c r="I29" s="126" t="str">
        <f>IF(C29="","",VLOOKUP(C29,食材マスタ!$A$3:$AB$455,13,FALSE))</f>
        <v/>
      </c>
      <c r="J29" s="43" t="str">
        <f t="shared" si="13"/>
        <v/>
      </c>
      <c r="K29" s="51" t="str">
        <f t="shared" si="14"/>
        <v/>
      </c>
      <c r="L29" s="134" t="str">
        <f t="shared" si="15"/>
        <v/>
      </c>
      <c r="M29" s="52" t="str">
        <f t="shared" si="16"/>
        <v/>
      </c>
      <c r="N29" s="134" t="str">
        <f t="shared" si="17"/>
        <v/>
      </c>
      <c r="O29" s="52" t="str">
        <f t="shared" si="18"/>
        <v/>
      </c>
      <c r="P29" s="134" t="str">
        <f t="shared" si="19"/>
        <v/>
      </c>
      <c r="Q29" s="52" t="str">
        <f t="shared" si="20"/>
        <v/>
      </c>
      <c r="R29" s="134" t="str">
        <f t="shared" si="21"/>
        <v/>
      </c>
      <c r="S29" s="13" t="str">
        <f t="shared" si="10"/>
        <v/>
      </c>
      <c r="T29" s="138"/>
      <c r="U29" s="29"/>
      <c r="X29" s="65" t="e">
        <f>VLOOKUP($C29,食材マスタ!$A:$AB,5,FALSE)</f>
        <v>#N/A</v>
      </c>
      <c r="Y29" s="65" t="e">
        <f>VLOOKUP($C29,食材マスタ!$A:$AB,6,FALSE)</f>
        <v>#N/A</v>
      </c>
      <c r="Z29" s="65" t="e">
        <f>VLOOKUP($C29,食材マスタ!$A:$AB,13,FALSE)</f>
        <v>#N/A</v>
      </c>
      <c r="AA29" s="65" t="e">
        <f>VLOOKUP($C29,食材マスタ!$A:$AB,12,FALSE)</f>
        <v>#N/A</v>
      </c>
      <c r="AB29" s="65" t="e">
        <f>VLOOKUP($C29,食材マスタ!$A:$AB,14,FALSE)</f>
        <v>#N/A</v>
      </c>
      <c r="AC29" s="65" t="e">
        <f>VLOOKUP($C29,食材マスタ!$A:$AB,16,FALSE)</f>
        <v>#N/A</v>
      </c>
      <c r="AD29" s="65" t="e">
        <f>VLOOKUP($C29,食材マスタ!$A:$AB,19,FALSE)</f>
        <v>#N/A</v>
      </c>
      <c r="AE29" s="65" t="e">
        <f>VLOOKUP($C29,食材マスタ!$A:$AB,26,FALSE)</f>
        <v>#N/A</v>
      </c>
      <c r="AF29" s="65" t="e">
        <f>VLOOKUP($C29,食材マスタ!$A:$AB,28,FALSE)</f>
        <v>#N/A</v>
      </c>
    </row>
    <row r="30" spans="1:32" ht="14.25" customHeight="1" x14ac:dyDescent="0.25">
      <c r="A30" s="291"/>
      <c r="B30" s="292"/>
      <c r="C30" s="46"/>
      <c r="D30" s="47"/>
      <c r="E30" s="123" t="str">
        <f>IF(C30="","",VLOOKUP(C30,食材マスタ!$A$3:$AB$455,6,FALSE))</f>
        <v/>
      </c>
      <c r="F30" s="49"/>
      <c r="G30" s="50" t="str">
        <f t="shared" si="11"/>
        <v/>
      </c>
      <c r="H30" s="41" t="str">
        <f t="shared" si="12"/>
        <v/>
      </c>
      <c r="I30" s="126" t="str">
        <f>IF(C30="","",VLOOKUP(C30,食材マスタ!$A$3:$AB$455,13,FALSE))</f>
        <v/>
      </c>
      <c r="J30" s="43" t="str">
        <f t="shared" si="13"/>
        <v/>
      </c>
      <c r="K30" s="51" t="str">
        <f t="shared" si="14"/>
        <v/>
      </c>
      <c r="L30" s="134" t="str">
        <f t="shared" si="15"/>
        <v/>
      </c>
      <c r="M30" s="52" t="str">
        <f t="shared" si="16"/>
        <v/>
      </c>
      <c r="N30" s="134" t="str">
        <f t="shared" si="17"/>
        <v/>
      </c>
      <c r="O30" s="52" t="str">
        <f t="shared" si="18"/>
        <v/>
      </c>
      <c r="P30" s="134" t="str">
        <f t="shared" si="19"/>
        <v/>
      </c>
      <c r="Q30" s="52" t="str">
        <f t="shared" si="20"/>
        <v/>
      </c>
      <c r="R30" s="134" t="str">
        <f t="shared" si="21"/>
        <v/>
      </c>
      <c r="S30" s="13" t="str">
        <f t="shared" si="10"/>
        <v/>
      </c>
      <c r="T30" s="138"/>
      <c r="U30" s="29"/>
      <c r="X30" s="65" t="e">
        <f>VLOOKUP($C30,食材マスタ!$A:$AB,5,FALSE)</f>
        <v>#N/A</v>
      </c>
      <c r="Y30" s="65" t="e">
        <f>VLOOKUP($C30,食材マスタ!$A:$AB,6,FALSE)</f>
        <v>#N/A</v>
      </c>
      <c r="Z30" s="65" t="e">
        <f>VLOOKUP($C30,食材マスタ!$A:$AB,13,FALSE)</f>
        <v>#N/A</v>
      </c>
      <c r="AA30" s="65" t="e">
        <f>VLOOKUP($C30,食材マスタ!$A:$AB,12,FALSE)</f>
        <v>#N/A</v>
      </c>
      <c r="AB30" s="65" t="e">
        <f>VLOOKUP($C30,食材マスタ!$A:$AB,14,FALSE)</f>
        <v>#N/A</v>
      </c>
      <c r="AC30" s="65" t="e">
        <f>VLOOKUP($C30,食材マスタ!$A:$AB,16,FALSE)</f>
        <v>#N/A</v>
      </c>
      <c r="AD30" s="65" t="e">
        <f>VLOOKUP($C30,食材マスタ!$A:$AB,19,FALSE)</f>
        <v>#N/A</v>
      </c>
      <c r="AE30" s="65" t="e">
        <f>VLOOKUP($C30,食材マスタ!$A:$AB,26,FALSE)</f>
        <v>#N/A</v>
      </c>
      <c r="AF30" s="65" t="e">
        <f>VLOOKUP($C30,食材マスタ!$A:$AB,28,FALSE)</f>
        <v>#N/A</v>
      </c>
    </row>
    <row r="31" spans="1:32" ht="14.25" customHeight="1" x14ac:dyDescent="0.25">
      <c r="A31" s="291"/>
      <c r="B31" s="292"/>
      <c r="C31" s="46"/>
      <c r="D31" s="47"/>
      <c r="E31" s="123" t="str">
        <f>IF(C31="","",VLOOKUP(C31,食材マスタ!$A$3:$AB$455,6,FALSE))</f>
        <v/>
      </c>
      <c r="F31" s="49"/>
      <c r="G31" s="50" t="str">
        <f t="shared" si="11"/>
        <v/>
      </c>
      <c r="H31" s="41" t="str">
        <f t="shared" si="12"/>
        <v/>
      </c>
      <c r="I31" s="126" t="str">
        <f>IF(C31="","",VLOOKUP(C31,食材マスタ!$A$3:$AB$455,13,FALSE))</f>
        <v/>
      </c>
      <c r="J31" s="43" t="str">
        <f t="shared" si="13"/>
        <v/>
      </c>
      <c r="K31" s="51" t="str">
        <f t="shared" si="14"/>
        <v/>
      </c>
      <c r="L31" s="134" t="str">
        <f t="shared" si="15"/>
        <v/>
      </c>
      <c r="M31" s="52" t="str">
        <f t="shared" si="16"/>
        <v/>
      </c>
      <c r="N31" s="134" t="str">
        <f t="shared" si="17"/>
        <v/>
      </c>
      <c r="O31" s="52" t="str">
        <f t="shared" si="18"/>
        <v/>
      </c>
      <c r="P31" s="134" t="str">
        <f t="shared" si="19"/>
        <v/>
      </c>
      <c r="Q31" s="52" t="str">
        <f t="shared" si="20"/>
        <v/>
      </c>
      <c r="R31" s="134" t="str">
        <f t="shared" si="21"/>
        <v/>
      </c>
      <c r="S31" s="13" t="str">
        <f t="shared" si="10"/>
        <v/>
      </c>
      <c r="T31" s="138"/>
      <c r="U31" s="29"/>
      <c r="X31" s="65" t="e">
        <f>VLOOKUP($C31,食材マスタ!$A:$AB,5,FALSE)</f>
        <v>#N/A</v>
      </c>
      <c r="Y31" s="65" t="e">
        <f>VLOOKUP($C31,食材マスタ!$A:$AB,6,FALSE)</f>
        <v>#N/A</v>
      </c>
      <c r="Z31" s="65" t="e">
        <f>VLOOKUP($C31,食材マスタ!$A:$AB,13,FALSE)</f>
        <v>#N/A</v>
      </c>
      <c r="AA31" s="65" t="e">
        <f>VLOOKUP($C31,食材マスタ!$A:$AB,12,FALSE)</f>
        <v>#N/A</v>
      </c>
      <c r="AB31" s="65" t="e">
        <f>VLOOKUP($C31,食材マスタ!$A:$AB,14,FALSE)</f>
        <v>#N/A</v>
      </c>
      <c r="AC31" s="65" t="e">
        <f>VLOOKUP($C31,食材マスタ!$A:$AB,16,FALSE)</f>
        <v>#N/A</v>
      </c>
      <c r="AD31" s="65" t="e">
        <f>VLOOKUP($C31,食材マスタ!$A:$AB,19,FALSE)</f>
        <v>#N/A</v>
      </c>
      <c r="AE31" s="65" t="e">
        <f>VLOOKUP($C31,食材マスタ!$A:$AB,26,FALSE)</f>
        <v>#N/A</v>
      </c>
      <c r="AF31" s="65" t="e">
        <f>VLOOKUP($C31,食材マスタ!$A:$AB,28,FALSE)</f>
        <v>#N/A</v>
      </c>
    </row>
    <row r="32" spans="1:32" ht="14.25" customHeight="1" x14ac:dyDescent="0.25">
      <c r="A32" s="291"/>
      <c r="B32" s="292"/>
      <c r="C32" s="46"/>
      <c r="D32" s="47"/>
      <c r="E32" s="123" t="str">
        <f>IF(C32="","",VLOOKUP(C32,食材マスタ!$A$3:$AB$455,6,FALSE))</f>
        <v/>
      </c>
      <c r="F32" s="49"/>
      <c r="G32" s="50" t="str">
        <f t="shared" si="11"/>
        <v/>
      </c>
      <c r="H32" s="41" t="str">
        <f t="shared" si="12"/>
        <v/>
      </c>
      <c r="I32" s="126" t="str">
        <f>IF(C32="","",VLOOKUP(C32,食材マスタ!$A$3:$AB$455,13,FALSE))</f>
        <v/>
      </c>
      <c r="J32" s="43" t="str">
        <f t="shared" si="13"/>
        <v/>
      </c>
      <c r="K32" s="51" t="str">
        <f t="shared" si="14"/>
        <v/>
      </c>
      <c r="L32" s="134" t="str">
        <f t="shared" si="15"/>
        <v/>
      </c>
      <c r="M32" s="52" t="str">
        <f t="shared" si="16"/>
        <v/>
      </c>
      <c r="N32" s="134" t="str">
        <f t="shared" si="17"/>
        <v/>
      </c>
      <c r="O32" s="52" t="str">
        <f t="shared" si="18"/>
        <v/>
      </c>
      <c r="P32" s="134" t="str">
        <f t="shared" si="19"/>
        <v/>
      </c>
      <c r="Q32" s="52" t="str">
        <f t="shared" si="20"/>
        <v/>
      </c>
      <c r="R32" s="134" t="str">
        <f t="shared" si="21"/>
        <v/>
      </c>
      <c r="S32" s="13" t="str">
        <f t="shared" si="10"/>
        <v/>
      </c>
      <c r="T32" s="138"/>
      <c r="U32" s="29"/>
      <c r="X32" s="65" t="e">
        <f>VLOOKUP($C32,食材マスタ!$A:$AB,5,FALSE)</f>
        <v>#N/A</v>
      </c>
      <c r="Y32" s="65" t="e">
        <f>VLOOKUP($C32,食材マスタ!$A:$AB,6,FALSE)</f>
        <v>#N/A</v>
      </c>
      <c r="Z32" s="65" t="e">
        <f>VLOOKUP($C32,食材マスタ!$A:$AB,13,FALSE)</f>
        <v>#N/A</v>
      </c>
      <c r="AA32" s="65" t="e">
        <f>VLOOKUP($C32,食材マスタ!$A:$AB,12,FALSE)</f>
        <v>#N/A</v>
      </c>
      <c r="AB32" s="65" t="e">
        <f>VLOOKUP($C32,食材マスタ!$A:$AB,14,FALSE)</f>
        <v>#N/A</v>
      </c>
      <c r="AC32" s="65" t="e">
        <f>VLOOKUP($C32,食材マスタ!$A:$AB,16,FALSE)</f>
        <v>#N/A</v>
      </c>
      <c r="AD32" s="65" t="e">
        <f>VLOOKUP($C32,食材マスタ!$A:$AB,19,FALSE)</f>
        <v>#N/A</v>
      </c>
      <c r="AE32" s="65" t="e">
        <f>VLOOKUP($C32,食材マスタ!$A:$AB,26,FALSE)</f>
        <v>#N/A</v>
      </c>
      <c r="AF32" s="65" t="e">
        <f>VLOOKUP($C32,食材マスタ!$A:$AB,28,FALSE)</f>
        <v>#N/A</v>
      </c>
    </row>
    <row r="33" spans="1:32" ht="14.25" customHeight="1" x14ac:dyDescent="0.25">
      <c r="A33" s="291"/>
      <c r="B33" s="292"/>
      <c r="C33" s="46"/>
      <c r="D33" s="47"/>
      <c r="E33" s="123" t="str">
        <f>IF(C33="","",VLOOKUP(C33,食材マスタ!$A$3:$AB$455,6,FALSE))</f>
        <v/>
      </c>
      <c r="F33" s="49"/>
      <c r="G33" s="50" t="str">
        <f t="shared" si="11"/>
        <v/>
      </c>
      <c r="H33" s="41" t="str">
        <f t="shared" si="12"/>
        <v/>
      </c>
      <c r="I33" s="126" t="str">
        <f>IF(C33="","",VLOOKUP(C33,食材マスタ!$A$3:$AB$455,13,FALSE))</f>
        <v/>
      </c>
      <c r="J33" s="43" t="str">
        <f t="shared" si="13"/>
        <v/>
      </c>
      <c r="K33" s="51" t="str">
        <f t="shared" si="14"/>
        <v/>
      </c>
      <c r="L33" s="134" t="str">
        <f t="shared" si="15"/>
        <v/>
      </c>
      <c r="M33" s="52" t="str">
        <f t="shared" si="16"/>
        <v/>
      </c>
      <c r="N33" s="134" t="str">
        <f t="shared" si="17"/>
        <v/>
      </c>
      <c r="O33" s="52" t="str">
        <f t="shared" si="18"/>
        <v/>
      </c>
      <c r="P33" s="134" t="str">
        <f t="shared" si="19"/>
        <v/>
      </c>
      <c r="Q33" s="52" t="str">
        <f t="shared" si="20"/>
        <v/>
      </c>
      <c r="R33" s="134" t="str">
        <f t="shared" si="21"/>
        <v/>
      </c>
      <c r="S33" s="13" t="str">
        <f t="shared" si="10"/>
        <v/>
      </c>
      <c r="T33" s="138"/>
      <c r="U33" s="29"/>
      <c r="X33" s="65" t="e">
        <f>VLOOKUP($C33,食材マスタ!$A:$AB,5,FALSE)</f>
        <v>#N/A</v>
      </c>
      <c r="Y33" s="65" t="e">
        <f>VLOOKUP($C33,食材マスタ!$A:$AB,6,FALSE)</f>
        <v>#N/A</v>
      </c>
      <c r="Z33" s="65" t="e">
        <f>VLOOKUP($C33,食材マスタ!$A:$AB,13,FALSE)</f>
        <v>#N/A</v>
      </c>
      <c r="AA33" s="65" t="e">
        <f>VLOOKUP($C33,食材マスタ!$A:$AB,12,FALSE)</f>
        <v>#N/A</v>
      </c>
      <c r="AB33" s="65" t="e">
        <f>VLOOKUP($C33,食材マスタ!$A:$AB,14,FALSE)</f>
        <v>#N/A</v>
      </c>
      <c r="AC33" s="65" t="e">
        <f>VLOOKUP($C33,食材マスタ!$A:$AB,16,FALSE)</f>
        <v>#N/A</v>
      </c>
      <c r="AD33" s="65" t="e">
        <f>VLOOKUP($C33,食材マスタ!$A:$AB,19,FALSE)</f>
        <v>#N/A</v>
      </c>
      <c r="AE33" s="65" t="e">
        <f>VLOOKUP($C33,食材マスタ!$A:$AB,26,FALSE)</f>
        <v>#N/A</v>
      </c>
      <c r="AF33" s="65" t="e">
        <f>VLOOKUP($C33,食材マスタ!$A:$AB,28,FALSE)</f>
        <v>#N/A</v>
      </c>
    </row>
    <row r="34" spans="1:32" ht="14.25" customHeight="1" x14ac:dyDescent="0.25">
      <c r="A34" s="291"/>
      <c r="B34" s="292"/>
      <c r="C34" s="46"/>
      <c r="D34" s="53"/>
      <c r="E34" s="123" t="str">
        <f>IF(C34="","",VLOOKUP(C34,食材マスタ!$A$3:$AB$455,6,FALSE))</f>
        <v/>
      </c>
      <c r="F34" s="49"/>
      <c r="G34" s="50" t="str">
        <f t="shared" si="11"/>
        <v/>
      </c>
      <c r="H34" s="41" t="str">
        <f t="shared" si="12"/>
        <v/>
      </c>
      <c r="I34" s="126" t="str">
        <f>IF(C34="","",VLOOKUP(C34,食材マスタ!$A$3:$AB$455,13,FALSE))</f>
        <v/>
      </c>
      <c r="J34" s="43" t="str">
        <f t="shared" si="13"/>
        <v/>
      </c>
      <c r="K34" s="51" t="str">
        <f t="shared" si="14"/>
        <v/>
      </c>
      <c r="L34" s="134" t="str">
        <f t="shared" si="15"/>
        <v/>
      </c>
      <c r="M34" s="52" t="str">
        <f t="shared" si="16"/>
        <v/>
      </c>
      <c r="N34" s="134" t="str">
        <f t="shared" si="17"/>
        <v/>
      </c>
      <c r="O34" s="52" t="str">
        <f t="shared" si="18"/>
        <v/>
      </c>
      <c r="P34" s="134" t="str">
        <f t="shared" si="19"/>
        <v/>
      </c>
      <c r="Q34" s="52" t="str">
        <f t="shared" si="20"/>
        <v/>
      </c>
      <c r="R34" s="134" t="str">
        <f t="shared" si="21"/>
        <v/>
      </c>
      <c r="S34" s="13" t="str">
        <f t="shared" si="10"/>
        <v/>
      </c>
      <c r="T34" s="138"/>
      <c r="U34" s="29"/>
      <c r="X34" s="65" t="e">
        <f>VLOOKUP($C34,食材マスタ!$A:$AB,5,FALSE)</f>
        <v>#N/A</v>
      </c>
      <c r="Y34" s="65" t="e">
        <f>VLOOKUP($C34,食材マスタ!$A:$AB,6,FALSE)</f>
        <v>#N/A</v>
      </c>
      <c r="Z34" s="65" t="e">
        <f>VLOOKUP($C34,食材マスタ!$A:$AB,13,FALSE)</f>
        <v>#N/A</v>
      </c>
      <c r="AA34" s="65" t="e">
        <f>VLOOKUP($C34,食材マスタ!$A:$AB,12,FALSE)</f>
        <v>#N/A</v>
      </c>
      <c r="AB34" s="65" t="e">
        <f>VLOOKUP($C34,食材マスタ!$A:$AB,14,FALSE)</f>
        <v>#N/A</v>
      </c>
      <c r="AC34" s="65" t="e">
        <f>VLOOKUP($C34,食材マスタ!$A:$AB,16,FALSE)</f>
        <v>#N/A</v>
      </c>
      <c r="AD34" s="65" t="e">
        <f>VLOOKUP($C34,食材マスタ!$A:$AB,19,FALSE)</f>
        <v>#N/A</v>
      </c>
      <c r="AE34" s="65" t="e">
        <f>VLOOKUP($C34,食材マスタ!$A:$AB,26,FALSE)</f>
        <v>#N/A</v>
      </c>
      <c r="AF34" s="65" t="e">
        <f>VLOOKUP($C34,食材マスタ!$A:$AB,28,FALSE)</f>
        <v>#N/A</v>
      </c>
    </row>
    <row r="35" spans="1:32" ht="14.25" customHeight="1" x14ac:dyDescent="0.25">
      <c r="A35" s="291"/>
      <c r="B35" s="292"/>
      <c r="C35" s="46"/>
      <c r="D35" s="47"/>
      <c r="E35" s="123" t="str">
        <f>IF(C35="","",VLOOKUP(C35,食材マスタ!$A$3:$AB$455,6,FALSE))</f>
        <v/>
      </c>
      <c r="F35" s="49"/>
      <c r="G35" s="50" t="str">
        <f t="shared" si="11"/>
        <v/>
      </c>
      <c r="H35" s="41" t="str">
        <f t="shared" si="12"/>
        <v/>
      </c>
      <c r="I35" s="126" t="str">
        <f>IF(C35="","",VLOOKUP(C35,食材マスタ!$A$3:$AB$455,13,FALSE))</f>
        <v/>
      </c>
      <c r="J35" s="43" t="str">
        <f t="shared" si="13"/>
        <v/>
      </c>
      <c r="K35" s="51" t="str">
        <f t="shared" si="14"/>
        <v/>
      </c>
      <c r="L35" s="134" t="str">
        <f t="shared" si="15"/>
        <v/>
      </c>
      <c r="M35" s="52" t="str">
        <f t="shared" si="16"/>
        <v/>
      </c>
      <c r="N35" s="134" t="str">
        <f t="shared" si="17"/>
        <v/>
      </c>
      <c r="O35" s="52" t="str">
        <f t="shared" si="18"/>
        <v/>
      </c>
      <c r="P35" s="134" t="str">
        <f t="shared" si="19"/>
        <v/>
      </c>
      <c r="Q35" s="52" t="str">
        <f t="shared" si="20"/>
        <v/>
      </c>
      <c r="R35" s="134" t="str">
        <f t="shared" si="21"/>
        <v/>
      </c>
      <c r="S35" s="13" t="str">
        <f t="shared" si="10"/>
        <v/>
      </c>
      <c r="T35" s="138"/>
      <c r="U35" s="29"/>
      <c r="X35" s="65" t="e">
        <f>VLOOKUP($C35,食材マスタ!$A:$AB,5,FALSE)</f>
        <v>#N/A</v>
      </c>
      <c r="Y35" s="65" t="e">
        <f>VLOOKUP($C35,食材マスタ!$A:$AB,6,FALSE)</f>
        <v>#N/A</v>
      </c>
      <c r="Z35" s="65" t="e">
        <f>VLOOKUP($C35,食材マスタ!$A:$AB,13,FALSE)</f>
        <v>#N/A</v>
      </c>
      <c r="AA35" s="65" t="e">
        <f>VLOOKUP($C35,食材マスタ!$A:$AB,12,FALSE)</f>
        <v>#N/A</v>
      </c>
      <c r="AB35" s="65" t="e">
        <f>VLOOKUP($C35,食材マスタ!$A:$AB,14,FALSE)</f>
        <v>#N/A</v>
      </c>
      <c r="AC35" s="65" t="e">
        <f>VLOOKUP($C35,食材マスタ!$A:$AB,16,FALSE)</f>
        <v>#N/A</v>
      </c>
      <c r="AD35" s="65" t="e">
        <f>VLOOKUP($C35,食材マスタ!$A:$AB,19,FALSE)</f>
        <v>#N/A</v>
      </c>
      <c r="AE35" s="65" t="e">
        <f>VLOOKUP($C35,食材マスタ!$A:$AB,26,FALSE)</f>
        <v>#N/A</v>
      </c>
      <c r="AF35" s="65" t="e">
        <f>VLOOKUP($C35,食材マスタ!$A:$AB,28,FALSE)</f>
        <v>#N/A</v>
      </c>
    </row>
    <row r="36" spans="1:32" ht="14.25" customHeight="1" x14ac:dyDescent="0.25">
      <c r="A36" s="291"/>
      <c r="B36" s="292"/>
      <c r="C36" s="46"/>
      <c r="D36" s="47"/>
      <c r="E36" s="123" t="str">
        <f>IF(C36="","",VLOOKUP(C36,食材マスタ!$A$3:$AB$455,6,FALSE))</f>
        <v/>
      </c>
      <c r="F36" s="49"/>
      <c r="G36" s="50" t="str">
        <f t="shared" si="11"/>
        <v/>
      </c>
      <c r="H36" s="41" t="str">
        <f t="shared" si="12"/>
        <v/>
      </c>
      <c r="I36" s="126" t="str">
        <f>IF(C36="","",VLOOKUP(C36,食材マスタ!$A$3:$AB$455,13,FALSE))</f>
        <v/>
      </c>
      <c r="J36" s="43" t="str">
        <f t="shared" si="13"/>
        <v/>
      </c>
      <c r="K36" s="51" t="str">
        <f t="shared" si="14"/>
        <v/>
      </c>
      <c r="L36" s="134" t="str">
        <f t="shared" si="15"/>
        <v/>
      </c>
      <c r="M36" s="52" t="str">
        <f t="shared" si="16"/>
        <v/>
      </c>
      <c r="N36" s="134" t="str">
        <f t="shared" si="17"/>
        <v/>
      </c>
      <c r="O36" s="52" t="str">
        <f t="shared" si="18"/>
        <v/>
      </c>
      <c r="P36" s="134" t="str">
        <f t="shared" si="19"/>
        <v/>
      </c>
      <c r="Q36" s="52" t="str">
        <f t="shared" si="20"/>
        <v/>
      </c>
      <c r="R36" s="134" t="str">
        <f t="shared" si="21"/>
        <v/>
      </c>
      <c r="S36" s="13" t="str">
        <f t="shared" si="10"/>
        <v/>
      </c>
      <c r="T36" s="138"/>
      <c r="U36" s="29"/>
      <c r="X36" s="65" t="e">
        <f>VLOOKUP($C36,食材マスタ!$A:$AB,5,FALSE)</f>
        <v>#N/A</v>
      </c>
      <c r="Y36" s="65" t="e">
        <f>VLOOKUP($C36,食材マスタ!$A:$AB,6,FALSE)</f>
        <v>#N/A</v>
      </c>
      <c r="Z36" s="65" t="e">
        <f>VLOOKUP($C36,食材マスタ!$A:$AB,13,FALSE)</f>
        <v>#N/A</v>
      </c>
      <c r="AA36" s="65" t="e">
        <f>VLOOKUP($C36,食材マスタ!$A:$AB,12,FALSE)</f>
        <v>#N/A</v>
      </c>
      <c r="AB36" s="65" t="e">
        <f>VLOOKUP($C36,食材マスタ!$A:$AB,14,FALSE)</f>
        <v>#N/A</v>
      </c>
      <c r="AC36" s="65" t="e">
        <f>VLOOKUP($C36,食材マスタ!$A:$AB,16,FALSE)</f>
        <v>#N/A</v>
      </c>
      <c r="AD36" s="65" t="e">
        <f>VLOOKUP($C36,食材マスタ!$A:$AB,19,FALSE)</f>
        <v>#N/A</v>
      </c>
      <c r="AE36" s="65" t="e">
        <f>VLOOKUP($C36,食材マスタ!$A:$AB,26,FALSE)</f>
        <v>#N/A</v>
      </c>
      <c r="AF36" s="65" t="e">
        <f>VLOOKUP($C36,食材マスタ!$A:$AB,28,FALSE)</f>
        <v>#N/A</v>
      </c>
    </row>
    <row r="37" spans="1:32" ht="14.25" customHeight="1" x14ac:dyDescent="0.25">
      <c r="A37" s="291"/>
      <c r="B37" s="292"/>
      <c r="C37" s="46"/>
      <c r="D37" s="53"/>
      <c r="E37" s="123" t="str">
        <f>IF(C37="","",VLOOKUP(C37,食材マスタ!$A$3:$AB$455,6,FALSE))</f>
        <v/>
      </c>
      <c r="F37" s="49"/>
      <c r="G37" s="50" t="str">
        <f t="shared" si="11"/>
        <v/>
      </c>
      <c r="H37" s="41" t="str">
        <f t="shared" si="12"/>
        <v/>
      </c>
      <c r="I37" s="126" t="str">
        <f>IF(C37="","",VLOOKUP(C37,食材マスタ!$A$3:$AB$455,13,FALSE))</f>
        <v/>
      </c>
      <c r="J37" s="43" t="str">
        <f t="shared" si="13"/>
        <v/>
      </c>
      <c r="K37" s="51" t="str">
        <f t="shared" si="14"/>
        <v/>
      </c>
      <c r="L37" s="134" t="str">
        <f t="shared" si="15"/>
        <v/>
      </c>
      <c r="M37" s="52" t="str">
        <f t="shared" si="16"/>
        <v/>
      </c>
      <c r="N37" s="134" t="str">
        <f t="shared" si="17"/>
        <v/>
      </c>
      <c r="O37" s="52" t="str">
        <f t="shared" si="18"/>
        <v/>
      </c>
      <c r="P37" s="134" t="str">
        <f t="shared" si="19"/>
        <v/>
      </c>
      <c r="Q37" s="52" t="str">
        <f t="shared" si="20"/>
        <v/>
      </c>
      <c r="R37" s="134" t="str">
        <f t="shared" si="21"/>
        <v/>
      </c>
      <c r="S37" s="13" t="str">
        <f t="shared" si="10"/>
        <v/>
      </c>
      <c r="T37" s="138"/>
      <c r="U37" s="30"/>
      <c r="X37" s="65" t="e">
        <f>VLOOKUP($C37,食材マスタ!$A:$AB,5,FALSE)</f>
        <v>#N/A</v>
      </c>
      <c r="Y37" s="65" t="e">
        <f>VLOOKUP($C37,食材マスタ!$A:$AB,6,FALSE)</f>
        <v>#N/A</v>
      </c>
      <c r="Z37" s="65" t="e">
        <f>VLOOKUP($C37,食材マスタ!$A:$AB,13,FALSE)</f>
        <v>#N/A</v>
      </c>
      <c r="AA37" s="65" t="e">
        <f>VLOOKUP($C37,食材マスタ!$A:$AB,12,FALSE)</f>
        <v>#N/A</v>
      </c>
      <c r="AB37" s="65" t="e">
        <f>VLOOKUP($C37,食材マスタ!$A:$AB,14,FALSE)</f>
        <v>#N/A</v>
      </c>
      <c r="AC37" s="65" t="e">
        <f>VLOOKUP($C37,食材マスタ!$A:$AB,16,FALSE)</f>
        <v>#N/A</v>
      </c>
      <c r="AD37" s="65" t="e">
        <f>VLOOKUP($C37,食材マスタ!$A:$AB,19,FALSE)</f>
        <v>#N/A</v>
      </c>
      <c r="AE37" s="65" t="e">
        <f>VLOOKUP($C37,食材マスタ!$A:$AB,26,FALSE)</f>
        <v>#N/A</v>
      </c>
      <c r="AF37" s="65" t="e">
        <f>VLOOKUP($C37,食材マスタ!$A:$AB,28,FALSE)</f>
        <v>#N/A</v>
      </c>
    </row>
    <row r="38" spans="1:32" ht="14.25" customHeight="1" x14ac:dyDescent="0.25">
      <c r="A38" s="291"/>
      <c r="B38" s="292"/>
      <c r="C38" s="46"/>
      <c r="D38" s="47"/>
      <c r="E38" s="123" t="str">
        <f>IF(C38="","",VLOOKUP(C38,食材マスタ!$A$3:$AB$455,6,FALSE))</f>
        <v/>
      </c>
      <c r="F38" s="49"/>
      <c r="G38" s="50" t="str">
        <f t="shared" si="11"/>
        <v/>
      </c>
      <c r="H38" s="41" t="str">
        <f t="shared" si="12"/>
        <v/>
      </c>
      <c r="I38" s="126" t="str">
        <f>IF(C38="","",VLOOKUP(C38,食材マスタ!$A$3:$AB$455,13,FALSE))</f>
        <v/>
      </c>
      <c r="J38" s="43" t="str">
        <f t="shared" si="13"/>
        <v/>
      </c>
      <c r="K38" s="51" t="str">
        <f t="shared" si="14"/>
        <v/>
      </c>
      <c r="L38" s="134" t="str">
        <f t="shared" si="15"/>
        <v/>
      </c>
      <c r="M38" s="52" t="str">
        <f t="shared" si="16"/>
        <v/>
      </c>
      <c r="N38" s="134" t="str">
        <f t="shared" si="17"/>
        <v/>
      </c>
      <c r="O38" s="52" t="str">
        <f t="shared" si="18"/>
        <v/>
      </c>
      <c r="P38" s="134" t="str">
        <f t="shared" si="19"/>
        <v/>
      </c>
      <c r="Q38" s="52" t="str">
        <f t="shared" si="20"/>
        <v/>
      </c>
      <c r="R38" s="134" t="str">
        <f t="shared" si="21"/>
        <v/>
      </c>
      <c r="S38" s="13" t="str">
        <f t="shared" si="10"/>
        <v/>
      </c>
      <c r="T38" s="138"/>
      <c r="U38" s="30"/>
      <c r="X38" s="65" t="e">
        <f>VLOOKUP($C38,食材マスタ!$A:$AB,5,FALSE)</f>
        <v>#N/A</v>
      </c>
      <c r="Y38" s="65" t="e">
        <f>VLOOKUP($C38,食材マスタ!$A:$AB,6,FALSE)</f>
        <v>#N/A</v>
      </c>
      <c r="Z38" s="65" t="e">
        <f>VLOOKUP($C38,食材マスタ!$A:$AB,13,FALSE)</f>
        <v>#N/A</v>
      </c>
      <c r="AA38" s="65" t="e">
        <f>VLOOKUP($C38,食材マスタ!$A:$AB,12,FALSE)</f>
        <v>#N/A</v>
      </c>
      <c r="AB38" s="65" t="e">
        <f>VLOOKUP($C38,食材マスタ!$A:$AB,14,FALSE)</f>
        <v>#N/A</v>
      </c>
      <c r="AC38" s="65" t="e">
        <f>VLOOKUP($C38,食材マスタ!$A:$AB,16,FALSE)</f>
        <v>#N/A</v>
      </c>
      <c r="AD38" s="65" t="e">
        <f>VLOOKUP($C38,食材マスタ!$A:$AB,19,FALSE)</f>
        <v>#N/A</v>
      </c>
      <c r="AE38" s="65" t="e">
        <f>VLOOKUP($C38,食材マスタ!$A:$AB,26,FALSE)</f>
        <v>#N/A</v>
      </c>
      <c r="AF38" s="65" t="e">
        <f>VLOOKUP($C38,食材マスタ!$A:$AB,28,FALSE)</f>
        <v>#N/A</v>
      </c>
    </row>
    <row r="39" spans="1:32" ht="14.25" customHeight="1" x14ac:dyDescent="0.25">
      <c r="A39" s="291"/>
      <c r="B39" s="292"/>
      <c r="C39" s="46"/>
      <c r="D39" s="47"/>
      <c r="E39" s="123" t="str">
        <f>IF(C39="","",VLOOKUP(C39,食材マスタ!$A$3:$AB$455,6,FALSE))</f>
        <v/>
      </c>
      <c r="F39" s="49"/>
      <c r="G39" s="50" t="str">
        <f t="shared" si="11"/>
        <v/>
      </c>
      <c r="H39" s="41" t="str">
        <f t="shared" si="12"/>
        <v/>
      </c>
      <c r="I39" s="126" t="str">
        <f>IF(C39="","",VLOOKUP(C39,食材マスタ!$A$3:$AB$455,13,FALSE))</f>
        <v/>
      </c>
      <c r="J39" s="43" t="str">
        <f t="shared" si="13"/>
        <v/>
      </c>
      <c r="K39" s="51" t="str">
        <f t="shared" si="14"/>
        <v/>
      </c>
      <c r="L39" s="134" t="str">
        <f t="shared" si="15"/>
        <v/>
      </c>
      <c r="M39" s="52" t="str">
        <f t="shared" si="16"/>
        <v/>
      </c>
      <c r="N39" s="134" t="str">
        <f t="shared" si="17"/>
        <v/>
      </c>
      <c r="O39" s="52" t="str">
        <f t="shared" si="18"/>
        <v/>
      </c>
      <c r="P39" s="134" t="str">
        <f t="shared" si="19"/>
        <v/>
      </c>
      <c r="Q39" s="52" t="str">
        <f t="shared" si="20"/>
        <v/>
      </c>
      <c r="R39" s="134" t="str">
        <f t="shared" si="21"/>
        <v/>
      </c>
      <c r="S39" s="13" t="str">
        <f t="shared" si="10"/>
        <v/>
      </c>
      <c r="T39" s="138"/>
      <c r="U39" s="30"/>
      <c r="X39" s="65" t="e">
        <f>VLOOKUP($C39,食材マスタ!$A:$AB,5,FALSE)</f>
        <v>#N/A</v>
      </c>
      <c r="Y39" s="65" t="e">
        <f>VLOOKUP($C39,食材マスタ!$A:$AB,6,FALSE)</f>
        <v>#N/A</v>
      </c>
      <c r="Z39" s="65" t="e">
        <f>VLOOKUP($C39,食材マスタ!$A:$AB,13,FALSE)</f>
        <v>#N/A</v>
      </c>
      <c r="AA39" s="65" t="e">
        <f>VLOOKUP($C39,食材マスタ!$A:$AB,12,FALSE)</f>
        <v>#N/A</v>
      </c>
      <c r="AB39" s="65" t="e">
        <f>VLOOKUP($C39,食材マスタ!$A:$AB,14,FALSE)</f>
        <v>#N/A</v>
      </c>
      <c r="AC39" s="65" t="e">
        <f>VLOOKUP($C39,食材マスタ!$A:$AB,16,FALSE)</f>
        <v>#N/A</v>
      </c>
      <c r="AD39" s="65" t="e">
        <f>VLOOKUP($C39,食材マスタ!$A:$AB,19,FALSE)</f>
        <v>#N/A</v>
      </c>
      <c r="AE39" s="65" t="e">
        <f>VLOOKUP($C39,食材マスタ!$A:$AB,26,FALSE)</f>
        <v>#N/A</v>
      </c>
      <c r="AF39" s="65" t="e">
        <f>VLOOKUP($C39,食材マスタ!$A:$AB,28,FALSE)</f>
        <v>#N/A</v>
      </c>
    </row>
    <row r="40" spans="1:32" ht="14.25" customHeight="1" x14ac:dyDescent="0.25">
      <c r="A40" s="291"/>
      <c r="B40" s="292"/>
      <c r="C40" s="61"/>
      <c r="D40" s="47"/>
      <c r="E40" s="123" t="str">
        <f>IF(C40="","",VLOOKUP(C40,食材マスタ!$A$3:$AB$455,6,FALSE))</f>
        <v/>
      </c>
      <c r="F40" s="49"/>
      <c r="G40" s="124" t="str">
        <f t="shared" si="11"/>
        <v/>
      </c>
      <c r="H40" s="125" t="str">
        <f t="shared" si="12"/>
        <v/>
      </c>
      <c r="I40" s="126" t="str">
        <f>IF(C40="","",VLOOKUP(C40,食材マスタ!$A$3:$AB$455,13,FALSE))</f>
        <v/>
      </c>
      <c r="J40" s="126" t="str">
        <f t="shared" si="13"/>
        <v/>
      </c>
      <c r="K40" s="127" t="str">
        <f t="shared" si="14"/>
        <v/>
      </c>
      <c r="L40" s="141" t="str">
        <f t="shared" si="15"/>
        <v/>
      </c>
      <c r="M40" s="128" t="str">
        <f t="shared" si="16"/>
        <v/>
      </c>
      <c r="N40" s="141" t="str">
        <f t="shared" si="17"/>
        <v/>
      </c>
      <c r="O40" s="128" t="str">
        <f t="shared" si="18"/>
        <v/>
      </c>
      <c r="P40" s="141" t="str">
        <f t="shared" si="19"/>
        <v/>
      </c>
      <c r="Q40" s="128" t="str">
        <f t="shared" si="20"/>
        <v/>
      </c>
      <c r="R40" s="141" t="str">
        <f t="shared" si="21"/>
        <v/>
      </c>
      <c r="S40" s="129" t="str">
        <f t="shared" si="10"/>
        <v/>
      </c>
      <c r="T40" s="138"/>
      <c r="U40" s="29"/>
      <c r="X40" s="65" t="e">
        <f>VLOOKUP($C40,食材マスタ!$A:$AB,5,FALSE)</f>
        <v>#N/A</v>
      </c>
      <c r="Y40" s="65" t="e">
        <f>VLOOKUP($C40,食材マスタ!$A:$AB,6,FALSE)</f>
        <v>#N/A</v>
      </c>
      <c r="Z40" s="65" t="e">
        <f>VLOOKUP($C40,食材マスタ!$A:$AB,13,FALSE)</f>
        <v>#N/A</v>
      </c>
      <c r="AA40" s="65" t="e">
        <f>VLOOKUP($C40,食材マスタ!$A:$AB,12,FALSE)</f>
        <v>#N/A</v>
      </c>
      <c r="AB40" s="65" t="e">
        <f>VLOOKUP($C40,食材マスタ!$A:$AB,14,FALSE)</f>
        <v>#N/A</v>
      </c>
      <c r="AC40" s="65" t="e">
        <f>VLOOKUP($C40,食材マスタ!$A:$AB,16,FALSE)</f>
        <v>#N/A</v>
      </c>
      <c r="AD40" s="65" t="e">
        <f>VLOOKUP($C40,食材マスタ!$A:$AB,19,FALSE)</f>
        <v>#N/A</v>
      </c>
      <c r="AE40" s="65" t="e">
        <f>VLOOKUP($C40,食材マスタ!$A:$AB,26,FALSE)</f>
        <v>#N/A</v>
      </c>
      <c r="AF40" s="65" t="e">
        <f>VLOOKUP($C40,食材マスタ!$A:$AB,28,FALSE)</f>
        <v>#N/A</v>
      </c>
    </row>
    <row r="41" spans="1:32" ht="14.25" customHeight="1" x14ac:dyDescent="0.25">
      <c r="A41" s="291"/>
      <c r="B41" s="292"/>
      <c r="C41" s="61"/>
      <c r="D41" s="47"/>
      <c r="E41" s="123" t="str">
        <f>IF(C41="","",VLOOKUP(C41,食材マスタ!$A$3:$AB$455,6,FALSE))</f>
        <v/>
      </c>
      <c r="F41" s="49"/>
      <c r="G41" s="124" t="str">
        <f t="shared" si="11"/>
        <v/>
      </c>
      <c r="H41" s="125" t="str">
        <f t="shared" si="12"/>
        <v/>
      </c>
      <c r="I41" s="126" t="str">
        <f>IF(C41="","",VLOOKUP(C41,食材マスタ!$A$3:$AB$455,13,FALSE))</f>
        <v/>
      </c>
      <c r="J41" s="126" t="str">
        <f t="shared" si="13"/>
        <v/>
      </c>
      <c r="K41" s="127" t="str">
        <f t="shared" si="14"/>
        <v/>
      </c>
      <c r="L41" s="141" t="str">
        <f t="shared" si="15"/>
        <v/>
      </c>
      <c r="M41" s="128" t="str">
        <f t="shared" si="16"/>
        <v/>
      </c>
      <c r="N41" s="141" t="str">
        <f t="shared" si="17"/>
        <v/>
      </c>
      <c r="O41" s="128" t="str">
        <f t="shared" si="18"/>
        <v/>
      </c>
      <c r="P41" s="141" t="str">
        <f t="shared" si="19"/>
        <v/>
      </c>
      <c r="Q41" s="128" t="str">
        <f t="shared" si="20"/>
        <v/>
      </c>
      <c r="R41" s="141" t="str">
        <f t="shared" si="21"/>
        <v/>
      </c>
      <c r="S41" s="129" t="str">
        <f t="shared" si="10"/>
        <v/>
      </c>
      <c r="T41" s="138"/>
      <c r="U41" s="29"/>
      <c r="X41" s="65" t="e">
        <f>VLOOKUP($C41,食材マスタ!$A:$AB,5,FALSE)</f>
        <v>#N/A</v>
      </c>
      <c r="Y41" s="65" t="e">
        <f>VLOOKUP($C41,食材マスタ!$A:$AB,6,FALSE)</f>
        <v>#N/A</v>
      </c>
      <c r="Z41" s="65" t="e">
        <f>VLOOKUP($C41,食材マスタ!$A:$AB,13,FALSE)</f>
        <v>#N/A</v>
      </c>
      <c r="AA41" s="65" t="e">
        <f>VLOOKUP($C41,食材マスタ!$A:$AB,12,FALSE)</f>
        <v>#N/A</v>
      </c>
      <c r="AB41" s="65" t="e">
        <f>VLOOKUP($C41,食材マスタ!$A:$AB,14,FALSE)</f>
        <v>#N/A</v>
      </c>
      <c r="AC41" s="65" t="e">
        <f>VLOOKUP($C41,食材マスタ!$A:$AB,16,FALSE)</f>
        <v>#N/A</v>
      </c>
      <c r="AD41" s="65" t="e">
        <f>VLOOKUP($C41,食材マスタ!$A:$AB,19,FALSE)</f>
        <v>#N/A</v>
      </c>
      <c r="AE41" s="65" t="e">
        <f>VLOOKUP($C41,食材マスタ!$A:$AB,26,FALSE)</f>
        <v>#N/A</v>
      </c>
      <c r="AF41" s="65" t="e">
        <f>VLOOKUP($C41,食材マスタ!$A:$AB,28,FALSE)</f>
        <v>#N/A</v>
      </c>
    </row>
    <row r="42" spans="1:32" ht="14.25" customHeight="1" x14ac:dyDescent="0.25">
      <c r="A42" s="291"/>
      <c r="B42" s="292"/>
      <c r="C42" s="61"/>
      <c r="D42" s="47"/>
      <c r="E42" s="123" t="str">
        <f>IF(C42="","",VLOOKUP(C42,食材マスタ!$A$3:$AB$455,6,FALSE))</f>
        <v/>
      </c>
      <c r="F42" s="49"/>
      <c r="G42" s="124" t="str">
        <f t="shared" ref="G42:G78" si="22">IF(C42="","",F42/((100-I42)/100))</f>
        <v/>
      </c>
      <c r="H42" s="125" t="str">
        <f t="shared" ref="H42:H78" si="23">IF(C42="","",ROUND(G42*AA42,1))</f>
        <v/>
      </c>
      <c r="I42" s="126" t="str">
        <f>IF(C42="","",VLOOKUP(C42,食材マスタ!$A$3:$AB$455,13,FALSE))</f>
        <v/>
      </c>
      <c r="J42" s="126" t="str">
        <f t="shared" ref="J42:J78" si="24">K42</f>
        <v/>
      </c>
      <c r="K42" s="127" t="str">
        <f t="shared" ref="K42:K78" si="25">IF(C42="","",ROUND((F42*AB42)/100,0))</f>
        <v/>
      </c>
      <c r="L42" s="141" t="str">
        <f t="shared" ref="L42:L78" si="26">M42</f>
        <v/>
      </c>
      <c r="M42" s="128" t="str">
        <f t="shared" ref="M42:M78" si="27">IF(C42="","",ROUND((F42*AC42)/100,1))</f>
        <v/>
      </c>
      <c r="N42" s="141" t="str">
        <f t="shared" ref="N42:N78" si="28">O42</f>
        <v/>
      </c>
      <c r="O42" s="128" t="str">
        <f t="shared" ref="O42:O78" si="29">IF(C42="","",ROUND((F42*AD42)/100,1))</f>
        <v/>
      </c>
      <c r="P42" s="141" t="str">
        <f t="shared" ref="P42:P78" si="30">Q42</f>
        <v/>
      </c>
      <c r="Q42" s="128" t="str">
        <f t="shared" ref="Q42:Q78" si="31">IF(C42="","",ROUND((F42*AE42)/100,1))</f>
        <v/>
      </c>
      <c r="R42" s="141" t="str">
        <f t="shared" ref="R42:R78" si="32">S42</f>
        <v/>
      </c>
      <c r="S42" s="129" t="str">
        <f t="shared" ref="S42:S53" si="33">IF(C42="","",ROUND((F42*AF42)/100,1))</f>
        <v/>
      </c>
      <c r="T42" s="138"/>
      <c r="U42" s="29"/>
      <c r="X42" s="65" t="e">
        <f>VLOOKUP($C42,食材マスタ!$A:$AB,5,FALSE)</f>
        <v>#N/A</v>
      </c>
      <c r="Y42" s="65" t="e">
        <f>VLOOKUP($C42,食材マスタ!$A:$AB,6,FALSE)</f>
        <v>#N/A</v>
      </c>
      <c r="Z42" s="65" t="e">
        <f>VLOOKUP($C42,食材マスタ!$A:$AB,13,FALSE)</f>
        <v>#N/A</v>
      </c>
      <c r="AA42" s="65" t="e">
        <f>VLOOKUP($C42,食材マスタ!$A:$AB,12,FALSE)</f>
        <v>#N/A</v>
      </c>
      <c r="AB42" s="65" t="e">
        <f>VLOOKUP($C42,食材マスタ!$A:$AB,14,FALSE)</f>
        <v>#N/A</v>
      </c>
      <c r="AC42" s="65" t="e">
        <f>VLOOKUP($C42,食材マスタ!$A:$AB,16,FALSE)</f>
        <v>#N/A</v>
      </c>
      <c r="AD42" s="65" t="e">
        <f>VLOOKUP($C42,食材マスタ!$A:$AB,19,FALSE)</f>
        <v>#N/A</v>
      </c>
      <c r="AE42" s="65" t="e">
        <f>VLOOKUP($C42,食材マスタ!$A:$AB,26,FALSE)</f>
        <v>#N/A</v>
      </c>
      <c r="AF42" s="65" t="e">
        <f>VLOOKUP($C42,食材マスタ!$A:$AB,28,FALSE)</f>
        <v>#N/A</v>
      </c>
    </row>
    <row r="43" spans="1:32" ht="14.25" customHeight="1" thickBot="1" x14ac:dyDescent="0.3">
      <c r="A43" s="295"/>
      <c r="B43" s="296"/>
      <c r="C43" s="71"/>
      <c r="D43" s="72"/>
      <c r="E43" s="73" t="str">
        <f>IF(C43="","",VLOOKUP(C43,食材マスタ!$A$3:$AB$455,6,FALSE))</f>
        <v/>
      </c>
      <c r="F43" s="68"/>
      <c r="G43" s="74" t="str">
        <f t="shared" si="22"/>
        <v/>
      </c>
      <c r="H43" s="75" t="str">
        <f t="shared" si="23"/>
        <v/>
      </c>
      <c r="I43" s="76" t="str">
        <f>IF(C43="","",VLOOKUP(C43,食材マスタ!$A$3:$AB$455,13,FALSE))</f>
        <v/>
      </c>
      <c r="J43" s="76" t="str">
        <f t="shared" si="24"/>
        <v/>
      </c>
      <c r="K43" s="77" t="str">
        <f t="shared" si="25"/>
        <v/>
      </c>
      <c r="L43" s="135" t="str">
        <f t="shared" si="26"/>
        <v/>
      </c>
      <c r="M43" s="78" t="str">
        <f t="shared" si="27"/>
        <v/>
      </c>
      <c r="N43" s="135" t="str">
        <f t="shared" si="28"/>
        <v/>
      </c>
      <c r="O43" s="78" t="str">
        <f t="shared" si="29"/>
        <v/>
      </c>
      <c r="P43" s="135" t="str">
        <f t="shared" si="30"/>
        <v/>
      </c>
      <c r="Q43" s="78" t="str">
        <f t="shared" si="31"/>
        <v/>
      </c>
      <c r="R43" s="135" t="str">
        <f t="shared" si="32"/>
        <v/>
      </c>
      <c r="S43" s="17" t="str">
        <f t="shared" si="33"/>
        <v/>
      </c>
      <c r="T43" s="140"/>
      <c r="U43" s="79"/>
      <c r="X43" s="65" t="e">
        <f>VLOOKUP($C43,食材マスタ!$A:$AB,5,FALSE)</f>
        <v>#N/A</v>
      </c>
      <c r="Y43" s="65" t="e">
        <f>VLOOKUP($C43,食材マスタ!$A:$AB,6,FALSE)</f>
        <v>#N/A</v>
      </c>
      <c r="Z43" s="65" t="e">
        <f>VLOOKUP($C43,食材マスタ!$A:$AB,13,FALSE)</f>
        <v>#N/A</v>
      </c>
      <c r="AA43" s="65" t="e">
        <f>VLOOKUP($C43,食材マスタ!$A:$AB,12,FALSE)</f>
        <v>#N/A</v>
      </c>
      <c r="AB43" s="65" t="e">
        <f>VLOOKUP($C43,食材マスタ!$A:$AB,14,FALSE)</f>
        <v>#N/A</v>
      </c>
      <c r="AC43" s="65" t="e">
        <f>VLOOKUP($C43,食材マスタ!$A:$AB,16,FALSE)</f>
        <v>#N/A</v>
      </c>
      <c r="AD43" s="65" t="e">
        <f>VLOOKUP($C43,食材マスタ!$A:$AB,19,FALSE)</f>
        <v>#N/A</v>
      </c>
      <c r="AE43" s="65" t="e">
        <f>VLOOKUP($C43,食材マスタ!$A:$AB,26,FALSE)</f>
        <v>#N/A</v>
      </c>
      <c r="AF43" s="65" t="e">
        <f>VLOOKUP($C43,食材マスタ!$A:$AB,28,FALSE)</f>
        <v>#N/A</v>
      </c>
    </row>
    <row r="44" spans="1:32" ht="14.25" customHeight="1" x14ac:dyDescent="0.25">
      <c r="A44" s="298"/>
      <c r="B44" s="299"/>
      <c r="C44" s="46"/>
      <c r="D44" s="62"/>
      <c r="E44" s="48" t="str">
        <f>IF(C44="","",VLOOKUP(C44,食材マスタ!$A$3:$AB$455,6,FALSE))</f>
        <v/>
      </c>
      <c r="F44" s="121"/>
      <c r="G44" s="50" t="str">
        <f t="shared" si="22"/>
        <v/>
      </c>
      <c r="H44" s="41" t="str">
        <f t="shared" si="23"/>
        <v/>
      </c>
      <c r="I44" s="43" t="str">
        <f>IF(C44="","",VLOOKUP(C44,食材マスタ!$A$3:$AB$455,13,FALSE))</f>
        <v/>
      </c>
      <c r="J44" s="43" t="str">
        <f t="shared" si="24"/>
        <v/>
      </c>
      <c r="K44" s="51" t="str">
        <f t="shared" si="25"/>
        <v/>
      </c>
      <c r="L44" s="134" t="str">
        <f t="shared" si="26"/>
        <v/>
      </c>
      <c r="M44" s="52" t="str">
        <f t="shared" si="27"/>
        <v/>
      </c>
      <c r="N44" s="134" t="str">
        <f t="shared" si="28"/>
        <v/>
      </c>
      <c r="O44" s="52" t="str">
        <f t="shared" si="29"/>
        <v/>
      </c>
      <c r="P44" s="134" t="str">
        <f t="shared" si="30"/>
        <v/>
      </c>
      <c r="Q44" s="52" t="str">
        <f t="shared" si="31"/>
        <v/>
      </c>
      <c r="R44" s="134" t="str">
        <f t="shared" si="32"/>
        <v/>
      </c>
      <c r="S44" s="13" t="str">
        <f t="shared" si="33"/>
        <v/>
      </c>
      <c r="T44" s="139"/>
      <c r="U44" s="122"/>
      <c r="X44" s="65" t="e">
        <f>VLOOKUP($C44,食材マスタ!$A:$AB,5,FALSE)</f>
        <v>#N/A</v>
      </c>
      <c r="Y44" s="65" t="e">
        <f>VLOOKUP($C44,食材マスタ!$A:$AB,6,FALSE)</f>
        <v>#N/A</v>
      </c>
      <c r="Z44" s="65" t="e">
        <f>VLOOKUP($C44,食材マスタ!$A:$AB,13,FALSE)</f>
        <v>#N/A</v>
      </c>
      <c r="AA44" s="65" t="e">
        <f>VLOOKUP($C44,食材マスタ!$A:$AB,12,FALSE)</f>
        <v>#N/A</v>
      </c>
      <c r="AB44" s="65" t="e">
        <f>VLOOKUP($C44,食材マスタ!$A:$AB,14,FALSE)</f>
        <v>#N/A</v>
      </c>
      <c r="AC44" s="65" t="e">
        <f>VLOOKUP($C44,食材マスタ!$A:$AB,16,FALSE)</f>
        <v>#N/A</v>
      </c>
      <c r="AD44" s="65" t="e">
        <f>VLOOKUP($C44,食材マスタ!$A:$AB,19,FALSE)</f>
        <v>#N/A</v>
      </c>
      <c r="AE44" s="65" t="e">
        <f>VLOOKUP($C44,食材マスタ!$A:$AB,26,FALSE)</f>
        <v>#N/A</v>
      </c>
      <c r="AF44" s="65" t="e">
        <f>VLOOKUP($C44,食材マスタ!$A:$AB,28,FALSE)</f>
        <v>#N/A</v>
      </c>
    </row>
    <row r="45" spans="1:32" ht="14.25" customHeight="1" x14ac:dyDescent="0.25">
      <c r="A45" s="291"/>
      <c r="B45" s="292"/>
      <c r="C45" s="46"/>
      <c r="D45" s="47"/>
      <c r="E45" s="123" t="str">
        <f>IF(C45="","",VLOOKUP(C45,食材マスタ!$A$3:$AB$455,6,FALSE))</f>
        <v/>
      </c>
      <c r="F45" s="49"/>
      <c r="G45" s="50" t="str">
        <f t="shared" si="22"/>
        <v/>
      </c>
      <c r="H45" s="41" t="str">
        <f t="shared" si="23"/>
        <v/>
      </c>
      <c r="I45" s="126" t="str">
        <f>IF(C45="","",VLOOKUP(C45,食材マスタ!$A$3:$AB$455,13,FALSE))</f>
        <v/>
      </c>
      <c r="J45" s="43" t="str">
        <f t="shared" si="24"/>
        <v/>
      </c>
      <c r="K45" s="51" t="str">
        <f t="shared" si="25"/>
        <v/>
      </c>
      <c r="L45" s="134" t="str">
        <f t="shared" si="26"/>
        <v/>
      </c>
      <c r="M45" s="52" t="str">
        <f t="shared" si="27"/>
        <v/>
      </c>
      <c r="N45" s="134" t="str">
        <f t="shared" si="28"/>
        <v/>
      </c>
      <c r="O45" s="52" t="str">
        <f t="shared" si="29"/>
        <v/>
      </c>
      <c r="P45" s="134" t="str">
        <f t="shared" si="30"/>
        <v/>
      </c>
      <c r="Q45" s="52" t="str">
        <f t="shared" si="31"/>
        <v/>
      </c>
      <c r="R45" s="134" t="str">
        <f t="shared" si="32"/>
        <v/>
      </c>
      <c r="S45" s="13" t="str">
        <f t="shared" si="33"/>
        <v/>
      </c>
      <c r="T45" s="138"/>
      <c r="U45" s="29"/>
      <c r="X45" s="65" t="e">
        <f>VLOOKUP($C45,食材マスタ!$A:$AB,5,FALSE)</f>
        <v>#N/A</v>
      </c>
      <c r="Y45" s="65" t="e">
        <f>VLOOKUP($C45,食材マスタ!$A:$AB,6,FALSE)</f>
        <v>#N/A</v>
      </c>
      <c r="Z45" s="65" t="e">
        <f>VLOOKUP($C45,食材マスタ!$A:$AB,13,FALSE)</f>
        <v>#N/A</v>
      </c>
      <c r="AA45" s="65" t="e">
        <f>VLOOKUP($C45,食材マスタ!$A:$AB,12,FALSE)</f>
        <v>#N/A</v>
      </c>
      <c r="AB45" s="65" t="e">
        <f>VLOOKUP($C45,食材マスタ!$A:$AB,14,FALSE)</f>
        <v>#N/A</v>
      </c>
      <c r="AC45" s="65" t="e">
        <f>VLOOKUP($C45,食材マスタ!$A:$AB,16,FALSE)</f>
        <v>#N/A</v>
      </c>
      <c r="AD45" s="65" t="e">
        <f>VLOOKUP($C45,食材マスタ!$A:$AB,19,FALSE)</f>
        <v>#N/A</v>
      </c>
      <c r="AE45" s="65" t="e">
        <f>VLOOKUP($C45,食材マスタ!$A:$AB,26,FALSE)</f>
        <v>#N/A</v>
      </c>
      <c r="AF45" s="65" t="e">
        <f>VLOOKUP($C45,食材マスタ!$A:$AB,28,FALSE)</f>
        <v>#N/A</v>
      </c>
    </row>
    <row r="46" spans="1:32" ht="14.25" customHeight="1" x14ac:dyDescent="0.25">
      <c r="A46" s="291"/>
      <c r="B46" s="292"/>
      <c r="C46" s="46"/>
      <c r="D46" s="47"/>
      <c r="E46" s="123" t="str">
        <f>IF(C46="","",VLOOKUP(C46,食材マスタ!$A$3:$AB$455,6,FALSE))</f>
        <v/>
      </c>
      <c r="F46" s="49"/>
      <c r="G46" s="50" t="str">
        <f t="shared" si="22"/>
        <v/>
      </c>
      <c r="H46" s="41" t="str">
        <f t="shared" si="23"/>
        <v/>
      </c>
      <c r="I46" s="126" t="str">
        <f>IF(C46="","",VLOOKUP(C46,食材マスタ!$A$3:$AB$455,13,FALSE))</f>
        <v/>
      </c>
      <c r="J46" s="43" t="str">
        <f t="shared" si="24"/>
        <v/>
      </c>
      <c r="K46" s="51" t="str">
        <f t="shared" si="25"/>
        <v/>
      </c>
      <c r="L46" s="134" t="str">
        <f t="shared" si="26"/>
        <v/>
      </c>
      <c r="M46" s="52" t="str">
        <f t="shared" si="27"/>
        <v/>
      </c>
      <c r="N46" s="134" t="str">
        <f t="shared" si="28"/>
        <v/>
      </c>
      <c r="O46" s="52" t="str">
        <f t="shared" si="29"/>
        <v/>
      </c>
      <c r="P46" s="134" t="str">
        <f t="shared" si="30"/>
        <v/>
      </c>
      <c r="Q46" s="52" t="str">
        <f t="shared" si="31"/>
        <v/>
      </c>
      <c r="R46" s="134" t="str">
        <f t="shared" si="32"/>
        <v/>
      </c>
      <c r="S46" s="13" t="str">
        <f t="shared" si="33"/>
        <v/>
      </c>
      <c r="T46" s="138"/>
      <c r="U46" s="29"/>
      <c r="X46" s="65" t="e">
        <f>VLOOKUP($C46,食材マスタ!$A:$AB,5,FALSE)</f>
        <v>#N/A</v>
      </c>
      <c r="Y46" s="65" t="e">
        <f>VLOOKUP($C46,食材マスタ!$A:$AB,6,FALSE)</f>
        <v>#N/A</v>
      </c>
      <c r="Z46" s="65" t="e">
        <f>VLOOKUP($C46,食材マスタ!$A:$AB,13,FALSE)</f>
        <v>#N/A</v>
      </c>
      <c r="AA46" s="65" t="e">
        <f>VLOOKUP($C46,食材マスタ!$A:$AB,12,FALSE)</f>
        <v>#N/A</v>
      </c>
      <c r="AB46" s="65" t="e">
        <f>VLOOKUP($C46,食材マスタ!$A:$AB,14,FALSE)</f>
        <v>#N/A</v>
      </c>
      <c r="AC46" s="65" t="e">
        <f>VLOOKUP($C46,食材マスタ!$A:$AB,16,FALSE)</f>
        <v>#N/A</v>
      </c>
      <c r="AD46" s="65" t="e">
        <f>VLOOKUP($C46,食材マスタ!$A:$AB,19,FALSE)</f>
        <v>#N/A</v>
      </c>
      <c r="AE46" s="65" t="e">
        <f>VLOOKUP($C46,食材マスタ!$A:$AB,26,FALSE)</f>
        <v>#N/A</v>
      </c>
      <c r="AF46" s="65" t="e">
        <f>VLOOKUP($C46,食材マスタ!$A:$AB,28,FALSE)</f>
        <v>#N/A</v>
      </c>
    </row>
    <row r="47" spans="1:32" ht="14.25" customHeight="1" x14ac:dyDescent="0.25">
      <c r="A47" s="291"/>
      <c r="B47" s="292"/>
      <c r="C47" s="46"/>
      <c r="D47" s="53"/>
      <c r="E47" s="123" t="str">
        <f>IF(C47="","",VLOOKUP(C47,食材マスタ!$A$3:$AB$455,6,FALSE))</f>
        <v/>
      </c>
      <c r="F47" s="49"/>
      <c r="G47" s="50" t="str">
        <f t="shared" si="22"/>
        <v/>
      </c>
      <c r="H47" s="41" t="str">
        <f t="shared" si="23"/>
        <v/>
      </c>
      <c r="I47" s="126" t="str">
        <f>IF(C47="","",VLOOKUP(C47,食材マスタ!$A$3:$AB$455,13,FALSE))</f>
        <v/>
      </c>
      <c r="J47" s="43" t="str">
        <f t="shared" si="24"/>
        <v/>
      </c>
      <c r="K47" s="51" t="str">
        <f t="shared" si="25"/>
        <v/>
      </c>
      <c r="L47" s="134" t="str">
        <f t="shared" si="26"/>
        <v/>
      </c>
      <c r="M47" s="52" t="str">
        <f t="shared" si="27"/>
        <v/>
      </c>
      <c r="N47" s="134" t="str">
        <f t="shared" si="28"/>
        <v/>
      </c>
      <c r="O47" s="52" t="str">
        <f t="shared" si="29"/>
        <v/>
      </c>
      <c r="P47" s="134" t="str">
        <f t="shared" si="30"/>
        <v/>
      </c>
      <c r="Q47" s="52" t="str">
        <f t="shared" si="31"/>
        <v/>
      </c>
      <c r="R47" s="134" t="str">
        <f t="shared" si="32"/>
        <v/>
      </c>
      <c r="S47" s="13" t="str">
        <f t="shared" si="33"/>
        <v/>
      </c>
      <c r="T47" s="138"/>
      <c r="U47" s="29"/>
      <c r="X47" s="65" t="e">
        <f>VLOOKUP($C47,食材マスタ!$A:$AB,5,FALSE)</f>
        <v>#N/A</v>
      </c>
      <c r="Y47" s="65" t="e">
        <f>VLOOKUP($C47,食材マスタ!$A:$AB,6,FALSE)</f>
        <v>#N/A</v>
      </c>
      <c r="Z47" s="65" t="e">
        <f>VLOOKUP($C47,食材マスタ!$A:$AB,13,FALSE)</f>
        <v>#N/A</v>
      </c>
      <c r="AA47" s="65" t="e">
        <f>VLOOKUP($C47,食材マスタ!$A:$AB,12,FALSE)</f>
        <v>#N/A</v>
      </c>
      <c r="AB47" s="65" t="e">
        <f>VLOOKUP($C47,食材マスタ!$A:$AB,14,FALSE)</f>
        <v>#N/A</v>
      </c>
      <c r="AC47" s="65" t="e">
        <f>VLOOKUP($C47,食材マスタ!$A:$AB,16,FALSE)</f>
        <v>#N/A</v>
      </c>
      <c r="AD47" s="65" t="e">
        <f>VLOOKUP($C47,食材マスタ!$A:$AB,19,FALSE)</f>
        <v>#N/A</v>
      </c>
      <c r="AE47" s="65" t="e">
        <f>VLOOKUP($C47,食材マスタ!$A:$AB,26,FALSE)</f>
        <v>#N/A</v>
      </c>
      <c r="AF47" s="65" t="e">
        <f>VLOOKUP($C47,食材マスタ!$A:$AB,28,FALSE)</f>
        <v>#N/A</v>
      </c>
    </row>
    <row r="48" spans="1:32" ht="14.25" customHeight="1" x14ac:dyDescent="0.25">
      <c r="A48" s="291"/>
      <c r="B48" s="292"/>
      <c r="C48" s="46"/>
      <c r="D48" s="47"/>
      <c r="E48" s="123" t="str">
        <f>IF(C48="","",VLOOKUP(C48,食材マスタ!$A$3:$AB$455,6,FALSE))</f>
        <v/>
      </c>
      <c r="F48" s="49"/>
      <c r="G48" s="50" t="str">
        <f t="shared" si="22"/>
        <v/>
      </c>
      <c r="H48" s="41" t="str">
        <f t="shared" si="23"/>
        <v/>
      </c>
      <c r="I48" s="126" t="str">
        <f>IF(C48="","",VLOOKUP(C48,食材マスタ!$A$3:$AB$455,13,FALSE))</f>
        <v/>
      </c>
      <c r="J48" s="43" t="str">
        <f t="shared" si="24"/>
        <v/>
      </c>
      <c r="K48" s="51" t="str">
        <f t="shared" si="25"/>
        <v/>
      </c>
      <c r="L48" s="134" t="str">
        <f t="shared" si="26"/>
        <v/>
      </c>
      <c r="M48" s="52" t="str">
        <f t="shared" si="27"/>
        <v/>
      </c>
      <c r="N48" s="134" t="str">
        <f t="shared" si="28"/>
        <v/>
      </c>
      <c r="O48" s="52" t="str">
        <f t="shared" si="29"/>
        <v/>
      </c>
      <c r="P48" s="134" t="str">
        <f t="shared" si="30"/>
        <v/>
      </c>
      <c r="Q48" s="52" t="str">
        <f t="shared" si="31"/>
        <v/>
      </c>
      <c r="R48" s="134" t="str">
        <f t="shared" si="32"/>
        <v/>
      </c>
      <c r="S48" s="13" t="str">
        <f t="shared" si="33"/>
        <v/>
      </c>
      <c r="T48" s="138"/>
      <c r="U48" s="29"/>
      <c r="X48" s="65" t="e">
        <f>VLOOKUP($C48,食材マスタ!$A:$AB,5,FALSE)</f>
        <v>#N/A</v>
      </c>
      <c r="Y48" s="65" t="e">
        <f>VLOOKUP($C48,食材マスタ!$A:$AB,6,FALSE)</f>
        <v>#N/A</v>
      </c>
      <c r="Z48" s="65" t="e">
        <f>VLOOKUP($C48,食材マスタ!$A:$AB,13,FALSE)</f>
        <v>#N/A</v>
      </c>
      <c r="AA48" s="65" t="e">
        <f>VLOOKUP($C48,食材マスタ!$A:$AB,12,FALSE)</f>
        <v>#N/A</v>
      </c>
      <c r="AB48" s="65" t="e">
        <f>VLOOKUP($C48,食材マスタ!$A:$AB,14,FALSE)</f>
        <v>#N/A</v>
      </c>
      <c r="AC48" s="65" t="e">
        <f>VLOOKUP($C48,食材マスタ!$A:$AB,16,FALSE)</f>
        <v>#N/A</v>
      </c>
      <c r="AD48" s="65" t="e">
        <f>VLOOKUP($C48,食材マスタ!$A:$AB,19,FALSE)</f>
        <v>#N/A</v>
      </c>
      <c r="AE48" s="65" t="e">
        <f>VLOOKUP($C48,食材マスタ!$A:$AB,26,FALSE)</f>
        <v>#N/A</v>
      </c>
      <c r="AF48" s="65" t="e">
        <f>VLOOKUP($C48,食材マスタ!$A:$AB,28,FALSE)</f>
        <v>#N/A</v>
      </c>
    </row>
    <row r="49" spans="1:32" ht="14.25" customHeight="1" x14ac:dyDescent="0.25">
      <c r="A49" s="291"/>
      <c r="B49" s="292"/>
      <c r="C49" s="46"/>
      <c r="D49" s="47"/>
      <c r="E49" s="123" t="str">
        <f>IF(C49="","",VLOOKUP(C49,食材マスタ!$A$3:$AB$455,6,FALSE))</f>
        <v/>
      </c>
      <c r="F49" s="49"/>
      <c r="G49" s="50" t="str">
        <f t="shared" si="22"/>
        <v/>
      </c>
      <c r="H49" s="41" t="str">
        <f t="shared" si="23"/>
        <v/>
      </c>
      <c r="I49" s="126" t="str">
        <f>IF(C49="","",VLOOKUP(C49,食材マスタ!$A$3:$AB$455,13,FALSE))</f>
        <v/>
      </c>
      <c r="J49" s="43" t="str">
        <f t="shared" si="24"/>
        <v/>
      </c>
      <c r="K49" s="51" t="str">
        <f t="shared" si="25"/>
        <v/>
      </c>
      <c r="L49" s="134" t="str">
        <f t="shared" si="26"/>
        <v/>
      </c>
      <c r="M49" s="52" t="str">
        <f t="shared" si="27"/>
        <v/>
      </c>
      <c r="N49" s="134" t="str">
        <f t="shared" si="28"/>
        <v/>
      </c>
      <c r="O49" s="52" t="str">
        <f t="shared" si="29"/>
        <v/>
      </c>
      <c r="P49" s="134" t="str">
        <f t="shared" si="30"/>
        <v/>
      </c>
      <c r="Q49" s="52" t="str">
        <f t="shared" si="31"/>
        <v/>
      </c>
      <c r="R49" s="134" t="str">
        <f t="shared" si="32"/>
        <v/>
      </c>
      <c r="S49" s="13" t="str">
        <f t="shared" ref="S49:S52" si="34">IF(C49="","",ROUND((F49*AF49)/100,1))</f>
        <v/>
      </c>
      <c r="T49" s="138"/>
      <c r="U49" s="29"/>
      <c r="X49" s="65" t="e">
        <f>VLOOKUP($C49,食材マスタ!$A:$AB,5,FALSE)</f>
        <v>#N/A</v>
      </c>
      <c r="Y49" s="65" t="e">
        <f>VLOOKUP($C49,食材マスタ!$A:$AB,6,FALSE)</f>
        <v>#N/A</v>
      </c>
      <c r="Z49" s="65" t="e">
        <f>VLOOKUP($C49,食材マスタ!$A:$AB,13,FALSE)</f>
        <v>#N/A</v>
      </c>
      <c r="AA49" s="65" t="e">
        <f>VLOOKUP($C49,食材マスタ!$A:$AB,12,FALSE)</f>
        <v>#N/A</v>
      </c>
      <c r="AB49" s="65" t="e">
        <f>VLOOKUP($C49,食材マスタ!$A:$AB,14,FALSE)</f>
        <v>#N/A</v>
      </c>
      <c r="AC49" s="65" t="e">
        <f>VLOOKUP($C49,食材マスタ!$A:$AB,16,FALSE)</f>
        <v>#N/A</v>
      </c>
      <c r="AD49" s="65" t="e">
        <f>VLOOKUP($C49,食材マスタ!$A:$AB,19,FALSE)</f>
        <v>#N/A</v>
      </c>
      <c r="AE49" s="65" t="e">
        <f>VLOOKUP($C49,食材マスタ!$A:$AB,26,FALSE)</f>
        <v>#N/A</v>
      </c>
      <c r="AF49" s="65" t="e">
        <f>VLOOKUP($C49,食材マスタ!$A:$AB,28,FALSE)</f>
        <v>#N/A</v>
      </c>
    </row>
    <row r="50" spans="1:32" ht="14.25" customHeight="1" x14ac:dyDescent="0.25">
      <c r="A50" s="291"/>
      <c r="B50" s="292"/>
      <c r="C50" s="46"/>
      <c r="D50" s="47"/>
      <c r="E50" s="123" t="str">
        <f>IF(C50="","",VLOOKUP(C50,食材マスタ!$A$3:$AB$455,6,FALSE))</f>
        <v/>
      </c>
      <c r="F50" s="49"/>
      <c r="G50" s="50" t="str">
        <f t="shared" si="22"/>
        <v/>
      </c>
      <c r="H50" s="41" t="str">
        <f t="shared" si="23"/>
        <v/>
      </c>
      <c r="I50" s="126" t="str">
        <f>IF(C50="","",VLOOKUP(C50,食材マスタ!$A$3:$AB$455,13,FALSE))</f>
        <v/>
      </c>
      <c r="J50" s="43" t="str">
        <f t="shared" si="24"/>
        <v/>
      </c>
      <c r="K50" s="51" t="str">
        <f t="shared" si="25"/>
        <v/>
      </c>
      <c r="L50" s="134" t="str">
        <f t="shared" si="26"/>
        <v/>
      </c>
      <c r="M50" s="52" t="str">
        <f t="shared" si="27"/>
        <v/>
      </c>
      <c r="N50" s="134" t="str">
        <f t="shared" si="28"/>
        <v/>
      </c>
      <c r="O50" s="52" t="str">
        <f t="shared" si="29"/>
        <v/>
      </c>
      <c r="P50" s="134" t="str">
        <f t="shared" si="30"/>
        <v/>
      </c>
      <c r="Q50" s="52" t="str">
        <f t="shared" si="31"/>
        <v/>
      </c>
      <c r="R50" s="134" t="str">
        <f t="shared" si="32"/>
        <v/>
      </c>
      <c r="S50" s="13" t="str">
        <f t="shared" si="34"/>
        <v/>
      </c>
      <c r="T50" s="138"/>
      <c r="U50" s="29"/>
      <c r="X50" s="65" t="e">
        <f>VLOOKUP($C50,食材マスタ!$A:$AB,5,FALSE)</f>
        <v>#N/A</v>
      </c>
      <c r="Y50" s="65" t="e">
        <f>VLOOKUP($C50,食材マスタ!$A:$AB,6,FALSE)</f>
        <v>#N/A</v>
      </c>
      <c r="Z50" s="65" t="e">
        <f>VLOOKUP($C50,食材マスタ!$A:$AB,13,FALSE)</f>
        <v>#N/A</v>
      </c>
      <c r="AA50" s="65" t="e">
        <f>VLOOKUP($C50,食材マスタ!$A:$AB,12,FALSE)</f>
        <v>#N/A</v>
      </c>
      <c r="AB50" s="65" t="e">
        <f>VLOOKUP($C50,食材マスタ!$A:$AB,14,FALSE)</f>
        <v>#N/A</v>
      </c>
      <c r="AC50" s="65" t="e">
        <f>VLOOKUP($C50,食材マスタ!$A:$AB,16,FALSE)</f>
        <v>#N/A</v>
      </c>
      <c r="AD50" s="65" t="e">
        <f>VLOOKUP($C50,食材マスタ!$A:$AB,19,FALSE)</f>
        <v>#N/A</v>
      </c>
      <c r="AE50" s="65" t="e">
        <f>VLOOKUP($C50,食材マスタ!$A:$AB,26,FALSE)</f>
        <v>#N/A</v>
      </c>
      <c r="AF50" s="65" t="e">
        <f>VLOOKUP($C50,食材マスタ!$A:$AB,28,FALSE)</f>
        <v>#N/A</v>
      </c>
    </row>
    <row r="51" spans="1:32" ht="14.25" customHeight="1" x14ac:dyDescent="0.25">
      <c r="A51" s="291"/>
      <c r="B51" s="292"/>
      <c r="C51" s="46"/>
      <c r="D51" s="47"/>
      <c r="E51" s="123" t="str">
        <f>IF(C51="","",VLOOKUP(C51,食材マスタ!$A$3:$AB$455,6,FALSE))</f>
        <v/>
      </c>
      <c r="F51" s="49"/>
      <c r="G51" s="50" t="str">
        <f t="shared" si="22"/>
        <v/>
      </c>
      <c r="H51" s="41" t="str">
        <f t="shared" si="23"/>
        <v/>
      </c>
      <c r="I51" s="126" t="str">
        <f>IF(C51="","",VLOOKUP(C51,食材マスタ!$A$3:$AB$455,13,FALSE))</f>
        <v/>
      </c>
      <c r="J51" s="43" t="str">
        <f t="shared" si="24"/>
        <v/>
      </c>
      <c r="K51" s="51" t="str">
        <f t="shared" si="25"/>
        <v/>
      </c>
      <c r="L51" s="134" t="str">
        <f t="shared" si="26"/>
        <v/>
      </c>
      <c r="M51" s="52" t="str">
        <f t="shared" si="27"/>
        <v/>
      </c>
      <c r="N51" s="134" t="str">
        <f t="shared" si="28"/>
        <v/>
      </c>
      <c r="O51" s="52" t="str">
        <f t="shared" si="29"/>
        <v/>
      </c>
      <c r="P51" s="134" t="str">
        <f t="shared" si="30"/>
        <v/>
      </c>
      <c r="Q51" s="52" t="str">
        <f t="shared" si="31"/>
        <v/>
      </c>
      <c r="R51" s="134" t="str">
        <f t="shared" si="32"/>
        <v/>
      </c>
      <c r="S51" s="13" t="str">
        <f t="shared" si="34"/>
        <v/>
      </c>
      <c r="T51" s="138"/>
      <c r="U51" s="29"/>
      <c r="X51" s="65" t="e">
        <f>VLOOKUP($C51,食材マスタ!$A:$AB,5,FALSE)</f>
        <v>#N/A</v>
      </c>
      <c r="Y51" s="65" t="e">
        <f>VLOOKUP($C51,食材マスタ!$A:$AB,6,FALSE)</f>
        <v>#N/A</v>
      </c>
      <c r="Z51" s="65" t="e">
        <f>VLOOKUP($C51,食材マスタ!$A:$AB,13,FALSE)</f>
        <v>#N/A</v>
      </c>
      <c r="AA51" s="65" t="e">
        <f>VLOOKUP($C51,食材マスタ!$A:$AB,12,FALSE)</f>
        <v>#N/A</v>
      </c>
      <c r="AB51" s="65" t="e">
        <f>VLOOKUP($C51,食材マスタ!$A:$AB,14,FALSE)</f>
        <v>#N/A</v>
      </c>
      <c r="AC51" s="65" t="e">
        <f>VLOOKUP($C51,食材マスタ!$A:$AB,16,FALSE)</f>
        <v>#N/A</v>
      </c>
      <c r="AD51" s="65" t="e">
        <f>VLOOKUP($C51,食材マスタ!$A:$AB,19,FALSE)</f>
        <v>#N/A</v>
      </c>
      <c r="AE51" s="65" t="e">
        <f>VLOOKUP($C51,食材マスタ!$A:$AB,26,FALSE)</f>
        <v>#N/A</v>
      </c>
      <c r="AF51" s="65" t="e">
        <f>VLOOKUP($C51,食材マスタ!$A:$AB,28,FALSE)</f>
        <v>#N/A</v>
      </c>
    </row>
    <row r="52" spans="1:32" ht="14.25" customHeight="1" x14ac:dyDescent="0.25">
      <c r="A52" s="291"/>
      <c r="B52" s="292"/>
      <c r="C52" s="46"/>
      <c r="D52" s="47"/>
      <c r="E52" s="123" t="str">
        <f>IF(C52="","",VLOOKUP(C52,食材マスタ!$A$3:$AB$455,6,FALSE))</f>
        <v/>
      </c>
      <c r="F52" s="49"/>
      <c r="G52" s="50" t="str">
        <f t="shared" si="22"/>
        <v/>
      </c>
      <c r="H52" s="41" t="str">
        <f t="shared" si="23"/>
        <v/>
      </c>
      <c r="I52" s="126" t="str">
        <f>IF(C52="","",VLOOKUP(C52,食材マスタ!$A$3:$AB$455,13,FALSE))</f>
        <v/>
      </c>
      <c r="J52" s="43" t="str">
        <f t="shared" si="24"/>
        <v/>
      </c>
      <c r="K52" s="51" t="str">
        <f t="shared" si="25"/>
        <v/>
      </c>
      <c r="L52" s="134" t="str">
        <f t="shared" si="26"/>
        <v/>
      </c>
      <c r="M52" s="52" t="str">
        <f t="shared" si="27"/>
        <v/>
      </c>
      <c r="N52" s="134" t="str">
        <f t="shared" si="28"/>
        <v/>
      </c>
      <c r="O52" s="52" t="str">
        <f t="shared" si="29"/>
        <v/>
      </c>
      <c r="P52" s="134" t="str">
        <f t="shared" si="30"/>
        <v/>
      </c>
      <c r="Q52" s="52" t="str">
        <f t="shared" si="31"/>
        <v/>
      </c>
      <c r="R52" s="134" t="str">
        <f t="shared" si="32"/>
        <v/>
      </c>
      <c r="S52" s="13" t="str">
        <f t="shared" si="34"/>
        <v/>
      </c>
      <c r="T52" s="138"/>
      <c r="U52" s="29"/>
      <c r="X52" s="65" t="e">
        <f>VLOOKUP($C52,食材マスタ!$A:$AB,5,FALSE)</f>
        <v>#N/A</v>
      </c>
      <c r="Y52" s="65" t="e">
        <f>VLOOKUP($C52,食材マスタ!$A:$AB,6,FALSE)</f>
        <v>#N/A</v>
      </c>
      <c r="Z52" s="65" t="e">
        <f>VLOOKUP($C52,食材マスタ!$A:$AB,13,FALSE)</f>
        <v>#N/A</v>
      </c>
      <c r="AA52" s="65" t="e">
        <f>VLOOKUP($C52,食材マスタ!$A:$AB,12,FALSE)</f>
        <v>#N/A</v>
      </c>
      <c r="AB52" s="65" t="e">
        <f>VLOOKUP($C52,食材マスタ!$A:$AB,14,FALSE)</f>
        <v>#N/A</v>
      </c>
      <c r="AC52" s="65" t="e">
        <f>VLOOKUP($C52,食材マスタ!$A:$AB,16,FALSE)</f>
        <v>#N/A</v>
      </c>
      <c r="AD52" s="65" t="e">
        <f>VLOOKUP($C52,食材マスタ!$A:$AB,19,FALSE)</f>
        <v>#N/A</v>
      </c>
      <c r="AE52" s="65" t="e">
        <f>VLOOKUP($C52,食材マスタ!$A:$AB,26,FALSE)</f>
        <v>#N/A</v>
      </c>
      <c r="AF52" s="65" t="e">
        <f>VLOOKUP($C52,食材マスタ!$A:$AB,28,FALSE)</f>
        <v>#N/A</v>
      </c>
    </row>
    <row r="53" spans="1:32" ht="14.25" customHeight="1" x14ac:dyDescent="0.25">
      <c r="A53" s="291"/>
      <c r="B53" s="292"/>
      <c r="C53" s="46"/>
      <c r="D53" s="47"/>
      <c r="E53" s="123" t="str">
        <f>IF(C53="","",VLOOKUP(C53,食材マスタ!$A$3:$AB$455,6,FALSE))</f>
        <v/>
      </c>
      <c r="F53" s="49"/>
      <c r="G53" s="50" t="str">
        <f t="shared" si="22"/>
        <v/>
      </c>
      <c r="H53" s="41" t="str">
        <f t="shared" si="23"/>
        <v/>
      </c>
      <c r="I53" s="126" t="str">
        <f>IF(C53="","",VLOOKUP(C53,食材マスタ!$A$3:$AB$455,13,FALSE))</f>
        <v/>
      </c>
      <c r="J53" s="43" t="str">
        <f t="shared" si="24"/>
        <v/>
      </c>
      <c r="K53" s="51" t="str">
        <f t="shared" si="25"/>
        <v/>
      </c>
      <c r="L53" s="134" t="str">
        <f t="shared" si="26"/>
        <v/>
      </c>
      <c r="M53" s="52" t="str">
        <f t="shared" si="27"/>
        <v/>
      </c>
      <c r="N53" s="134" t="str">
        <f t="shared" si="28"/>
        <v/>
      </c>
      <c r="O53" s="52" t="str">
        <f t="shared" si="29"/>
        <v/>
      </c>
      <c r="P53" s="134" t="str">
        <f t="shared" si="30"/>
        <v/>
      </c>
      <c r="Q53" s="52" t="str">
        <f t="shared" si="31"/>
        <v/>
      </c>
      <c r="R53" s="134" t="str">
        <f t="shared" si="32"/>
        <v/>
      </c>
      <c r="S53" s="13" t="str">
        <f t="shared" si="33"/>
        <v/>
      </c>
      <c r="T53" s="138"/>
      <c r="U53" s="29"/>
      <c r="X53" s="65" t="e">
        <f>VLOOKUP($C53,食材マスタ!$A:$AB,5,FALSE)</f>
        <v>#N/A</v>
      </c>
      <c r="Y53" s="65" t="e">
        <f>VLOOKUP($C53,食材マスタ!$A:$AB,6,FALSE)</f>
        <v>#N/A</v>
      </c>
      <c r="Z53" s="65" t="e">
        <f>VLOOKUP($C53,食材マスタ!$A:$AB,13,FALSE)</f>
        <v>#N/A</v>
      </c>
      <c r="AA53" s="65" t="e">
        <f>VLOOKUP($C53,食材マスタ!$A:$AB,12,FALSE)</f>
        <v>#N/A</v>
      </c>
      <c r="AB53" s="65" t="e">
        <f>VLOOKUP($C53,食材マスタ!$A:$AB,14,FALSE)</f>
        <v>#N/A</v>
      </c>
      <c r="AC53" s="65" t="e">
        <f>VLOOKUP($C53,食材マスタ!$A:$AB,16,FALSE)</f>
        <v>#N/A</v>
      </c>
      <c r="AD53" s="65" t="e">
        <f>VLOOKUP($C53,食材マスタ!$A:$AB,19,FALSE)</f>
        <v>#N/A</v>
      </c>
      <c r="AE53" s="65" t="e">
        <f>VLOOKUP($C53,食材マスタ!$A:$AB,26,FALSE)</f>
        <v>#N/A</v>
      </c>
      <c r="AF53" s="65" t="e">
        <f>VLOOKUP($C53,食材マスタ!$A:$AB,28,FALSE)</f>
        <v>#N/A</v>
      </c>
    </row>
    <row r="54" spans="1:32" ht="14.25" customHeight="1" x14ac:dyDescent="0.25">
      <c r="A54" s="291"/>
      <c r="B54" s="292"/>
      <c r="C54" s="46"/>
      <c r="D54" s="47"/>
      <c r="E54" s="123" t="str">
        <f>IF(C54="","",VLOOKUP(C54,食材マスタ!$A$3:$AB$455,6,FALSE))</f>
        <v/>
      </c>
      <c r="F54" s="49"/>
      <c r="G54" s="50" t="str">
        <f t="shared" si="22"/>
        <v/>
      </c>
      <c r="H54" s="41" t="str">
        <f t="shared" si="23"/>
        <v/>
      </c>
      <c r="I54" s="126" t="str">
        <f>IF(C54="","",VLOOKUP(C54,食材マスタ!$A$3:$AB$455,13,FALSE))</f>
        <v/>
      </c>
      <c r="J54" s="43" t="str">
        <f t="shared" si="24"/>
        <v/>
      </c>
      <c r="K54" s="51" t="str">
        <f t="shared" si="25"/>
        <v/>
      </c>
      <c r="L54" s="134" t="str">
        <f t="shared" si="26"/>
        <v/>
      </c>
      <c r="M54" s="52" t="str">
        <f t="shared" si="27"/>
        <v/>
      </c>
      <c r="N54" s="134" t="str">
        <f t="shared" si="28"/>
        <v/>
      </c>
      <c r="O54" s="52" t="str">
        <f t="shared" si="29"/>
        <v/>
      </c>
      <c r="P54" s="134" t="str">
        <f t="shared" si="30"/>
        <v/>
      </c>
      <c r="Q54" s="52" t="str">
        <f t="shared" si="31"/>
        <v/>
      </c>
      <c r="R54" s="134" t="str">
        <f t="shared" si="32"/>
        <v/>
      </c>
      <c r="S54" s="13" t="str">
        <f t="shared" ref="S54:S56" si="35">IF(C54="","",ROUND((F54*AF54)/100,1))</f>
        <v/>
      </c>
      <c r="T54" s="138"/>
      <c r="U54" s="29"/>
      <c r="X54" s="65" t="e">
        <f>VLOOKUP($C54,食材マスタ!$A:$AB,5,FALSE)</f>
        <v>#N/A</v>
      </c>
      <c r="Y54" s="65" t="e">
        <f>VLOOKUP($C54,食材マスタ!$A:$AB,6,FALSE)</f>
        <v>#N/A</v>
      </c>
      <c r="Z54" s="65" t="e">
        <f>VLOOKUP($C54,食材マスタ!$A:$AB,13,FALSE)</f>
        <v>#N/A</v>
      </c>
      <c r="AA54" s="65" t="e">
        <f>VLOOKUP($C54,食材マスタ!$A:$AB,12,FALSE)</f>
        <v>#N/A</v>
      </c>
      <c r="AB54" s="65" t="e">
        <f>VLOOKUP($C54,食材マスタ!$A:$AB,14,FALSE)</f>
        <v>#N/A</v>
      </c>
      <c r="AC54" s="65" t="e">
        <f>VLOOKUP($C54,食材マスタ!$A:$AB,16,FALSE)</f>
        <v>#N/A</v>
      </c>
      <c r="AD54" s="65" t="e">
        <f>VLOOKUP($C54,食材マスタ!$A:$AB,19,FALSE)</f>
        <v>#N/A</v>
      </c>
      <c r="AE54" s="65" t="e">
        <f>VLOOKUP($C54,食材マスタ!$A:$AB,26,FALSE)</f>
        <v>#N/A</v>
      </c>
      <c r="AF54" s="65" t="e">
        <f>VLOOKUP($C54,食材マスタ!$A:$AB,28,FALSE)</f>
        <v>#N/A</v>
      </c>
    </row>
    <row r="55" spans="1:32" ht="14.25" customHeight="1" x14ac:dyDescent="0.25">
      <c r="A55" s="291"/>
      <c r="B55" s="292"/>
      <c r="C55" s="46"/>
      <c r="D55" s="47"/>
      <c r="E55" s="123" t="str">
        <f>IF(C55="","",VLOOKUP(C55,食材マスタ!$A$3:$AB$455,6,FALSE))</f>
        <v/>
      </c>
      <c r="F55" s="49"/>
      <c r="G55" s="50" t="str">
        <f t="shared" si="22"/>
        <v/>
      </c>
      <c r="H55" s="41" t="str">
        <f t="shared" si="23"/>
        <v/>
      </c>
      <c r="I55" s="126" t="str">
        <f>IF(C55="","",VLOOKUP(C55,食材マスタ!$A$3:$AB$455,13,FALSE))</f>
        <v/>
      </c>
      <c r="J55" s="43" t="str">
        <f t="shared" si="24"/>
        <v/>
      </c>
      <c r="K55" s="51" t="str">
        <f t="shared" si="25"/>
        <v/>
      </c>
      <c r="L55" s="134" t="str">
        <f t="shared" si="26"/>
        <v/>
      </c>
      <c r="M55" s="52" t="str">
        <f t="shared" si="27"/>
        <v/>
      </c>
      <c r="N55" s="134" t="str">
        <f t="shared" si="28"/>
        <v/>
      </c>
      <c r="O55" s="52" t="str">
        <f t="shared" si="29"/>
        <v/>
      </c>
      <c r="P55" s="134" t="str">
        <f t="shared" si="30"/>
        <v/>
      </c>
      <c r="Q55" s="52" t="str">
        <f t="shared" si="31"/>
        <v/>
      </c>
      <c r="R55" s="134" t="str">
        <f t="shared" si="32"/>
        <v/>
      </c>
      <c r="S55" s="13" t="str">
        <f t="shared" si="35"/>
        <v/>
      </c>
      <c r="T55" s="138"/>
      <c r="U55" s="29"/>
      <c r="X55" s="65" t="e">
        <f>VLOOKUP($C55,食材マスタ!$A:$AB,5,FALSE)</f>
        <v>#N/A</v>
      </c>
      <c r="Y55" s="65" t="e">
        <f>VLOOKUP($C55,食材マスタ!$A:$AB,6,FALSE)</f>
        <v>#N/A</v>
      </c>
      <c r="Z55" s="65" t="e">
        <f>VLOOKUP($C55,食材マスタ!$A:$AB,13,FALSE)</f>
        <v>#N/A</v>
      </c>
      <c r="AA55" s="65" t="e">
        <f>VLOOKUP($C55,食材マスタ!$A:$AB,12,FALSE)</f>
        <v>#N/A</v>
      </c>
      <c r="AB55" s="65" t="e">
        <f>VLOOKUP($C55,食材マスタ!$A:$AB,14,FALSE)</f>
        <v>#N/A</v>
      </c>
      <c r="AC55" s="65" t="e">
        <f>VLOOKUP($C55,食材マスタ!$A:$AB,16,FALSE)</f>
        <v>#N/A</v>
      </c>
      <c r="AD55" s="65" t="e">
        <f>VLOOKUP($C55,食材マスタ!$A:$AB,19,FALSE)</f>
        <v>#N/A</v>
      </c>
      <c r="AE55" s="65" t="e">
        <f>VLOOKUP($C55,食材マスタ!$A:$AB,26,FALSE)</f>
        <v>#N/A</v>
      </c>
      <c r="AF55" s="65" t="e">
        <f>VLOOKUP($C55,食材マスタ!$A:$AB,28,FALSE)</f>
        <v>#N/A</v>
      </c>
    </row>
    <row r="56" spans="1:32" ht="14.25" customHeight="1" x14ac:dyDescent="0.25">
      <c r="A56" s="291"/>
      <c r="B56" s="292"/>
      <c r="C56" s="46"/>
      <c r="D56" s="47"/>
      <c r="E56" s="123" t="str">
        <f>IF(C56="","",VLOOKUP(C56,食材マスタ!$A$3:$AB$455,6,FALSE))</f>
        <v/>
      </c>
      <c r="F56" s="49"/>
      <c r="G56" s="50" t="str">
        <f t="shared" si="22"/>
        <v/>
      </c>
      <c r="H56" s="41" t="str">
        <f t="shared" si="23"/>
        <v/>
      </c>
      <c r="I56" s="126" t="str">
        <f>IF(C56="","",VLOOKUP(C56,食材マスタ!$A$3:$AB$455,13,FALSE))</f>
        <v/>
      </c>
      <c r="J56" s="43" t="str">
        <f t="shared" si="24"/>
        <v/>
      </c>
      <c r="K56" s="51" t="str">
        <f t="shared" si="25"/>
        <v/>
      </c>
      <c r="L56" s="134" t="str">
        <f t="shared" si="26"/>
        <v/>
      </c>
      <c r="M56" s="52" t="str">
        <f t="shared" si="27"/>
        <v/>
      </c>
      <c r="N56" s="134" t="str">
        <f t="shared" si="28"/>
        <v/>
      </c>
      <c r="O56" s="52" t="str">
        <f t="shared" si="29"/>
        <v/>
      </c>
      <c r="P56" s="134" t="str">
        <f t="shared" si="30"/>
        <v/>
      </c>
      <c r="Q56" s="52" t="str">
        <f t="shared" si="31"/>
        <v/>
      </c>
      <c r="R56" s="134" t="str">
        <f t="shared" si="32"/>
        <v/>
      </c>
      <c r="S56" s="13" t="str">
        <f t="shared" si="35"/>
        <v/>
      </c>
      <c r="T56" s="138"/>
      <c r="U56" s="29"/>
      <c r="X56" s="65" t="e">
        <f>VLOOKUP($C56,食材マスタ!$A:$AB,5,FALSE)</f>
        <v>#N/A</v>
      </c>
      <c r="Y56" s="65" t="e">
        <f>VLOOKUP($C56,食材マスタ!$A:$AB,6,FALSE)</f>
        <v>#N/A</v>
      </c>
      <c r="Z56" s="65" t="e">
        <f>VLOOKUP($C56,食材マスタ!$A:$AB,13,FALSE)</f>
        <v>#N/A</v>
      </c>
      <c r="AA56" s="65" t="e">
        <f>VLOOKUP($C56,食材マスタ!$A:$AB,12,FALSE)</f>
        <v>#N/A</v>
      </c>
      <c r="AB56" s="65" t="e">
        <f>VLOOKUP($C56,食材マスタ!$A:$AB,14,FALSE)</f>
        <v>#N/A</v>
      </c>
      <c r="AC56" s="65" t="e">
        <f>VLOOKUP($C56,食材マスタ!$A:$AB,16,FALSE)</f>
        <v>#N/A</v>
      </c>
      <c r="AD56" s="65" t="e">
        <f>VLOOKUP($C56,食材マスタ!$A:$AB,19,FALSE)</f>
        <v>#N/A</v>
      </c>
      <c r="AE56" s="65" t="e">
        <f>VLOOKUP($C56,食材マスタ!$A:$AB,26,FALSE)</f>
        <v>#N/A</v>
      </c>
      <c r="AF56" s="65" t="e">
        <f>VLOOKUP($C56,食材マスタ!$A:$AB,28,FALSE)</f>
        <v>#N/A</v>
      </c>
    </row>
    <row r="57" spans="1:32" ht="14.25" customHeight="1" x14ac:dyDescent="0.25">
      <c r="A57" s="291"/>
      <c r="B57" s="292"/>
      <c r="C57" s="46"/>
      <c r="D57" s="47"/>
      <c r="E57" s="123" t="str">
        <f>IF(C57="","",VLOOKUP(C57,食材マスタ!$A$3:$AB$455,6,FALSE))</f>
        <v/>
      </c>
      <c r="F57" s="49"/>
      <c r="G57" s="50" t="str">
        <f t="shared" si="22"/>
        <v/>
      </c>
      <c r="H57" s="41" t="str">
        <f t="shared" si="23"/>
        <v/>
      </c>
      <c r="I57" s="126" t="str">
        <f>IF(C57="","",VLOOKUP(C57,食材マスタ!$A$3:$AB$455,13,FALSE))</f>
        <v/>
      </c>
      <c r="J57" s="43" t="str">
        <f t="shared" si="24"/>
        <v/>
      </c>
      <c r="K57" s="51" t="str">
        <f t="shared" si="25"/>
        <v/>
      </c>
      <c r="L57" s="134" t="str">
        <f t="shared" si="26"/>
        <v/>
      </c>
      <c r="M57" s="52" t="str">
        <f t="shared" si="27"/>
        <v/>
      </c>
      <c r="N57" s="134" t="str">
        <f t="shared" si="28"/>
        <v/>
      </c>
      <c r="O57" s="52" t="str">
        <f t="shared" si="29"/>
        <v/>
      </c>
      <c r="P57" s="134" t="str">
        <f t="shared" si="30"/>
        <v/>
      </c>
      <c r="Q57" s="52" t="str">
        <f t="shared" si="31"/>
        <v/>
      </c>
      <c r="R57" s="134" t="str">
        <f t="shared" si="32"/>
        <v/>
      </c>
      <c r="S57" s="13" t="str">
        <f t="shared" si="10"/>
        <v/>
      </c>
      <c r="T57" s="138"/>
      <c r="U57" s="29"/>
      <c r="X57" s="65" t="e">
        <f>VLOOKUP($C57,食材マスタ!$A:$AB,5,FALSE)</f>
        <v>#N/A</v>
      </c>
      <c r="Y57" s="65" t="e">
        <f>VLOOKUP($C57,食材マスタ!$A:$AB,6,FALSE)</f>
        <v>#N/A</v>
      </c>
      <c r="Z57" s="65" t="e">
        <f>VLOOKUP($C57,食材マスタ!$A:$AB,13,FALSE)</f>
        <v>#N/A</v>
      </c>
      <c r="AA57" s="65" t="e">
        <f>VLOOKUP($C57,食材マスタ!$A:$AB,12,FALSE)</f>
        <v>#N/A</v>
      </c>
      <c r="AB57" s="65" t="e">
        <f>VLOOKUP($C57,食材マスタ!$A:$AB,14,FALSE)</f>
        <v>#N/A</v>
      </c>
      <c r="AC57" s="65" t="e">
        <f>VLOOKUP($C57,食材マスタ!$A:$AB,16,FALSE)</f>
        <v>#N/A</v>
      </c>
      <c r="AD57" s="65" t="e">
        <f>VLOOKUP($C57,食材マスタ!$A:$AB,19,FALSE)</f>
        <v>#N/A</v>
      </c>
      <c r="AE57" s="65" t="e">
        <f>VLOOKUP($C57,食材マスタ!$A:$AB,26,FALSE)</f>
        <v>#N/A</v>
      </c>
      <c r="AF57" s="65" t="e">
        <f>VLOOKUP($C57,食材マスタ!$A:$AB,28,FALSE)</f>
        <v>#N/A</v>
      </c>
    </row>
    <row r="58" spans="1:32" ht="14.25" customHeight="1" x14ac:dyDescent="0.25">
      <c r="A58" s="291"/>
      <c r="B58" s="292"/>
      <c r="C58" s="46"/>
      <c r="D58" s="47"/>
      <c r="E58" s="123" t="str">
        <f>IF(C58="","",VLOOKUP(C58,食材マスタ!$A$3:$AB$455,6,FALSE))</f>
        <v/>
      </c>
      <c r="F58" s="49"/>
      <c r="G58" s="50" t="str">
        <f t="shared" si="22"/>
        <v/>
      </c>
      <c r="H58" s="41" t="str">
        <f t="shared" si="23"/>
        <v/>
      </c>
      <c r="I58" s="126" t="str">
        <f>IF(C58="","",VLOOKUP(C58,食材マスタ!$A$3:$AB$455,13,FALSE))</f>
        <v/>
      </c>
      <c r="J58" s="43" t="str">
        <f t="shared" si="24"/>
        <v/>
      </c>
      <c r="K58" s="51" t="str">
        <f t="shared" si="25"/>
        <v/>
      </c>
      <c r="L58" s="134" t="str">
        <f t="shared" si="26"/>
        <v/>
      </c>
      <c r="M58" s="52" t="str">
        <f t="shared" si="27"/>
        <v/>
      </c>
      <c r="N58" s="134" t="str">
        <f t="shared" si="28"/>
        <v/>
      </c>
      <c r="O58" s="52" t="str">
        <f t="shared" si="29"/>
        <v/>
      </c>
      <c r="P58" s="134" t="str">
        <f t="shared" si="30"/>
        <v/>
      </c>
      <c r="Q58" s="52" t="str">
        <f t="shared" si="31"/>
        <v/>
      </c>
      <c r="R58" s="134" t="str">
        <f t="shared" si="32"/>
        <v/>
      </c>
      <c r="S58" s="13" t="str">
        <f t="shared" si="10"/>
        <v/>
      </c>
      <c r="T58" s="138"/>
      <c r="U58" s="29"/>
      <c r="X58" s="65" t="e">
        <f>VLOOKUP($C58,食材マスタ!$A:$AB,5,FALSE)</f>
        <v>#N/A</v>
      </c>
      <c r="Y58" s="65" t="e">
        <f>VLOOKUP($C58,食材マスタ!$A:$AB,6,FALSE)</f>
        <v>#N/A</v>
      </c>
      <c r="Z58" s="65" t="e">
        <f>VLOOKUP($C58,食材マスタ!$A:$AB,13,FALSE)</f>
        <v>#N/A</v>
      </c>
      <c r="AA58" s="65" t="e">
        <f>VLOOKUP($C58,食材マスタ!$A:$AB,12,FALSE)</f>
        <v>#N/A</v>
      </c>
      <c r="AB58" s="65" t="e">
        <f>VLOOKUP($C58,食材マスタ!$A:$AB,14,FALSE)</f>
        <v>#N/A</v>
      </c>
      <c r="AC58" s="65" t="e">
        <f>VLOOKUP($C58,食材マスタ!$A:$AB,16,FALSE)</f>
        <v>#N/A</v>
      </c>
      <c r="AD58" s="65" t="e">
        <f>VLOOKUP($C58,食材マスタ!$A:$AB,19,FALSE)</f>
        <v>#N/A</v>
      </c>
      <c r="AE58" s="65" t="e">
        <f>VLOOKUP($C58,食材マスタ!$A:$AB,26,FALSE)</f>
        <v>#N/A</v>
      </c>
      <c r="AF58" s="65" t="e">
        <f>VLOOKUP($C58,食材マスタ!$A:$AB,28,FALSE)</f>
        <v>#N/A</v>
      </c>
    </row>
    <row r="59" spans="1:32" ht="14.25" customHeight="1" x14ac:dyDescent="0.25">
      <c r="A59" s="291"/>
      <c r="B59" s="292"/>
      <c r="C59" s="46"/>
      <c r="D59" s="53"/>
      <c r="E59" s="123" t="str">
        <f>IF(C59="","",VLOOKUP(C59,食材マスタ!$A$3:$AB$455,6,FALSE))</f>
        <v/>
      </c>
      <c r="F59" s="49"/>
      <c r="G59" s="50" t="str">
        <f t="shared" si="22"/>
        <v/>
      </c>
      <c r="H59" s="41" t="str">
        <f t="shared" si="23"/>
        <v/>
      </c>
      <c r="I59" s="126" t="str">
        <f>IF(C59="","",VLOOKUP(C59,食材マスタ!$A$3:$AB$455,13,FALSE))</f>
        <v/>
      </c>
      <c r="J59" s="43" t="str">
        <f t="shared" si="24"/>
        <v/>
      </c>
      <c r="K59" s="51" t="str">
        <f t="shared" si="25"/>
        <v/>
      </c>
      <c r="L59" s="134" t="str">
        <f t="shared" si="26"/>
        <v/>
      </c>
      <c r="M59" s="52" t="str">
        <f t="shared" si="27"/>
        <v/>
      </c>
      <c r="N59" s="134" t="str">
        <f t="shared" si="28"/>
        <v/>
      </c>
      <c r="O59" s="52" t="str">
        <f t="shared" si="29"/>
        <v/>
      </c>
      <c r="P59" s="134" t="str">
        <f t="shared" si="30"/>
        <v/>
      </c>
      <c r="Q59" s="52" t="str">
        <f t="shared" si="31"/>
        <v/>
      </c>
      <c r="R59" s="134" t="str">
        <f t="shared" si="32"/>
        <v/>
      </c>
      <c r="S59" s="13" t="str">
        <f t="shared" si="10"/>
        <v/>
      </c>
      <c r="T59" s="138"/>
      <c r="U59" s="29"/>
      <c r="X59" s="65" t="e">
        <f>VLOOKUP($C59,食材マスタ!$A:$AB,5,FALSE)</f>
        <v>#N/A</v>
      </c>
      <c r="Y59" s="65" t="e">
        <f>VLOOKUP($C59,食材マスタ!$A:$AB,6,FALSE)</f>
        <v>#N/A</v>
      </c>
      <c r="Z59" s="65" t="e">
        <f>VLOOKUP($C59,食材マスタ!$A:$AB,13,FALSE)</f>
        <v>#N/A</v>
      </c>
      <c r="AA59" s="65" t="e">
        <f>VLOOKUP($C59,食材マスタ!$A:$AB,12,FALSE)</f>
        <v>#N/A</v>
      </c>
      <c r="AB59" s="65" t="e">
        <f>VLOOKUP($C59,食材マスタ!$A:$AB,14,FALSE)</f>
        <v>#N/A</v>
      </c>
      <c r="AC59" s="65" t="e">
        <f>VLOOKUP($C59,食材マスタ!$A:$AB,16,FALSE)</f>
        <v>#N/A</v>
      </c>
      <c r="AD59" s="65" t="e">
        <f>VLOOKUP($C59,食材マスタ!$A:$AB,19,FALSE)</f>
        <v>#N/A</v>
      </c>
      <c r="AE59" s="65" t="e">
        <f>VLOOKUP($C59,食材マスタ!$A:$AB,26,FALSE)</f>
        <v>#N/A</v>
      </c>
      <c r="AF59" s="65" t="e">
        <f>VLOOKUP($C59,食材マスタ!$A:$AB,28,FALSE)</f>
        <v>#N/A</v>
      </c>
    </row>
    <row r="60" spans="1:32" ht="14.25" customHeight="1" x14ac:dyDescent="0.25">
      <c r="A60" s="291"/>
      <c r="B60" s="292"/>
      <c r="C60" s="46"/>
      <c r="D60" s="47"/>
      <c r="E60" s="123" t="str">
        <f>IF(C60="","",VLOOKUP(C60,食材マスタ!$A$3:$AB$455,6,FALSE))</f>
        <v/>
      </c>
      <c r="F60" s="49"/>
      <c r="G60" s="50" t="str">
        <f t="shared" si="22"/>
        <v/>
      </c>
      <c r="H60" s="41" t="str">
        <f t="shared" si="23"/>
        <v/>
      </c>
      <c r="I60" s="126" t="str">
        <f>IF(C60="","",VLOOKUP(C60,食材マスタ!$A$3:$AB$455,13,FALSE))</f>
        <v/>
      </c>
      <c r="J60" s="43" t="str">
        <f t="shared" si="24"/>
        <v/>
      </c>
      <c r="K60" s="51" t="str">
        <f t="shared" si="25"/>
        <v/>
      </c>
      <c r="L60" s="134" t="str">
        <f t="shared" si="26"/>
        <v/>
      </c>
      <c r="M60" s="52" t="str">
        <f t="shared" si="27"/>
        <v/>
      </c>
      <c r="N60" s="134" t="str">
        <f t="shared" si="28"/>
        <v/>
      </c>
      <c r="O60" s="52" t="str">
        <f t="shared" si="29"/>
        <v/>
      </c>
      <c r="P60" s="134" t="str">
        <f t="shared" si="30"/>
        <v/>
      </c>
      <c r="Q60" s="52" t="str">
        <f t="shared" si="31"/>
        <v/>
      </c>
      <c r="R60" s="134" t="str">
        <f t="shared" si="32"/>
        <v/>
      </c>
      <c r="S60" s="13" t="str">
        <f t="shared" si="10"/>
        <v/>
      </c>
      <c r="T60" s="138"/>
      <c r="U60" s="29"/>
      <c r="X60" s="65" t="e">
        <f>VLOOKUP($C60,食材マスタ!$A:$AB,5,FALSE)</f>
        <v>#N/A</v>
      </c>
      <c r="Y60" s="65" t="e">
        <f>VLOOKUP($C60,食材マスタ!$A:$AB,6,FALSE)</f>
        <v>#N/A</v>
      </c>
      <c r="Z60" s="65" t="e">
        <f>VLOOKUP($C60,食材マスタ!$A:$AB,13,FALSE)</f>
        <v>#N/A</v>
      </c>
      <c r="AA60" s="65" t="e">
        <f>VLOOKUP($C60,食材マスタ!$A:$AB,12,FALSE)</f>
        <v>#N/A</v>
      </c>
      <c r="AB60" s="65" t="e">
        <f>VLOOKUP($C60,食材マスタ!$A:$AB,14,FALSE)</f>
        <v>#N/A</v>
      </c>
      <c r="AC60" s="65" t="e">
        <f>VLOOKUP($C60,食材マスタ!$A:$AB,16,FALSE)</f>
        <v>#N/A</v>
      </c>
      <c r="AD60" s="65" t="e">
        <f>VLOOKUP($C60,食材マスタ!$A:$AB,19,FALSE)</f>
        <v>#N/A</v>
      </c>
      <c r="AE60" s="65" t="e">
        <f>VLOOKUP($C60,食材マスタ!$A:$AB,26,FALSE)</f>
        <v>#N/A</v>
      </c>
      <c r="AF60" s="65" t="e">
        <f>VLOOKUP($C60,食材マスタ!$A:$AB,28,FALSE)</f>
        <v>#N/A</v>
      </c>
    </row>
    <row r="61" spans="1:32" ht="14.25" customHeight="1" x14ac:dyDescent="0.25">
      <c r="A61" s="291"/>
      <c r="B61" s="292"/>
      <c r="C61" s="46"/>
      <c r="D61" s="47"/>
      <c r="E61" s="123" t="str">
        <f>IF(C61="","",VLOOKUP(C61,食材マスタ!$A$3:$AB$455,6,FALSE))</f>
        <v/>
      </c>
      <c r="F61" s="49"/>
      <c r="G61" s="50" t="str">
        <f t="shared" si="22"/>
        <v/>
      </c>
      <c r="H61" s="41" t="str">
        <f t="shared" si="23"/>
        <v/>
      </c>
      <c r="I61" s="126" t="str">
        <f>IF(C61="","",VLOOKUP(C61,食材マスタ!$A$3:$AB$455,13,FALSE))</f>
        <v/>
      </c>
      <c r="J61" s="43" t="str">
        <f t="shared" si="24"/>
        <v/>
      </c>
      <c r="K61" s="51" t="str">
        <f t="shared" si="25"/>
        <v/>
      </c>
      <c r="L61" s="134" t="str">
        <f t="shared" si="26"/>
        <v/>
      </c>
      <c r="M61" s="52" t="str">
        <f t="shared" si="27"/>
        <v/>
      </c>
      <c r="N61" s="134" t="str">
        <f t="shared" si="28"/>
        <v/>
      </c>
      <c r="O61" s="52" t="str">
        <f t="shared" si="29"/>
        <v/>
      </c>
      <c r="P61" s="134" t="str">
        <f t="shared" si="30"/>
        <v/>
      </c>
      <c r="Q61" s="52" t="str">
        <f t="shared" si="31"/>
        <v/>
      </c>
      <c r="R61" s="134" t="str">
        <f t="shared" si="32"/>
        <v/>
      </c>
      <c r="S61" s="13" t="str">
        <f t="shared" si="10"/>
        <v/>
      </c>
      <c r="T61" s="138"/>
      <c r="U61" s="29"/>
      <c r="X61" s="65" t="e">
        <f>VLOOKUP($C61,食材マスタ!$A:$AB,5,FALSE)</f>
        <v>#N/A</v>
      </c>
      <c r="Y61" s="65" t="e">
        <f>VLOOKUP($C61,食材マスタ!$A:$AB,6,FALSE)</f>
        <v>#N/A</v>
      </c>
      <c r="Z61" s="65" t="e">
        <f>VLOOKUP($C61,食材マスタ!$A:$AB,13,FALSE)</f>
        <v>#N/A</v>
      </c>
      <c r="AA61" s="65" t="e">
        <f>VLOOKUP($C61,食材マスタ!$A:$AB,12,FALSE)</f>
        <v>#N/A</v>
      </c>
      <c r="AB61" s="65" t="e">
        <f>VLOOKUP($C61,食材マスタ!$A:$AB,14,FALSE)</f>
        <v>#N/A</v>
      </c>
      <c r="AC61" s="65" t="e">
        <f>VLOOKUP($C61,食材マスタ!$A:$AB,16,FALSE)</f>
        <v>#N/A</v>
      </c>
      <c r="AD61" s="65" t="e">
        <f>VLOOKUP($C61,食材マスタ!$A:$AB,19,FALSE)</f>
        <v>#N/A</v>
      </c>
      <c r="AE61" s="65" t="e">
        <f>VLOOKUP($C61,食材マスタ!$A:$AB,26,FALSE)</f>
        <v>#N/A</v>
      </c>
      <c r="AF61" s="65" t="e">
        <f>VLOOKUP($C61,食材マスタ!$A:$AB,28,FALSE)</f>
        <v>#N/A</v>
      </c>
    </row>
    <row r="62" spans="1:32" ht="14.25" customHeight="1" x14ac:dyDescent="0.25">
      <c r="A62" s="291"/>
      <c r="B62" s="292"/>
      <c r="C62" s="46"/>
      <c r="D62" s="47"/>
      <c r="E62" s="123" t="str">
        <f>IF(C62="","",VLOOKUP(C62,食材マスタ!$A$3:$AB$455,6,FALSE))</f>
        <v/>
      </c>
      <c r="F62" s="49"/>
      <c r="G62" s="50" t="str">
        <f t="shared" si="22"/>
        <v/>
      </c>
      <c r="H62" s="41" t="str">
        <f t="shared" si="23"/>
        <v/>
      </c>
      <c r="I62" s="126" t="str">
        <f>IF(C62="","",VLOOKUP(C62,食材マスタ!$A$3:$AB$455,13,FALSE))</f>
        <v/>
      </c>
      <c r="J62" s="43" t="str">
        <f t="shared" si="24"/>
        <v/>
      </c>
      <c r="K62" s="51" t="str">
        <f t="shared" si="25"/>
        <v/>
      </c>
      <c r="L62" s="134" t="str">
        <f t="shared" si="26"/>
        <v/>
      </c>
      <c r="M62" s="52" t="str">
        <f t="shared" si="27"/>
        <v/>
      </c>
      <c r="N62" s="134" t="str">
        <f t="shared" si="28"/>
        <v/>
      </c>
      <c r="O62" s="52" t="str">
        <f t="shared" si="29"/>
        <v/>
      </c>
      <c r="P62" s="134" t="str">
        <f t="shared" si="30"/>
        <v/>
      </c>
      <c r="Q62" s="52" t="str">
        <f t="shared" si="31"/>
        <v/>
      </c>
      <c r="R62" s="134" t="str">
        <f t="shared" si="32"/>
        <v/>
      </c>
      <c r="S62" s="13" t="str">
        <f t="shared" si="10"/>
        <v/>
      </c>
      <c r="T62" s="138"/>
      <c r="U62" s="29"/>
      <c r="X62" s="65" t="e">
        <f>VLOOKUP($C62,食材マスタ!$A:$AB,5,FALSE)</f>
        <v>#N/A</v>
      </c>
      <c r="Y62" s="65" t="e">
        <f>VLOOKUP($C62,食材マスタ!$A:$AB,6,FALSE)</f>
        <v>#N/A</v>
      </c>
      <c r="Z62" s="65" t="e">
        <f>VLOOKUP($C62,食材マスタ!$A:$AB,13,FALSE)</f>
        <v>#N/A</v>
      </c>
      <c r="AA62" s="65" t="e">
        <f>VLOOKUP($C62,食材マスタ!$A:$AB,12,FALSE)</f>
        <v>#N/A</v>
      </c>
      <c r="AB62" s="65" t="e">
        <f>VLOOKUP($C62,食材マスタ!$A:$AB,14,FALSE)</f>
        <v>#N/A</v>
      </c>
      <c r="AC62" s="65" t="e">
        <f>VLOOKUP($C62,食材マスタ!$A:$AB,16,FALSE)</f>
        <v>#N/A</v>
      </c>
      <c r="AD62" s="65" t="e">
        <f>VLOOKUP($C62,食材マスタ!$A:$AB,19,FALSE)</f>
        <v>#N/A</v>
      </c>
      <c r="AE62" s="65" t="e">
        <f>VLOOKUP($C62,食材マスタ!$A:$AB,26,FALSE)</f>
        <v>#N/A</v>
      </c>
      <c r="AF62" s="65" t="e">
        <f>VLOOKUP($C62,食材マスタ!$A:$AB,28,FALSE)</f>
        <v>#N/A</v>
      </c>
    </row>
    <row r="63" spans="1:32" ht="14.25" customHeight="1" x14ac:dyDescent="0.25">
      <c r="A63" s="291"/>
      <c r="B63" s="292"/>
      <c r="C63" s="46"/>
      <c r="D63" s="53"/>
      <c r="E63" s="123" t="str">
        <f>IF(C63="","",VLOOKUP(C63,食材マスタ!$A$3:$AB$455,6,FALSE))</f>
        <v/>
      </c>
      <c r="F63" s="49"/>
      <c r="G63" s="50" t="str">
        <f t="shared" si="22"/>
        <v/>
      </c>
      <c r="H63" s="41" t="str">
        <f t="shared" si="23"/>
        <v/>
      </c>
      <c r="I63" s="126" t="str">
        <f>IF(C63="","",VLOOKUP(C63,食材マスタ!$A$3:$AB$455,13,FALSE))</f>
        <v/>
      </c>
      <c r="J63" s="43" t="str">
        <f t="shared" si="24"/>
        <v/>
      </c>
      <c r="K63" s="51" t="str">
        <f t="shared" si="25"/>
        <v/>
      </c>
      <c r="L63" s="134" t="str">
        <f t="shared" si="26"/>
        <v/>
      </c>
      <c r="M63" s="52" t="str">
        <f t="shared" si="27"/>
        <v/>
      </c>
      <c r="N63" s="134" t="str">
        <f t="shared" si="28"/>
        <v/>
      </c>
      <c r="O63" s="52" t="str">
        <f t="shared" si="29"/>
        <v/>
      </c>
      <c r="P63" s="134" t="str">
        <f t="shared" si="30"/>
        <v/>
      </c>
      <c r="Q63" s="52" t="str">
        <f t="shared" si="31"/>
        <v/>
      </c>
      <c r="R63" s="134" t="str">
        <f t="shared" si="32"/>
        <v/>
      </c>
      <c r="S63" s="13" t="str">
        <f t="shared" si="10"/>
        <v/>
      </c>
      <c r="T63" s="138"/>
      <c r="U63" s="29"/>
      <c r="X63" s="65" t="e">
        <f>VLOOKUP($C63,食材マスタ!$A:$AB,5,FALSE)</f>
        <v>#N/A</v>
      </c>
      <c r="Y63" s="65" t="e">
        <f>VLOOKUP($C63,食材マスタ!$A:$AB,6,FALSE)</f>
        <v>#N/A</v>
      </c>
      <c r="Z63" s="65" t="e">
        <f>VLOOKUP($C63,食材マスタ!$A:$AB,13,FALSE)</f>
        <v>#N/A</v>
      </c>
      <c r="AA63" s="65" t="e">
        <f>VLOOKUP($C63,食材マスタ!$A:$AB,12,FALSE)</f>
        <v>#N/A</v>
      </c>
      <c r="AB63" s="65" t="e">
        <f>VLOOKUP($C63,食材マスタ!$A:$AB,14,FALSE)</f>
        <v>#N/A</v>
      </c>
      <c r="AC63" s="65" t="e">
        <f>VLOOKUP($C63,食材マスタ!$A:$AB,16,FALSE)</f>
        <v>#N/A</v>
      </c>
      <c r="AD63" s="65" t="e">
        <f>VLOOKUP($C63,食材マスタ!$A:$AB,19,FALSE)</f>
        <v>#N/A</v>
      </c>
      <c r="AE63" s="65" t="e">
        <f>VLOOKUP($C63,食材マスタ!$A:$AB,26,FALSE)</f>
        <v>#N/A</v>
      </c>
      <c r="AF63" s="65" t="e">
        <f>VLOOKUP($C63,食材マスタ!$A:$AB,28,FALSE)</f>
        <v>#N/A</v>
      </c>
    </row>
    <row r="64" spans="1:32" ht="14.25" customHeight="1" x14ac:dyDescent="0.25">
      <c r="A64" s="291"/>
      <c r="B64" s="292"/>
      <c r="C64" s="46"/>
      <c r="D64" s="47"/>
      <c r="E64" s="123" t="str">
        <f>IF(C64="","",VLOOKUP(C64,食材マスタ!$A$3:$AB$455,6,FALSE))</f>
        <v/>
      </c>
      <c r="F64" s="49"/>
      <c r="G64" s="50" t="str">
        <f t="shared" si="22"/>
        <v/>
      </c>
      <c r="H64" s="41" t="str">
        <f t="shared" si="23"/>
        <v/>
      </c>
      <c r="I64" s="126" t="str">
        <f>IF(C64="","",VLOOKUP(C64,食材マスタ!$A$3:$AB$455,13,FALSE))</f>
        <v/>
      </c>
      <c r="J64" s="43" t="str">
        <f t="shared" si="24"/>
        <v/>
      </c>
      <c r="K64" s="51" t="str">
        <f t="shared" si="25"/>
        <v/>
      </c>
      <c r="L64" s="134" t="str">
        <f t="shared" si="26"/>
        <v/>
      </c>
      <c r="M64" s="52" t="str">
        <f t="shared" si="27"/>
        <v/>
      </c>
      <c r="N64" s="134" t="str">
        <f t="shared" si="28"/>
        <v/>
      </c>
      <c r="O64" s="52" t="str">
        <f t="shared" si="29"/>
        <v/>
      </c>
      <c r="P64" s="134" t="str">
        <f t="shared" si="30"/>
        <v/>
      </c>
      <c r="Q64" s="52" t="str">
        <f t="shared" si="31"/>
        <v/>
      </c>
      <c r="R64" s="134" t="str">
        <f t="shared" si="32"/>
        <v/>
      </c>
      <c r="S64" s="13" t="str">
        <f t="shared" si="10"/>
        <v/>
      </c>
      <c r="T64" s="138"/>
      <c r="U64" s="29"/>
      <c r="X64" s="65" t="e">
        <f>VLOOKUP($C64,食材マスタ!$A:$AB,5,FALSE)</f>
        <v>#N/A</v>
      </c>
      <c r="Y64" s="65" t="e">
        <f>VLOOKUP($C64,食材マスタ!$A:$AB,6,FALSE)</f>
        <v>#N/A</v>
      </c>
      <c r="Z64" s="65" t="e">
        <f>VLOOKUP($C64,食材マスタ!$A:$AB,13,FALSE)</f>
        <v>#N/A</v>
      </c>
      <c r="AA64" s="65" t="e">
        <f>VLOOKUP($C64,食材マスタ!$A:$AB,12,FALSE)</f>
        <v>#N/A</v>
      </c>
      <c r="AB64" s="65" t="e">
        <f>VLOOKUP($C64,食材マスタ!$A:$AB,14,FALSE)</f>
        <v>#N/A</v>
      </c>
      <c r="AC64" s="65" t="e">
        <f>VLOOKUP($C64,食材マスタ!$A:$AB,16,FALSE)</f>
        <v>#N/A</v>
      </c>
      <c r="AD64" s="65" t="e">
        <f>VLOOKUP($C64,食材マスタ!$A:$AB,19,FALSE)</f>
        <v>#N/A</v>
      </c>
      <c r="AE64" s="65" t="e">
        <f>VLOOKUP($C64,食材マスタ!$A:$AB,26,FALSE)</f>
        <v>#N/A</v>
      </c>
      <c r="AF64" s="65" t="e">
        <f>VLOOKUP($C64,食材マスタ!$A:$AB,28,FALSE)</f>
        <v>#N/A</v>
      </c>
    </row>
    <row r="65" spans="1:32" ht="14.25" customHeight="1" x14ac:dyDescent="0.25">
      <c r="A65" s="291"/>
      <c r="B65" s="292"/>
      <c r="C65" s="46"/>
      <c r="D65" s="47"/>
      <c r="E65" s="123" t="str">
        <f>IF(C65="","",VLOOKUP(C65,食材マスタ!$A$3:$AB$455,6,FALSE))</f>
        <v/>
      </c>
      <c r="F65" s="49"/>
      <c r="G65" s="50" t="str">
        <f t="shared" si="22"/>
        <v/>
      </c>
      <c r="H65" s="41" t="str">
        <f t="shared" si="23"/>
        <v/>
      </c>
      <c r="I65" s="126" t="str">
        <f>IF(C65="","",VLOOKUP(C65,食材マスタ!$A$3:$AB$455,13,FALSE))</f>
        <v/>
      </c>
      <c r="J65" s="43" t="str">
        <f t="shared" si="24"/>
        <v/>
      </c>
      <c r="K65" s="51" t="str">
        <f t="shared" si="25"/>
        <v/>
      </c>
      <c r="L65" s="134" t="str">
        <f t="shared" si="26"/>
        <v/>
      </c>
      <c r="M65" s="52" t="str">
        <f t="shared" si="27"/>
        <v/>
      </c>
      <c r="N65" s="134" t="str">
        <f t="shared" si="28"/>
        <v/>
      </c>
      <c r="O65" s="52" t="str">
        <f t="shared" si="29"/>
        <v/>
      </c>
      <c r="P65" s="134" t="str">
        <f t="shared" si="30"/>
        <v/>
      </c>
      <c r="Q65" s="52" t="str">
        <f t="shared" si="31"/>
        <v/>
      </c>
      <c r="R65" s="134" t="str">
        <f t="shared" si="32"/>
        <v/>
      </c>
      <c r="S65" s="13" t="str">
        <f t="shared" si="10"/>
        <v/>
      </c>
      <c r="T65" s="138"/>
      <c r="U65" s="29"/>
      <c r="X65" s="65" t="e">
        <f>VLOOKUP($C65,食材マスタ!$A:$AB,5,FALSE)</f>
        <v>#N/A</v>
      </c>
      <c r="Y65" s="65" t="e">
        <f>VLOOKUP($C65,食材マスタ!$A:$AB,6,FALSE)</f>
        <v>#N/A</v>
      </c>
      <c r="Z65" s="65" t="e">
        <f>VLOOKUP($C65,食材マスタ!$A:$AB,13,FALSE)</f>
        <v>#N/A</v>
      </c>
      <c r="AA65" s="65" t="e">
        <f>VLOOKUP($C65,食材マスタ!$A:$AB,12,FALSE)</f>
        <v>#N/A</v>
      </c>
      <c r="AB65" s="65" t="e">
        <f>VLOOKUP($C65,食材マスタ!$A:$AB,14,FALSE)</f>
        <v>#N/A</v>
      </c>
      <c r="AC65" s="65" t="e">
        <f>VLOOKUP($C65,食材マスタ!$A:$AB,16,FALSE)</f>
        <v>#N/A</v>
      </c>
      <c r="AD65" s="65" t="e">
        <f>VLOOKUP($C65,食材マスタ!$A:$AB,19,FALSE)</f>
        <v>#N/A</v>
      </c>
      <c r="AE65" s="65" t="e">
        <f>VLOOKUP($C65,食材マスタ!$A:$AB,26,FALSE)</f>
        <v>#N/A</v>
      </c>
      <c r="AF65" s="65" t="e">
        <f>VLOOKUP($C65,食材マスタ!$A:$AB,28,FALSE)</f>
        <v>#N/A</v>
      </c>
    </row>
    <row r="66" spans="1:32" ht="14.25" customHeight="1" x14ac:dyDescent="0.25">
      <c r="A66" s="291"/>
      <c r="B66" s="292"/>
      <c r="C66" s="46"/>
      <c r="D66" s="53"/>
      <c r="E66" s="123" t="str">
        <f>IF(C66="","",VLOOKUP(C66,食材マスタ!$A$3:$AB$455,6,FALSE))</f>
        <v/>
      </c>
      <c r="F66" s="49"/>
      <c r="G66" s="50" t="str">
        <f t="shared" si="22"/>
        <v/>
      </c>
      <c r="H66" s="41" t="str">
        <f t="shared" si="23"/>
        <v/>
      </c>
      <c r="I66" s="126" t="str">
        <f>IF(C66="","",VLOOKUP(C66,食材マスタ!$A$3:$AB$455,13,FALSE))</f>
        <v/>
      </c>
      <c r="J66" s="43" t="str">
        <f t="shared" si="24"/>
        <v/>
      </c>
      <c r="K66" s="51" t="str">
        <f t="shared" si="25"/>
        <v/>
      </c>
      <c r="L66" s="134" t="str">
        <f t="shared" si="26"/>
        <v/>
      </c>
      <c r="M66" s="52" t="str">
        <f t="shared" si="27"/>
        <v/>
      </c>
      <c r="N66" s="134" t="str">
        <f t="shared" si="28"/>
        <v/>
      </c>
      <c r="O66" s="52" t="str">
        <f t="shared" si="29"/>
        <v/>
      </c>
      <c r="P66" s="134" t="str">
        <f t="shared" si="30"/>
        <v/>
      </c>
      <c r="Q66" s="52" t="str">
        <f t="shared" si="31"/>
        <v/>
      </c>
      <c r="R66" s="134" t="str">
        <f t="shared" si="32"/>
        <v/>
      </c>
      <c r="S66" s="13" t="str">
        <f t="shared" si="10"/>
        <v/>
      </c>
      <c r="T66" s="138"/>
      <c r="U66" s="30"/>
      <c r="X66" s="65" t="e">
        <f>VLOOKUP($C66,食材マスタ!$A:$AB,5,FALSE)</f>
        <v>#N/A</v>
      </c>
      <c r="Y66" s="65" t="e">
        <f>VLOOKUP($C66,食材マスタ!$A:$AB,6,FALSE)</f>
        <v>#N/A</v>
      </c>
      <c r="Z66" s="65" t="e">
        <f>VLOOKUP($C66,食材マスタ!$A:$AB,13,FALSE)</f>
        <v>#N/A</v>
      </c>
      <c r="AA66" s="65" t="e">
        <f>VLOOKUP($C66,食材マスタ!$A:$AB,12,FALSE)</f>
        <v>#N/A</v>
      </c>
      <c r="AB66" s="65" t="e">
        <f>VLOOKUP($C66,食材マスタ!$A:$AB,14,FALSE)</f>
        <v>#N/A</v>
      </c>
      <c r="AC66" s="65" t="e">
        <f>VLOOKUP($C66,食材マスタ!$A:$AB,16,FALSE)</f>
        <v>#N/A</v>
      </c>
      <c r="AD66" s="65" t="e">
        <f>VLOOKUP($C66,食材マスタ!$A:$AB,19,FALSE)</f>
        <v>#N/A</v>
      </c>
      <c r="AE66" s="65" t="e">
        <f>VLOOKUP($C66,食材マスタ!$A:$AB,26,FALSE)</f>
        <v>#N/A</v>
      </c>
      <c r="AF66" s="65" t="e">
        <f>VLOOKUP($C66,食材マスタ!$A:$AB,28,FALSE)</f>
        <v>#N/A</v>
      </c>
    </row>
    <row r="67" spans="1:32" ht="14.25" customHeight="1" x14ac:dyDescent="0.25">
      <c r="A67" s="291"/>
      <c r="B67" s="292"/>
      <c r="C67" s="46"/>
      <c r="D67" s="47"/>
      <c r="E67" s="123" t="str">
        <f>IF(C67="","",VLOOKUP(C67,食材マスタ!$A$3:$AB$455,6,FALSE))</f>
        <v/>
      </c>
      <c r="F67" s="49"/>
      <c r="G67" s="50" t="str">
        <f t="shared" si="22"/>
        <v/>
      </c>
      <c r="H67" s="41" t="str">
        <f t="shared" si="23"/>
        <v/>
      </c>
      <c r="I67" s="126" t="str">
        <f>IF(C67="","",VLOOKUP(C67,食材マスタ!$A$3:$AB$455,13,FALSE))</f>
        <v/>
      </c>
      <c r="J67" s="43" t="str">
        <f t="shared" si="24"/>
        <v/>
      </c>
      <c r="K67" s="51" t="str">
        <f t="shared" si="25"/>
        <v/>
      </c>
      <c r="L67" s="134" t="str">
        <f t="shared" si="26"/>
        <v/>
      </c>
      <c r="M67" s="52" t="str">
        <f t="shared" si="27"/>
        <v/>
      </c>
      <c r="N67" s="134" t="str">
        <f t="shared" si="28"/>
        <v/>
      </c>
      <c r="O67" s="52" t="str">
        <f t="shared" si="29"/>
        <v/>
      </c>
      <c r="P67" s="134" t="str">
        <f t="shared" si="30"/>
        <v/>
      </c>
      <c r="Q67" s="52" t="str">
        <f t="shared" si="31"/>
        <v/>
      </c>
      <c r="R67" s="134" t="str">
        <f t="shared" si="32"/>
        <v/>
      </c>
      <c r="S67" s="13" t="str">
        <f t="shared" si="10"/>
        <v/>
      </c>
      <c r="T67" s="138"/>
      <c r="U67" s="30"/>
      <c r="X67" s="65" t="e">
        <f>VLOOKUP($C67,食材マスタ!$A:$AB,5,FALSE)</f>
        <v>#N/A</v>
      </c>
      <c r="Y67" s="65" t="e">
        <f>VLOOKUP($C67,食材マスタ!$A:$AB,6,FALSE)</f>
        <v>#N/A</v>
      </c>
      <c r="Z67" s="65" t="e">
        <f>VLOOKUP($C67,食材マスタ!$A:$AB,13,FALSE)</f>
        <v>#N/A</v>
      </c>
      <c r="AA67" s="65" t="e">
        <f>VLOOKUP($C67,食材マスタ!$A:$AB,12,FALSE)</f>
        <v>#N/A</v>
      </c>
      <c r="AB67" s="65" t="e">
        <f>VLOOKUP($C67,食材マスタ!$A:$AB,14,FALSE)</f>
        <v>#N/A</v>
      </c>
      <c r="AC67" s="65" t="e">
        <f>VLOOKUP($C67,食材マスタ!$A:$AB,16,FALSE)</f>
        <v>#N/A</v>
      </c>
      <c r="AD67" s="65" t="e">
        <f>VLOOKUP($C67,食材マスタ!$A:$AB,19,FALSE)</f>
        <v>#N/A</v>
      </c>
      <c r="AE67" s="65" t="e">
        <f>VLOOKUP($C67,食材マスタ!$A:$AB,26,FALSE)</f>
        <v>#N/A</v>
      </c>
      <c r="AF67" s="65" t="e">
        <f>VLOOKUP($C67,食材マスタ!$A:$AB,28,FALSE)</f>
        <v>#N/A</v>
      </c>
    </row>
    <row r="68" spans="1:32" ht="14.25" customHeight="1" x14ac:dyDescent="0.25">
      <c r="A68" s="291"/>
      <c r="B68" s="292"/>
      <c r="C68" s="46"/>
      <c r="D68" s="47"/>
      <c r="E68" s="123" t="str">
        <f>IF(C68="","",VLOOKUP(C68,食材マスタ!$A$3:$AB$455,6,FALSE))</f>
        <v/>
      </c>
      <c r="F68" s="49"/>
      <c r="G68" s="50" t="str">
        <f t="shared" si="22"/>
        <v/>
      </c>
      <c r="H68" s="41" t="str">
        <f t="shared" si="23"/>
        <v/>
      </c>
      <c r="I68" s="126" t="str">
        <f>IF(C68="","",VLOOKUP(C68,食材マスタ!$A$3:$AB$455,13,FALSE))</f>
        <v/>
      </c>
      <c r="J68" s="43" t="str">
        <f t="shared" si="24"/>
        <v/>
      </c>
      <c r="K68" s="51" t="str">
        <f t="shared" si="25"/>
        <v/>
      </c>
      <c r="L68" s="134" t="str">
        <f t="shared" si="26"/>
        <v/>
      </c>
      <c r="M68" s="52" t="str">
        <f t="shared" si="27"/>
        <v/>
      </c>
      <c r="N68" s="134" t="str">
        <f t="shared" si="28"/>
        <v/>
      </c>
      <c r="O68" s="52" t="str">
        <f t="shared" si="29"/>
        <v/>
      </c>
      <c r="P68" s="134" t="str">
        <f t="shared" si="30"/>
        <v/>
      </c>
      <c r="Q68" s="52" t="str">
        <f t="shared" si="31"/>
        <v/>
      </c>
      <c r="R68" s="134" t="str">
        <f t="shared" si="32"/>
        <v/>
      </c>
      <c r="S68" s="13" t="str">
        <f t="shared" si="10"/>
        <v/>
      </c>
      <c r="T68" s="138"/>
      <c r="U68" s="30"/>
      <c r="X68" s="65" t="e">
        <f>VLOOKUP($C68,食材マスタ!$A:$AB,5,FALSE)</f>
        <v>#N/A</v>
      </c>
      <c r="Y68" s="65" t="e">
        <f>VLOOKUP($C68,食材マスタ!$A:$AB,6,FALSE)</f>
        <v>#N/A</v>
      </c>
      <c r="Z68" s="65" t="e">
        <f>VLOOKUP($C68,食材マスタ!$A:$AB,13,FALSE)</f>
        <v>#N/A</v>
      </c>
      <c r="AA68" s="65" t="e">
        <f>VLOOKUP($C68,食材マスタ!$A:$AB,12,FALSE)</f>
        <v>#N/A</v>
      </c>
      <c r="AB68" s="65" t="e">
        <f>VLOOKUP($C68,食材マスタ!$A:$AB,14,FALSE)</f>
        <v>#N/A</v>
      </c>
      <c r="AC68" s="65" t="e">
        <f>VLOOKUP($C68,食材マスタ!$A:$AB,16,FALSE)</f>
        <v>#N/A</v>
      </c>
      <c r="AD68" s="65" t="e">
        <f>VLOOKUP($C68,食材マスタ!$A:$AB,19,FALSE)</f>
        <v>#N/A</v>
      </c>
      <c r="AE68" s="65" t="e">
        <f>VLOOKUP($C68,食材マスタ!$A:$AB,26,FALSE)</f>
        <v>#N/A</v>
      </c>
      <c r="AF68" s="65" t="e">
        <f>VLOOKUP($C68,食材マスタ!$A:$AB,28,FALSE)</f>
        <v>#N/A</v>
      </c>
    </row>
    <row r="69" spans="1:32" ht="14.25" customHeight="1" x14ac:dyDescent="0.25">
      <c r="A69" s="291"/>
      <c r="B69" s="292"/>
      <c r="C69" s="46"/>
      <c r="D69" s="47"/>
      <c r="E69" s="123" t="str">
        <f>IF(C69="","",VLOOKUP(C69,食材マスタ!$A$3:$AB$455,6,FALSE))</f>
        <v/>
      </c>
      <c r="F69" s="49"/>
      <c r="G69" s="50" t="str">
        <f t="shared" si="22"/>
        <v/>
      </c>
      <c r="H69" s="41" t="str">
        <f t="shared" si="23"/>
        <v/>
      </c>
      <c r="I69" s="126" t="str">
        <f>IF(C69="","",VLOOKUP(C69,食材マスタ!$A$3:$AB$455,13,FALSE))</f>
        <v/>
      </c>
      <c r="J69" s="43" t="str">
        <f t="shared" si="24"/>
        <v/>
      </c>
      <c r="K69" s="51" t="str">
        <f t="shared" si="25"/>
        <v/>
      </c>
      <c r="L69" s="134" t="str">
        <f t="shared" si="26"/>
        <v/>
      </c>
      <c r="M69" s="52" t="str">
        <f t="shared" si="27"/>
        <v/>
      </c>
      <c r="N69" s="134" t="str">
        <f t="shared" si="28"/>
        <v/>
      </c>
      <c r="O69" s="52" t="str">
        <f t="shared" si="29"/>
        <v/>
      </c>
      <c r="P69" s="134" t="str">
        <f t="shared" si="30"/>
        <v/>
      </c>
      <c r="Q69" s="52" t="str">
        <f t="shared" si="31"/>
        <v/>
      </c>
      <c r="R69" s="134" t="str">
        <f t="shared" si="32"/>
        <v/>
      </c>
      <c r="S69" s="13" t="str">
        <f t="shared" si="10"/>
        <v/>
      </c>
      <c r="T69" s="138"/>
      <c r="U69" s="30"/>
      <c r="X69" s="65" t="e">
        <f>VLOOKUP($C69,食材マスタ!$A:$AB,5,FALSE)</f>
        <v>#N/A</v>
      </c>
      <c r="Y69" s="65" t="e">
        <f>VLOOKUP($C69,食材マスタ!$A:$AB,6,FALSE)</f>
        <v>#N/A</v>
      </c>
      <c r="Z69" s="65" t="e">
        <f>VLOOKUP($C69,食材マスタ!$A:$AB,13,FALSE)</f>
        <v>#N/A</v>
      </c>
      <c r="AA69" s="65" t="e">
        <f>VLOOKUP($C69,食材マスタ!$A:$AB,12,FALSE)</f>
        <v>#N/A</v>
      </c>
      <c r="AB69" s="65" t="e">
        <f>VLOOKUP($C69,食材マスタ!$A:$AB,14,FALSE)</f>
        <v>#N/A</v>
      </c>
      <c r="AC69" s="65" t="e">
        <f>VLOOKUP($C69,食材マスタ!$A:$AB,16,FALSE)</f>
        <v>#N/A</v>
      </c>
      <c r="AD69" s="65" t="e">
        <f>VLOOKUP($C69,食材マスタ!$A:$AB,19,FALSE)</f>
        <v>#N/A</v>
      </c>
      <c r="AE69" s="65" t="e">
        <f>VLOOKUP($C69,食材マスタ!$A:$AB,26,FALSE)</f>
        <v>#N/A</v>
      </c>
      <c r="AF69" s="65" t="e">
        <f>VLOOKUP($C69,食材マスタ!$A:$AB,28,FALSE)</f>
        <v>#N/A</v>
      </c>
    </row>
    <row r="70" spans="1:32" ht="14.25" customHeight="1" x14ac:dyDescent="0.25">
      <c r="A70" s="291"/>
      <c r="B70" s="292"/>
      <c r="C70" s="46"/>
      <c r="D70" s="53"/>
      <c r="E70" s="123" t="str">
        <f>IF(C70="","",VLOOKUP(C70,食材マスタ!$A$3:$AB$455,6,FALSE))</f>
        <v/>
      </c>
      <c r="F70" s="49"/>
      <c r="G70" s="50" t="str">
        <f t="shared" ref="G70:G73" si="36">IF(C70="","",F70/((100-I70)/100))</f>
        <v/>
      </c>
      <c r="H70" s="41" t="str">
        <f t="shared" ref="H70:H73" si="37">IF(C70="","",ROUND(G70*AA70,1))</f>
        <v/>
      </c>
      <c r="I70" s="126" t="str">
        <f>IF(C70="","",VLOOKUP(C70,食材マスタ!$A$3:$AB$455,13,FALSE))</f>
        <v/>
      </c>
      <c r="J70" s="43" t="str">
        <f t="shared" ref="J70:J73" si="38">K70</f>
        <v/>
      </c>
      <c r="K70" s="51" t="str">
        <f t="shared" ref="K70:K73" si="39">IF(C70="","",ROUND((F70*AB70)/100,0))</f>
        <v/>
      </c>
      <c r="L70" s="134" t="str">
        <f t="shared" ref="L70:L73" si="40">M70</f>
        <v/>
      </c>
      <c r="M70" s="52" t="str">
        <f t="shared" ref="M70:M73" si="41">IF(C70="","",ROUND((F70*AC70)/100,1))</f>
        <v/>
      </c>
      <c r="N70" s="134" t="str">
        <f t="shared" ref="N70:N73" si="42">O70</f>
        <v/>
      </c>
      <c r="O70" s="52" t="str">
        <f t="shared" ref="O70:O73" si="43">IF(C70="","",ROUND((F70*AD70)/100,1))</f>
        <v/>
      </c>
      <c r="P70" s="134" t="str">
        <f t="shared" ref="P70:P73" si="44">Q70</f>
        <v/>
      </c>
      <c r="Q70" s="52" t="str">
        <f t="shared" ref="Q70:Q73" si="45">IF(C70="","",ROUND((F70*AE70)/100,1))</f>
        <v/>
      </c>
      <c r="R70" s="134" t="str">
        <f t="shared" ref="R70:R73" si="46">S70</f>
        <v/>
      </c>
      <c r="S70" s="13" t="str">
        <f t="shared" ref="S70:S73" si="47">IF(C70="","",ROUND((F70*AF70)/100,1))</f>
        <v/>
      </c>
      <c r="T70" s="138"/>
      <c r="U70" s="30"/>
      <c r="X70" s="65" t="e">
        <f>VLOOKUP($C70,食材マスタ!$A:$AB,5,FALSE)</f>
        <v>#N/A</v>
      </c>
      <c r="Y70" s="65" t="e">
        <f>VLOOKUP($C70,食材マスタ!$A:$AB,6,FALSE)</f>
        <v>#N/A</v>
      </c>
      <c r="Z70" s="65" t="e">
        <f>VLOOKUP($C70,食材マスタ!$A:$AB,13,FALSE)</f>
        <v>#N/A</v>
      </c>
      <c r="AA70" s="65" t="e">
        <f>VLOOKUP($C70,食材マスタ!$A:$AB,12,FALSE)</f>
        <v>#N/A</v>
      </c>
      <c r="AB70" s="65" t="e">
        <f>VLOOKUP($C70,食材マスタ!$A:$AB,14,FALSE)</f>
        <v>#N/A</v>
      </c>
      <c r="AC70" s="65" t="e">
        <f>VLOOKUP($C70,食材マスタ!$A:$AB,16,FALSE)</f>
        <v>#N/A</v>
      </c>
      <c r="AD70" s="65" t="e">
        <f>VLOOKUP($C70,食材マスタ!$A:$AB,19,FALSE)</f>
        <v>#N/A</v>
      </c>
      <c r="AE70" s="65" t="e">
        <f>VLOOKUP($C70,食材マスタ!$A:$AB,26,FALSE)</f>
        <v>#N/A</v>
      </c>
      <c r="AF70" s="65" t="e">
        <f>VLOOKUP($C70,食材マスタ!$A:$AB,28,FALSE)</f>
        <v>#N/A</v>
      </c>
    </row>
    <row r="71" spans="1:32" ht="14.25" customHeight="1" x14ac:dyDescent="0.25">
      <c r="A71" s="291"/>
      <c r="B71" s="292"/>
      <c r="C71" s="46"/>
      <c r="D71" s="47"/>
      <c r="E71" s="123" t="str">
        <f>IF(C71="","",VLOOKUP(C71,食材マスタ!$A$3:$AB$455,6,FALSE))</f>
        <v/>
      </c>
      <c r="F71" s="49"/>
      <c r="G71" s="50" t="str">
        <f t="shared" si="36"/>
        <v/>
      </c>
      <c r="H71" s="41" t="str">
        <f t="shared" si="37"/>
        <v/>
      </c>
      <c r="I71" s="126" t="str">
        <f>IF(C71="","",VLOOKUP(C71,食材マスタ!$A$3:$AB$455,13,FALSE))</f>
        <v/>
      </c>
      <c r="J71" s="43" t="str">
        <f t="shared" si="38"/>
        <v/>
      </c>
      <c r="K71" s="51" t="str">
        <f t="shared" si="39"/>
        <v/>
      </c>
      <c r="L71" s="134" t="str">
        <f t="shared" si="40"/>
        <v/>
      </c>
      <c r="M71" s="52" t="str">
        <f t="shared" si="41"/>
        <v/>
      </c>
      <c r="N71" s="134" t="str">
        <f t="shared" si="42"/>
        <v/>
      </c>
      <c r="O71" s="52" t="str">
        <f t="shared" si="43"/>
        <v/>
      </c>
      <c r="P71" s="134" t="str">
        <f t="shared" si="44"/>
        <v/>
      </c>
      <c r="Q71" s="52" t="str">
        <f t="shared" si="45"/>
        <v/>
      </c>
      <c r="R71" s="134" t="str">
        <f t="shared" si="46"/>
        <v/>
      </c>
      <c r="S71" s="13" t="str">
        <f t="shared" si="47"/>
        <v/>
      </c>
      <c r="T71" s="138"/>
      <c r="U71" s="30"/>
      <c r="X71" s="65" t="e">
        <f>VLOOKUP($C71,食材マスタ!$A:$AB,5,FALSE)</f>
        <v>#N/A</v>
      </c>
      <c r="Y71" s="65" t="e">
        <f>VLOOKUP($C71,食材マスタ!$A:$AB,6,FALSE)</f>
        <v>#N/A</v>
      </c>
      <c r="Z71" s="65" t="e">
        <f>VLOOKUP($C71,食材マスタ!$A:$AB,13,FALSE)</f>
        <v>#N/A</v>
      </c>
      <c r="AA71" s="65" t="e">
        <f>VLOOKUP($C71,食材マスタ!$A:$AB,12,FALSE)</f>
        <v>#N/A</v>
      </c>
      <c r="AB71" s="65" t="e">
        <f>VLOOKUP($C71,食材マスタ!$A:$AB,14,FALSE)</f>
        <v>#N/A</v>
      </c>
      <c r="AC71" s="65" t="e">
        <f>VLOOKUP($C71,食材マスタ!$A:$AB,16,FALSE)</f>
        <v>#N/A</v>
      </c>
      <c r="AD71" s="65" t="e">
        <f>VLOOKUP($C71,食材マスタ!$A:$AB,19,FALSE)</f>
        <v>#N/A</v>
      </c>
      <c r="AE71" s="65" t="e">
        <f>VLOOKUP($C71,食材マスタ!$A:$AB,26,FALSE)</f>
        <v>#N/A</v>
      </c>
      <c r="AF71" s="65" t="e">
        <f>VLOOKUP($C71,食材マスタ!$A:$AB,28,FALSE)</f>
        <v>#N/A</v>
      </c>
    </row>
    <row r="72" spans="1:32" ht="14.25" customHeight="1" x14ac:dyDescent="0.25">
      <c r="A72" s="291"/>
      <c r="B72" s="292"/>
      <c r="C72" s="46"/>
      <c r="D72" s="47"/>
      <c r="E72" s="123" t="str">
        <f>IF(C72="","",VLOOKUP(C72,食材マスタ!$A$3:$AB$455,6,FALSE))</f>
        <v/>
      </c>
      <c r="F72" s="49"/>
      <c r="G72" s="50" t="str">
        <f t="shared" si="36"/>
        <v/>
      </c>
      <c r="H72" s="41" t="str">
        <f t="shared" si="37"/>
        <v/>
      </c>
      <c r="I72" s="126" t="str">
        <f>IF(C72="","",VLOOKUP(C72,食材マスタ!$A$3:$AB$455,13,FALSE))</f>
        <v/>
      </c>
      <c r="J72" s="43" t="str">
        <f t="shared" si="38"/>
        <v/>
      </c>
      <c r="K72" s="51" t="str">
        <f t="shared" si="39"/>
        <v/>
      </c>
      <c r="L72" s="134" t="str">
        <f t="shared" si="40"/>
        <v/>
      </c>
      <c r="M72" s="52" t="str">
        <f t="shared" si="41"/>
        <v/>
      </c>
      <c r="N72" s="134" t="str">
        <f t="shared" si="42"/>
        <v/>
      </c>
      <c r="O72" s="52" t="str">
        <f t="shared" si="43"/>
        <v/>
      </c>
      <c r="P72" s="134" t="str">
        <f t="shared" si="44"/>
        <v/>
      </c>
      <c r="Q72" s="52" t="str">
        <f t="shared" si="45"/>
        <v/>
      </c>
      <c r="R72" s="134" t="str">
        <f t="shared" si="46"/>
        <v/>
      </c>
      <c r="S72" s="13" t="str">
        <f t="shared" si="47"/>
        <v/>
      </c>
      <c r="T72" s="138"/>
      <c r="U72" s="30"/>
      <c r="X72" s="65" t="e">
        <f>VLOOKUP($C72,食材マスタ!$A:$AB,5,FALSE)</f>
        <v>#N/A</v>
      </c>
      <c r="Y72" s="65" t="e">
        <f>VLOOKUP($C72,食材マスタ!$A:$AB,6,FALSE)</f>
        <v>#N/A</v>
      </c>
      <c r="Z72" s="65" t="e">
        <f>VLOOKUP($C72,食材マスタ!$A:$AB,13,FALSE)</f>
        <v>#N/A</v>
      </c>
      <c r="AA72" s="65" t="e">
        <f>VLOOKUP($C72,食材マスタ!$A:$AB,12,FALSE)</f>
        <v>#N/A</v>
      </c>
      <c r="AB72" s="65" t="e">
        <f>VLOOKUP($C72,食材マスタ!$A:$AB,14,FALSE)</f>
        <v>#N/A</v>
      </c>
      <c r="AC72" s="65" t="e">
        <f>VLOOKUP($C72,食材マスタ!$A:$AB,16,FALSE)</f>
        <v>#N/A</v>
      </c>
      <c r="AD72" s="65" t="e">
        <f>VLOOKUP($C72,食材マスタ!$A:$AB,19,FALSE)</f>
        <v>#N/A</v>
      </c>
      <c r="AE72" s="65" t="e">
        <f>VLOOKUP($C72,食材マスタ!$A:$AB,26,FALSE)</f>
        <v>#N/A</v>
      </c>
      <c r="AF72" s="65" t="e">
        <f>VLOOKUP($C72,食材マスタ!$A:$AB,28,FALSE)</f>
        <v>#N/A</v>
      </c>
    </row>
    <row r="73" spans="1:32" ht="14.25" customHeight="1" x14ac:dyDescent="0.25">
      <c r="A73" s="291"/>
      <c r="B73" s="292"/>
      <c r="C73" s="46"/>
      <c r="D73" s="47"/>
      <c r="E73" s="123" t="str">
        <f>IF(C73="","",VLOOKUP(C73,食材マスタ!$A$3:$AB$455,6,FALSE))</f>
        <v/>
      </c>
      <c r="F73" s="49"/>
      <c r="G73" s="50" t="str">
        <f t="shared" si="36"/>
        <v/>
      </c>
      <c r="H73" s="41" t="str">
        <f t="shared" si="37"/>
        <v/>
      </c>
      <c r="I73" s="126" t="str">
        <f>IF(C73="","",VLOOKUP(C73,食材マスタ!$A$3:$AB$455,13,FALSE))</f>
        <v/>
      </c>
      <c r="J73" s="43" t="str">
        <f t="shared" si="38"/>
        <v/>
      </c>
      <c r="K73" s="51" t="str">
        <f t="shared" si="39"/>
        <v/>
      </c>
      <c r="L73" s="134" t="str">
        <f t="shared" si="40"/>
        <v/>
      </c>
      <c r="M73" s="52" t="str">
        <f t="shared" si="41"/>
        <v/>
      </c>
      <c r="N73" s="134" t="str">
        <f t="shared" si="42"/>
        <v/>
      </c>
      <c r="O73" s="52" t="str">
        <f t="shared" si="43"/>
        <v/>
      </c>
      <c r="P73" s="134" t="str">
        <f t="shared" si="44"/>
        <v/>
      </c>
      <c r="Q73" s="52" t="str">
        <f t="shared" si="45"/>
        <v/>
      </c>
      <c r="R73" s="134" t="str">
        <f t="shared" si="46"/>
        <v/>
      </c>
      <c r="S73" s="13" t="str">
        <f t="shared" si="47"/>
        <v/>
      </c>
      <c r="T73" s="138"/>
      <c r="U73" s="30"/>
      <c r="X73" s="65" t="e">
        <f>VLOOKUP($C73,食材マスタ!$A:$AB,5,FALSE)</f>
        <v>#N/A</v>
      </c>
      <c r="Y73" s="65" t="e">
        <f>VLOOKUP($C73,食材マスタ!$A:$AB,6,FALSE)</f>
        <v>#N/A</v>
      </c>
      <c r="Z73" s="65" t="e">
        <f>VLOOKUP($C73,食材マスタ!$A:$AB,13,FALSE)</f>
        <v>#N/A</v>
      </c>
      <c r="AA73" s="65" t="e">
        <f>VLOOKUP($C73,食材マスタ!$A:$AB,12,FALSE)</f>
        <v>#N/A</v>
      </c>
      <c r="AB73" s="65" t="e">
        <f>VLOOKUP($C73,食材マスタ!$A:$AB,14,FALSE)</f>
        <v>#N/A</v>
      </c>
      <c r="AC73" s="65" t="e">
        <f>VLOOKUP($C73,食材マスタ!$A:$AB,16,FALSE)</f>
        <v>#N/A</v>
      </c>
      <c r="AD73" s="65" t="e">
        <f>VLOOKUP($C73,食材マスタ!$A:$AB,19,FALSE)</f>
        <v>#N/A</v>
      </c>
      <c r="AE73" s="65" t="e">
        <f>VLOOKUP($C73,食材マスタ!$A:$AB,26,FALSE)</f>
        <v>#N/A</v>
      </c>
      <c r="AF73" s="65" t="e">
        <f>VLOOKUP($C73,食材マスタ!$A:$AB,28,FALSE)</f>
        <v>#N/A</v>
      </c>
    </row>
    <row r="74" spans="1:32" ht="14.25" customHeight="1" x14ac:dyDescent="0.25">
      <c r="A74" s="291"/>
      <c r="B74" s="292"/>
      <c r="C74" s="46"/>
      <c r="D74" s="47"/>
      <c r="E74" s="123" t="str">
        <f>IF(C74="","",VLOOKUP(C74,食材マスタ!$A$3:$AB$455,6,FALSE))</f>
        <v/>
      </c>
      <c r="F74" s="49"/>
      <c r="G74" s="50" t="str">
        <f t="shared" si="22"/>
        <v/>
      </c>
      <c r="H74" s="41" t="str">
        <f t="shared" si="23"/>
        <v/>
      </c>
      <c r="I74" s="126" t="str">
        <f>IF(C74="","",VLOOKUP(C74,食材マスタ!$A$3:$AB$455,13,FALSE))</f>
        <v/>
      </c>
      <c r="J74" s="43" t="str">
        <f t="shared" si="24"/>
        <v/>
      </c>
      <c r="K74" s="51" t="str">
        <f t="shared" si="25"/>
        <v/>
      </c>
      <c r="L74" s="134" t="str">
        <f t="shared" si="26"/>
        <v/>
      </c>
      <c r="M74" s="52" t="str">
        <f t="shared" si="27"/>
        <v/>
      </c>
      <c r="N74" s="134" t="str">
        <f t="shared" si="28"/>
        <v/>
      </c>
      <c r="O74" s="52" t="str">
        <f t="shared" si="29"/>
        <v/>
      </c>
      <c r="P74" s="134" t="str">
        <f t="shared" si="30"/>
        <v/>
      </c>
      <c r="Q74" s="52" t="str">
        <f t="shared" si="31"/>
        <v/>
      </c>
      <c r="R74" s="134" t="str">
        <f t="shared" si="32"/>
        <v/>
      </c>
      <c r="S74" s="13" t="str">
        <f t="shared" si="10"/>
        <v/>
      </c>
      <c r="T74" s="138"/>
      <c r="U74" s="30"/>
      <c r="X74" s="65" t="e">
        <f>VLOOKUP($C74,食材マスタ!$A:$AB,5,FALSE)</f>
        <v>#N/A</v>
      </c>
      <c r="Y74" s="65" t="e">
        <f>VLOOKUP($C74,食材マスタ!$A:$AB,6,FALSE)</f>
        <v>#N/A</v>
      </c>
      <c r="Z74" s="65" t="e">
        <f>VLOOKUP($C74,食材マスタ!$A:$AB,13,FALSE)</f>
        <v>#N/A</v>
      </c>
      <c r="AA74" s="65" t="e">
        <f>VLOOKUP($C74,食材マスタ!$A:$AB,12,FALSE)</f>
        <v>#N/A</v>
      </c>
      <c r="AB74" s="65" t="e">
        <f>VLOOKUP($C74,食材マスタ!$A:$AB,14,FALSE)</f>
        <v>#N/A</v>
      </c>
      <c r="AC74" s="65" t="e">
        <f>VLOOKUP($C74,食材マスタ!$A:$AB,16,FALSE)</f>
        <v>#N/A</v>
      </c>
      <c r="AD74" s="65" t="e">
        <f>VLOOKUP($C74,食材マスタ!$A:$AB,19,FALSE)</f>
        <v>#N/A</v>
      </c>
      <c r="AE74" s="65" t="e">
        <f>VLOOKUP($C74,食材マスタ!$A:$AB,26,FALSE)</f>
        <v>#N/A</v>
      </c>
      <c r="AF74" s="65" t="e">
        <f>VLOOKUP($C74,食材マスタ!$A:$AB,28,FALSE)</f>
        <v>#N/A</v>
      </c>
    </row>
    <row r="75" spans="1:32" ht="14.25" customHeight="1" x14ac:dyDescent="0.25">
      <c r="A75" s="291"/>
      <c r="B75" s="292"/>
      <c r="C75" s="46"/>
      <c r="D75" s="62"/>
      <c r="E75" s="123" t="str">
        <f>IF(C75="","",VLOOKUP(C75,食材マスタ!$A$3:$AB$455,6,FALSE))</f>
        <v/>
      </c>
      <c r="F75" s="49"/>
      <c r="G75" s="50" t="str">
        <f t="shared" si="22"/>
        <v/>
      </c>
      <c r="H75" s="41" t="str">
        <f t="shared" si="23"/>
        <v/>
      </c>
      <c r="I75" s="126" t="str">
        <f>IF(C75="","",VLOOKUP(C75,食材マスタ!$A$3:$AB$455,13,FALSE))</f>
        <v/>
      </c>
      <c r="J75" s="43" t="str">
        <f t="shared" si="24"/>
        <v/>
      </c>
      <c r="K75" s="51" t="str">
        <f t="shared" si="25"/>
        <v/>
      </c>
      <c r="L75" s="134" t="str">
        <f t="shared" si="26"/>
        <v/>
      </c>
      <c r="M75" s="52" t="str">
        <f t="shared" si="27"/>
        <v/>
      </c>
      <c r="N75" s="134" t="str">
        <f t="shared" si="28"/>
        <v/>
      </c>
      <c r="O75" s="52" t="str">
        <f t="shared" si="29"/>
        <v/>
      </c>
      <c r="P75" s="134" t="str">
        <f t="shared" si="30"/>
        <v/>
      </c>
      <c r="Q75" s="52" t="str">
        <f t="shared" si="31"/>
        <v/>
      </c>
      <c r="R75" s="134" t="str">
        <f t="shared" si="32"/>
        <v/>
      </c>
      <c r="S75" s="13" t="str">
        <f t="shared" si="10"/>
        <v/>
      </c>
      <c r="T75" s="139"/>
      <c r="U75" s="33"/>
      <c r="X75" s="65" t="e">
        <f>VLOOKUP($C75,食材マスタ!$A:$AB,5,FALSE)</f>
        <v>#N/A</v>
      </c>
      <c r="Y75" s="65" t="e">
        <f>VLOOKUP($C75,食材マスタ!$A:$AB,6,FALSE)</f>
        <v>#N/A</v>
      </c>
      <c r="Z75" s="65" t="e">
        <f>VLOOKUP($C75,食材マスタ!$A:$AB,13,FALSE)</f>
        <v>#N/A</v>
      </c>
      <c r="AA75" s="65" t="e">
        <f>VLOOKUP($C75,食材マスタ!$A:$AB,12,FALSE)</f>
        <v>#N/A</v>
      </c>
      <c r="AB75" s="65" t="e">
        <f>VLOOKUP($C75,食材マスタ!$A:$AB,14,FALSE)</f>
        <v>#N/A</v>
      </c>
      <c r="AC75" s="65" t="e">
        <f>VLOOKUP($C75,食材マスタ!$A:$AB,16,FALSE)</f>
        <v>#N/A</v>
      </c>
      <c r="AD75" s="65" t="e">
        <f>VLOOKUP($C75,食材マスタ!$A:$AB,19,FALSE)</f>
        <v>#N/A</v>
      </c>
      <c r="AE75" s="65" t="e">
        <f>VLOOKUP($C75,食材マスタ!$A:$AB,26,FALSE)</f>
        <v>#N/A</v>
      </c>
      <c r="AF75" s="65" t="e">
        <f>VLOOKUP($C75,食材マスタ!$A:$AB,28,FALSE)</f>
        <v>#N/A</v>
      </c>
    </row>
    <row r="76" spans="1:32" ht="14.25" customHeight="1" x14ac:dyDescent="0.25">
      <c r="A76" s="291"/>
      <c r="B76" s="292"/>
      <c r="C76" s="61"/>
      <c r="D76" s="47"/>
      <c r="E76" s="123" t="str">
        <f>IF(C76="","",VLOOKUP(C76,食材マスタ!$A$3:$AB$455,6,FALSE))</f>
        <v/>
      </c>
      <c r="F76" s="49"/>
      <c r="G76" s="50" t="str">
        <f t="shared" si="22"/>
        <v/>
      </c>
      <c r="H76" s="41" t="str">
        <f t="shared" si="23"/>
        <v/>
      </c>
      <c r="I76" s="126" t="str">
        <f>IF(C76="","",VLOOKUP(C76,食材マスタ!$A$3:$AB$455,13,FALSE))</f>
        <v/>
      </c>
      <c r="J76" s="43" t="str">
        <f t="shared" si="24"/>
        <v/>
      </c>
      <c r="K76" s="51" t="str">
        <f t="shared" si="25"/>
        <v/>
      </c>
      <c r="L76" s="134" t="str">
        <f t="shared" si="26"/>
        <v/>
      </c>
      <c r="M76" s="52" t="str">
        <f t="shared" si="27"/>
        <v/>
      </c>
      <c r="N76" s="134" t="str">
        <f t="shared" si="28"/>
        <v/>
      </c>
      <c r="O76" s="52" t="str">
        <f t="shared" si="29"/>
        <v/>
      </c>
      <c r="P76" s="134" t="str">
        <f t="shared" si="30"/>
        <v/>
      </c>
      <c r="Q76" s="52" t="str">
        <f t="shared" si="31"/>
        <v/>
      </c>
      <c r="R76" s="134" t="str">
        <f t="shared" si="32"/>
        <v/>
      </c>
      <c r="S76" s="13" t="str">
        <f t="shared" si="10"/>
        <v/>
      </c>
      <c r="T76" s="138"/>
      <c r="U76" s="32"/>
      <c r="X76" s="65" t="e">
        <f>VLOOKUP($C76,食材マスタ!$A:$AB,5,FALSE)</f>
        <v>#N/A</v>
      </c>
      <c r="Y76" s="65" t="e">
        <f>VLOOKUP($C76,食材マスタ!$A:$AB,6,FALSE)</f>
        <v>#N/A</v>
      </c>
      <c r="Z76" s="65" t="e">
        <f>VLOOKUP($C76,食材マスタ!$A:$AB,13,FALSE)</f>
        <v>#N/A</v>
      </c>
      <c r="AA76" s="65" t="e">
        <f>VLOOKUP($C76,食材マスタ!$A:$AB,12,FALSE)</f>
        <v>#N/A</v>
      </c>
      <c r="AB76" s="65" t="e">
        <f>VLOOKUP($C76,食材マスタ!$A:$AB,14,FALSE)</f>
        <v>#N/A</v>
      </c>
      <c r="AC76" s="65" t="e">
        <f>VLOOKUP($C76,食材マスタ!$A:$AB,16,FALSE)</f>
        <v>#N/A</v>
      </c>
      <c r="AD76" s="65" t="e">
        <f>VLOOKUP($C76,食材マスタ!$A:$AB,19,FALSE)</f>
        <v>#N/A</v>
      </c>
      <c r="AE76" s="65" t="e">
        <f>VLOOKUP($C76,食材マスタ!$A:$AB,26,FALSE)</f>
        <v>#N/A</v>
      </c>
      <c r="AF76" s="65" t="e">
        <f>VLOOKUP($C76,食材マスタ!$A:$AB,28,FALSE)</f>
        <v>#N/A</v>
      </c>
    </row>
    <row r="77" spans="1:32" ht="14.25" customHeight="1" x14ac:dyDescent="0.25">
      <c r="A77" s="291"/>
      <c r="B77" s="292"/>
      <c r="C77" s="46"/>
      <c r="D77" s="62"/>
      <c r="E77" s="123" t="str">
        <f>IF(C77="","",VLOOKUP(C77,食材マスタ!$A$3:$AB$455,6,FALSE))</f>
        <v/>
      </c>
      <c r="F77" s="49"/>
      <c r="G77" s="50" t="str">
        <f t="shared" si="22"/>
        <v/>
      </c>
      <c r="H77" s="41" t="str">
        <f t="shared" si="23"/>
        <v/>
      </c>
      <c r="I77" s="126" t="str">
        <f>IF(C77="","",VLOOKUP(C77,食材マスタ!$A$3:$AB$455,13,FALSE))</f>
        <v/>
      </c>
      <c r="J77" s="43" t="str">
        <f t="shared" si="24"/>
        <v/>
      </c>
      <c r="K77" s="51" t="str">
        <f t="shared" si="25"/>
        <v/>
      </c>
      <c r="L77" s="134" t="str">
        <f t="shared" si="26"/>
        <v/>
      </c>
      <c r="M77" s="52" t="str">
        <f t="shared" si="27"/>
        <v/>
      </c>
      <c r="N77" s="134" t="str">
        <f t="shared" si="28"/>
        <v/>
      </c>
      <c r="O77" s="52" t="str">
        <f t="shared" si="29"/>
        <v/>
      </c>
      <c r="P77" s="134" t="str">
        <f t="shared" si="30"/>
        <v/>
      </c>
      <c r="Q77" s="52" t="str">
        <f t="shared" si="31"/>
        <v/>
      </c>
      <c r="R77" s="134" t="str">
        <f t="shared" si="32"/>
        <v/>
      </c>
      <c r="S77" s="13" t="str">
        <f t="shared" si="10"/>
        <v/>
      </c>
      <c r="T77" s="139"/>
      <c r="U77" s="33"/>
      <c r="X77" s="65" t="e">
        <f>VLOOKUP($C77,食材マスタ!$A:$AB,5,FALSE)</f>
        <v>#N/A</v>
      </c>
      <c r="Y77" s="65" t="e">
        <f>VLOOKUP($C77,食材マスタ!$A:$AB,6,FALSE)</f>
        <v>#N/A</v>
      </c>
      <c r="Z77" s="65" t="e">
        <f>VLOOKUP($C77,食材マスタ!$A:$AB,13,FALSE)</f>
        <v>#N/A</v>
      </c>
      <c r="AA77" s="65" t="e">
        <f>VLOOKUP($C77,食材マスタ!$A:$AB,12,FALSE)</f>
        <v>#N/A</v>
      </c>
      <c r="AB77" s="65" t="e">
        <f>VLOOKUP($C77,食材マスタ!$A:$AB,14,FALSE)</f>
        <v>#N/A</v>
      </c>
      <c r="AC77" s="65" t="e">
        <f>VLOOKUP($C77,食材マスタ!$A:$AB,16,FALSE)</f>
        <v>#N/A</v>
      </c>
      <c r="AD77" s="65" t="e">
        <f>VLOOKUP($C77,食材マスタ!$A:$AB,19,FALSE)</f>
        <v>#N/A</v>
      </c>
      <c r="AE77" s="65" t="e">
        <f>VLOOKUP($C77,食材マスタ!$A:$AB,26,FALSE)</f>
        <v>#N/A</v>
      </c>
      <c r="AF77" s="65" t="e">
        <f>VLOOKUP($C77,食材マスタ!$A:$AB,28,FALSE)</f>
        <v>#N/A</v>
      </c>
    </row>
    <row r="78" spans="1:32" ht="14.25" customHeight="1" thickBot="1" x14ac:dyDescent="0.3">
      <c r="A78" s="295"/>
      <c r="B78" s="296"/>
      <c r="C78" s="46"/>
      <c r="D78" s="47"/>
      <c r="E78" s="73" t="str">
        <f>IF(C78="","",VLOOKUP(C78,食材マスタ!$A$3:$AB$455,6,FALSE))</f>
        <v/>
      </c>
      <c r="F78" s="49"/>
      <c r="G78" s="50" t="str">
        <f t="shared" si="22"/>
        <v/>
      </c>
      <c r="H78" s="41" t="str">
        <f t="shared" si="23"/>
        <v/>
      </c>
      <c r="I78" s="76" t="str">
        <f>IF(C78="","",VLOOKUP(C78,食材マスタ!$A$3:$AB$455,13,FALSE))</f>
        <v/>
      </c>
      <c r="J78" s="43" t="str">
        <f t="shared" si="24"/>
        <v/>
      </c>
      <c r="K78" s="51" t="str">
        <f t="shared" si="25"/>
        <v/>
      </c>
      <c r="L78" s="134" t="str">
        <f t="shared" si="26"/>
        <v/>
      </c>
      <c r="M78" s="52" t="str">
        <f t="shared" si="27"/>
        <v/>
      </c>
      <c r="N78" s="134" t="str">
        <f t="shared" si="28"/>
        <v/>
      </c>
      <c r="O78" s="52" t="str">
        <f t="shared" si="29"/>
        <v/>
      </c>
      <c r="P78" s="134" t="str">
        <f t="shared" si="30"/>
        <v/>
      </c>
      <c r="Q78" s="52" t="str">
        <f t="shared" si="31"/>
        <v/>
      </c>
      <c r="R78" s="134" t="str">
        <f t="shared" si="32"/>
        <v/>
      </c>
      <c r="S78" s="13" t="str">
        <f t="shared" si="10"/>
        <v/>
      </c>
      <c r="T78" s="138"/>
      <c r="U78" s="29"/>
      <c r="X78" s="65" t="e">
        <f>VLOOKUP($C78,食材マスタ!$A:$AB,5,FALSE)</f>
        <v>#N/A</v>
      </c>
      <c r="Y78" s="65" t="e">
        <f>VLOOKUP($C78,食材マスタ!$A:$AB,6,FALSE)</f>
        <v>#N/A</v>
      </c>
      <c r="Z78" s="65" t="e">
        <f>VLOOKUP($C78,食材マスタ!$A:$AB,13,FALSE)</f>
        <v>#N/A</v>
      </c>
      <c r="AA78" s="65" t="e">
        <f>VLOOKUP($C78,食材マスタ!$A:$AB,12,FALSE)</f>
        <v>#N/A</v>
      </c>
      <c r="AB78" s="65" t="e">
        <f>VLOOKUP($C78,食材マスタ!$A:$AB,14,FALSE)</f>
        <v>#N/A</v>
      </c>
      <c r="AC78" s="65" t="e">
        <f>VLOOKUP($C78,食材マスタ!$A:$AB,16,FALSE)</f>
        <v>#N/A</v>
      </c>
      <c r="AD78" s="65" t="e">
        <f>VLOOKUP($C78,食材マスタ!$A:$AB,19,FALSE)</f>
        <v>#N/A</v>
      </c>
      <c r="AE78" s="65" t="e">
        <f>VLOOKUP($C78,食材マスタ!$A:$AB,26,FALSE)</f>
        <v>#N/A</v>
      </c>
      <c r="AF78" s="65" t="e">
        <f>VLOOKUP($C78,食材マスタ!$A:$AB,28,FALSE)</f>
        <v>#N/A</v>
      </c>
    </row>
    <row r="79" spans="1:32" s="18" customFormat="1" ht="14.25" customHeight="1" thickBot="1" x14ac:dyDescent="0.3">
      <c r="A79" s="242" t="s">
        <v>2129</v>
      </c>
      <c r="B79" s="243"/>
      <c r="C79" s="20"/>
      <c r="D79" s="21"/>
      <c r="E79" s="22"/>
      <c r="F79" s="24"/>
      <c r="G79" s="22"/>
      <c r="H79" s="23">
        <f>SUM(H8:H78)</f>
        <v>0</v>
      </c>
      <c r="I79" s="24"/>
      <c r="J79" s="25">
        <f t="shared" ref="J79:S79" si="48">SUM(J8:J78)</f>
        <v>0</v>
      </c>
      <c r="K79" s="24">
        <f t="shared" si="48"/>
        <v>0</v>
      </c>
      <c r="L79" s="24">
        <f t="shared" si="48"/>
        <v>0</v>
      </c>
      <c r="M79" s="24">
        <f t="shared" si="48"/>
        <v>0</v>
      </c>
      <c r="N79" s="24">
        <f t="shared" si="48"/>
        <v>0</v>
      </c>
      <c r="O79" s="24">
        <f t="shared" si="48"/>
        <v>0</v>
      </c>
      <c r="P79" s="24">
        <f t="shared" si="48"/>
        <v>0</v>
      </c>
      <c r="Q79" s="24">
        <f t="shared" si="48"/>
        <v>0</v>
      </c>
      <c r="R79" s="24">
        <f t="shared" si="48"/>
        <v>0</v>
      </c>
      <c r="S79" s="24">
        <f t="shared" si="48"/>
        <v>0</v>
      </c>
      <c r="T79" s="24"/>
      <c r="U79" s="26"/>
      <c r="X79" s="65" t="e">
        <f>VLOOKUP($C79,食材マスタ!$A:$AB,5,FALSE)</f>
        <v>#N/A</v>
      </c>
      <c r="Y79" s="65" t="e">
        <f>VLOOKUP($C79,食材マスタ!$A:$AB,6,FALSE)</f>
        <v>#N/A</v>
      </c>
      <c r="Z79" s="65" t="e">
        <f>VLOOKUP($C79,食材マスタ!$A:$AB,13,FALSE)</f>
        <v>#N/A</v>
      </c>
      <c r="AA79" s="65" t="e">
        <f>VLOOKUP($C79,食材マスタ!$A:$AB,12,FALSE)</f>
        <v>#N/A</v>
      </c>
      <c r="AB79" s="65" t="e">
        <f>VLOOKUP($C79,食材マスタ!$A:$AB,14,FALSE)</f>
        <v>#N/A</v>
      </c>
      <c r="AC79" s="65" t="e">
        <f>VLOOKUP($C79,食材マスタ!$A:$AB,16,FALSE)</f>
        <v>#N/A</v>
      </c>
      <c r="AD79" s="65" t="e">
        <f>VLOOKUP($C79,食材マスタ!$A:$AB,19,FALSE)</f>
        <v>#N/A</v>
      </c>
      <c r="AE79" s="65" t="e">
        <f>VLOOKUP($C79,食材マスタ!$A:$AB,26,FALSE)</f>
        <v>#N/A</v>
      </c>
      <c r="AF79" s="65" t="e">
        <f>VLOOKUP($C79,食材マスタ!$A:$AB,28,FALSE)</f>
        <v>#N/A</v>
      </c>
    </row>
  </sheetData>
  <sheetProtection selectLockedCells="1" selectUnlockedCells="1"/>
  <mergeCells count="84">
    <mergeCell ref="A52:B52"/>
    <mergeCell ref="A63:B63"/>
    <mergeCell ref="A57:B57"/>
    <mergeCell ref="A58:B58"/>
    <mergeCell ref="A59:B59"/>
    <mergeCell ref="A60:B60"/>
    <mergeCell ref="A61:B61"/>
    <mergeCell ref="A62:B62"/>
    <mergeCell ref="A78:B78"/>
    <mergeCell ref="A77:B77"/>
    <mergeCell ref="A76:B76"/>
    <mergeCell ref="A75:B75"/>
    <mergeCell ref="A74:B74"/>
    <mergeCell ref="A47:B47"/>
    <mergeCell ref="A73:B73"/>
    <mergeCell ref="A72:B72"/>
    <mergeCell ref="A71:B71"/>
    <mergeCell ref="A70:B70"/>
    <mergeCell ref="A64:B64"/>
    <mergeCell ref="A48:B48"/>
    <mergeCell ref="A69:B69"/>
    <mergeCell ref="A68:B68"/>
    <mergeCell ref="A67:B67"/>
    <mergeCell ref="A66:B66"/>
    <mergeCell ref="A65:B65"/>
    <mergeCell ref="A53:B53"/>
    <mergeCell ref="A49:B49"/>
    <mergeCell ref="A50:B50"/>
    <mergeCell ref="A51:B51"/>
    <mergeCell ref="A43:B43"/>
    <mergeCell ref="A44:B44"/>
    <mergeCell ref="A45:B45"/>
    <mergeCell ref="A46:B46"/>
    <mergeCell ref="A31:B31"/>
    <mergeCell ref="A41:B41"/>
    <mergeCell ref="A33:B33"/>
    <mergeCell ref="A36:B36"/>
    <mergeCell ref="A37:B37"/>
    <mergeCell ref="A38:B38"/>
    <mergeCell ref="A39:B39"/>
    <mergeCell ref="A40:B40"/>
    <mergeCell ref="A34:B34"/>
    <mergeCell ref="A35:B35"/>
    <mergeCell ref="A20:B20"/>
    <mergeCell ref="A12:B12"/>
    <mergeCell ref="A13:B13"/>
    <mergeCell ref="A26:B26"/>
    <mergeCell ref="A27:B27"/>
    <mergeCell ref="A14:B14"/>
    <mergeCell ref="A28:B28"/>
    <mergeCell ref="A29:B29"/>
    <mergeCell ref="A30:B30"/>
    <mergeCell ref="A21:B21"/>
    <mergeCell ref="A22:B22"/>
    <mergeCell ref="A23:B23"/>
    <mergeCell ref="A24:B24"/>
    <mergeCell ref="A25:B25"/>
    <mergeCell ref="C6:C7"/>
    <mergeCell ref="D6:D7"/>
    <mergeCell ref="E6:E7"/>
    <mergeCell ref="U6:U7"/>
    <mergeCell ref="D2:T2"/>
    <mergeCell ref="B5:C5"/>
    <mergeCell ref="E5:F5"/>
    <mergeCell ref="G5:H5"/>
    <mergeCell ref="I5:N5"/>
    <mergeCell ref="P5:R5"/>
    <mergeCell ref="T5:U5"/>
    <mergeCell ref="A79:B79"/>
    <mergeCell ref="A6:B7"/>
    <mergeCell ref="A15:B15"/>
    <mergeCell ref="A16:B16"/>
    <mergeCell ref="A55:B55"/>
    <mergeCell ref="A56:B56"/>
    <mergeCell ref="A8:B8"/>
    <mergeCell ref="A54:B54"/>
    <mergeCell ref="A42:B42"/>
    <mergeCell ref="A17:B17"/>
    <mergeCell ref="A18:B18"/>
    <mergeCell ref="A19:B19"/>
    <mergeCell ref="A32:B32"/>
    <mergeCell ref="A9:B9"/>
    <mergeCell ref="A10:B10"/>
    <mergeCell ref="A11:B11"/>
  </mergeCells>
  <phoneticPr fontId="4"/>
  <conditionalFormatting sqref="B5:C5">
    <cfRule type="expression" dxfId="11" priority="4">
      <formula>$B$5&lt;&gt;""</formula>
    </cfRule>
  </conditionalFormatting>
  <conditionalFormatting sqref="E5:F5">
    <cfRule type="expression" dxfId="10" priority="3">
      <formula>$E$5&lt;&gt;""</formula>
    </cfRule>
  </conditionalFormatting>
  <conditionalFormatting sqref="I5:N5">
    <cfRule type="expression" dxfId="9" priority="2">
      <formula>$I$5&lt;&gt;""</formula>
    </cfRule>
  </conditionalFormatting>
  <conditionalFormatting sqref="T5:U5">
    <cfRule type="expression" dxfId="8" priority="1">
      <formula>$T$5&lt;&gt;""</formula>
    </cfRule>
  </conditionalFormatting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26354-EB79-4639-8DB1-7620A045640E}">
  <sheetPr>
    <tabColor rgb="FF00B050"/>
    <pageSetUpPr fitToPage="1"/>
  </sheetPr>
  <dimension ref="A1:AF79"/>
  <sheetViews>
    <sheetView zoomScale="85" zoomScaleNormal="85" workbookViewId="0">
      <pane xSplit="6" ySplit="7" topLeftCell="G8" activePane="bottomRight" state="frozen"/>
      <selection pane="topRight" activeCell="D2" sqref="D2:T2"/>
      <selection pane="bottomLeft" activeCell="D2" sqref="D2:T2"/>
      <selection pane="bottomRight" activeCell="U3" sqref="U3"/>
    </sheetView>
  </sheetViews>
  <sheetFormatPr defaultColWidth="9" defaultRowHeight="15.75" x14ac:dyDescent="0.25"/>
  <cols>
    <col min="1" max="2" width="9.25" style="1" customWidth="1"/>
    <col min="3" max="3" width="8.25" style="2" customWidth="1"/>
    <col min="4" max="4" width="7.75" style="3" customWidth="1"/>
    <col min="5" max="5" width="17.875" style="1" customWidth="1"/>
    <col min="6" max="6" width="8.25" style="1" customWidth="1"/>
    <col min="7" max="10" width="7.75" style="1" customWidth="1"/>
    <col min="11" max="11" width="7.75" style="1" hidden="1" customWidth="1"/>
    <col min="12" max="12" width="7.75" style="1" customWidth="1"/>
    <col min="13" max="13" width="7.75" style="1" hidden="1" customWidth="1"/>
    <col min="14" max="14" width="7.75" style="1" customWidth="1"/>
    <col min="15" max="15" width="7.75" style="1" hidden="1" customWidth="1"/>
    <col min="16" max="16" width="7.75" style="1" customWidth="1"/>
    <col min="17" max="17" width="7.75" style="1" hidden="1" customWidth="1"/>
    <col min="18" max="18" width="7.75" style="1" customWidth="1"/>
    <col min="19" max="19" width="5.875" style="1" hidden="1" customWidth="1"/>
    <col min="20" max="20" width="11.875" style="1" customWidth="1"/>
    <col min="21" max="21" width="24.75" style="1" customWidth="1"/>
    <col min="22" max="22" width="1.25" style="1" customWidth="1"/>
    <col min="23" max="23" width="8.875" style="1" customWidth="1"/>
    <col min="24" max="32" width="8.875" style="1" hidden="1" customWidth="1"/>
    <col min="33" max="16384" width="9" style="1"/>
  </cols>
  <sheetData>
    <row r="1" spans="1:32" x14ac:dyDescent="0.25">
      <c r="A1" s="63" t="s">
        <v>2085</v>
      </c>
      <c r="U1" s="4" t="s">
        <v>2165</v>
      </c>
    </row>
    <row r="2" spans="1:32" ht="22.5" customHeight="1" x14ac:dyDescent="0.25">
      <c r="B2" s="27"/>
      <c r="D2" s="244" t="s">
        <v>2166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V2" s="6"/>
    </row>
    <row r="3" spans="1:32" ht="9" customHeight="1" x14ac:dyDescent="0.3">
      <c r="H3" s="5"/>
      <c r="V3" s="6"/>
    </row>
    <row r="4" spans="1:32" ht="9" customHeight="1" x14ac:dyDescent="0.25">
      <c r="V4" s="6"/>
    </row>
    <row r="5" spans="1:32" ht="16.5" customHeight="1" thickBot="1" x14ac:dyDescent="0.3">
      <c r="A5" s="35" t="s">
        <v>2088</v>
      </c>
      <c r="B5" s="247"/>
      <c r="C5" s="247"/>
      <c r="D5" s="133" t="s">
        <v>2089</v>
      </c>
      <c r="E5" s="247"/>
      <c r="F5" s="247"/>
      <c r="G5" s="264" t="s">
        <v>2090</v>
      </c>
      <c r="H5" s="264"/>
      <c r="I5" s="255"/>
      <c r="J5" s="255"/>
      <c r="K5" s="255"/>
      <c r="L5" s="255"/>
      <c r="M5" s="255"/>
      <c r="N5" s="255"/>
      <c r="P5" s="264" t="s">
        <v>2091</v>
      </c>
      <c r="Q5" s="264"/>
      <c r="R5" s="264"/>
      <c r="S5" s="64"/>
      <c r="T5" s="255"/>
      <c r="U5" s="255"/>
      <c r="V5" s="6"/>
    </row>
    <row r="6" spans="1:32" ht="18.75" customHeight="1" x14ac:dyDescent="0.25">
      <c r="A6" s="248" t="s">
        <v>2092</v>
      </c>
      <c r="B6" s="249"/>
      <c r="C6" s="258" t="s">
        <v>2093</v>
      </c>
      <c r="D6" s="260" t="s">
        <v>2094</v>
      </c>
      <c r="E6" s="262" t="s">
        <v>2095</v>
      </c>
      <c r="F6" s="28" t="s">
        <v>2096</v>
      </c>
      <c r="G6" s="28" t="s">
        <v>2097</v>
      </c>
      <c r="H6" s="28" t="s">
        <v>2098</v>
      </c>
      <c r="I6" s="28" t="s">
        <v>2099</v>
      </c>
      <c r="J6" s="28" t="s">
        <v>2100</v>
      </c>
      <c r="K6" s="28" t="s">
        <v>2100</v>
      </c>
      <c r="L6" s="28" t="s">
        <v>2101</v>
      </c>
      <c r="M6" s="28" t="s">
        <v>2101</v>
      </c>
      <c r="N6" s="28" t="s">
        <v>2102</v>
      </c>
      <c r="O6" s="28" t="s">
        <v>2102</v>
      </c>
      <c r="P6" s="28" t="s">
        <v>2103</v>
      </c>
      <c r="Q6" s="28" t="s">
        <v>2103</v>
      </c>
      <c r="R6" s="28" t="s">
        <v>2104</v>
      </c>
      <c r="S6" s="7" t="s">
        <v>2105</v>
      </c>
      <c r="T6" s="7" t="s">
        <v>2106</v>
      </c>
      <c r="U6" s="256" t="s">
        <v>2107</v>
      </c>
      <c r="V6" s="8"/>
    </row>
    <row r="7" spans="1:32" ht="18.75" customHeight="1" thickBot="1" x14ac:dyDescent="0.3">
      <c r="A7" s="250"/>
      <c r="B7" s="251"/>
      <c r="C7" s="259"/>
      <c r="D7" s="261"/>
      <c r="E7" s="263"/>
      <c r="F7" s="9" t="s">
        <v>2108</v>
      </c>
      <c r="G7" s="9" t="s">
        <v>2108</v>
      </c>
      <c r="H7" s="9" t="s">
        <v>2109</v>
      </c>
      <c r="I7" s="9" t="s">
        <v>2110</v>
      </c>
      <c r="J7" s="9" t="s">
        <v>2111</v>
      </c>
      <c r="K7" s="9" t="s">
        <v>2111</v>
      </c>
      <c r="L7" s="9" t="s">
        <v>2108</v>
      </c>
      <c r="M7" s="9" t="s">
        <v>2108</v>
      </c>
      <c r="N7" s="9" t="s">
        <v>2108</v>
      </c>
      <c r="O7" s="9" t="s">
        <v>2108</v>
      </c>
      <c r="P7" s="9" t="s">
        <v>2108</v>
      </c>
      <c r="Q7" s="9" t="s">
        <v>2108</v>
      </c>
      <c r="R7" s="9" t="s">
        <v>2108</v>
      </c>
      <c r="S7" s="9" t="s">
        <v>2108</v>
      </c>
      <c r="T7" s="9" t="s">
        <v>2112</v>
      </c>
      <c r="U7" s="257"/>
      <c r="X7" s="65" t="s">
        <v>2113</v>
      </c>
      <c r="Y7" s="65" t="s">
        <v>2114</v>
      </c>
      <c r="Z7" s="66" t="s">
        <v>2115</v>
      </c>
      <c r="AA7" s="65" t="s">
        <v>2116</v>
      </c>
      <c r="AB7" s="66" t="s">
        <v>2131</v>
      </c>
      <c r="AC7" s="66" t="s">
        <v>2118</v>
      </c>
      <c r="AD7" s="66" t="s">
        <v>2119</v>
      </c>
      <c r="AE7" s="66" t="s">
        <v>2120</v>
      </c>
      <c r="AF7" s="66" t="s">
        <v>2121</v>
      </c>
    </row>
    <row r="8" spans="1:32" ht="14.25" customHeight="1" x14ac:dyDescent="0.25">
      <c r="A8" s="293"/>
      <c r="B8" s="294"/>
      <c r="C8" s="36"/>
      <c r="D8" s="37"/>
      <c r="E8" s="38" t="str">
        <f>IF(C8="","",VLOOKUP(C8,食材マスタ!$A$3:$AB$455,6,FALSE))</f>
        <v/>
      </c>
      <c r="F8" s="39"/>
      <c r="G8" s="40" t="str">
        <f t="shared" ref="G8:G42" si="0">IF(C8="","",F8/((100-I8)/100))</f>
        <v/>
      </c>
      <c r="H8" s="41" t="str">
        <f t="shared" ref="H8:H42" si="1">IF(C8="","",ROUND(G8*AA8,1))</f>
        <v/>
      </c>
      <c r="I8" s="42" t="str">
        <f>IF(C8="","",VLOOKUP(C8,食材マスタ!$A$3:$AB$455,13,FALSE))</f>
        <v/>
      </c>
      <c r="J8" s="43" t="str">
        <f t="shared" ref="J8:L23" si="2">K8</f>
        <v/>
      </c>
      <c r="K8" s="44" t="str">
        <f t="shared" ref="K8:K42" si="3">IF(C8="","",ROUND((F8*AB8)/100,0))</f>
        <v/>
      </c>
      <c r="L8" s="134" t="str">
        <f t="shared" si="2"/>
        <v/>
      </c>
      <c r="M8" s="45" t="str">
        <f t="shared" ref="M8:M42" si="4">IF(C8="","",ROUND((F8*AC8)/100,1))</f>
        <v/>
      </c>
      <c r="N8" s="134" t="str">
        <f t="shared" ref="N8:N42" si="5">O8</f>
        <v/>
      </c>
      <c r="O8" s="45" t="str">
        <f t="shared" ref="O8:O42" si="6">IF(C8="","",ROUND((F8*AD8)/100,1))</f>
        <v/>
      </c>
      <c r="P8" s="134" t="str">
        <f t="shared" ref="P8:P42" si="7">Q8</f>
        <v/>
      </c>
      <c r="Q8" s="45" t="str">
        <f t="shared" ref="Q8:Q42" si="8">IF(C8="","",ROUND((F8*AE8)/100,1))</f>
        <v/>
      </c>
      <c r="R8" s="134" t="str">
        <f t="shared" ref="R8:R42" si="9">S8</f>
        <v/>
      </c>
      <c r="S8" s="10" t="str">
        <f t="shared" ref="S8:S78" si="10">IF(C8="","",ROUND((F8*AF8)/100,1))</f>
        <v/>
      </c>
      <c r="T8" s="137"/>
      <c r="U8" s="34"/>
      <c r="X8" s="65" t="e">
        <f>VLOOKUP($C8,食材マスタ!$A:$AB,5,FALSE)</f>
        <v>#N/A</v>
      </c>
      <c r="Y8" s="65" t="e">
        <f>VLOOKUP($C8,食材マスタ!$A:$AB,6,FALSE)</f>
        <v>#N/A</v>
      </c>
      <c r="Z8" s="65" t="e">
        <f>VLOOKUP($C8,食材マスタ!$A:$AB,13,FALSE)</f>
        <v>#N/A</v>
      </c>
      <c r="AA8" s="65" t="e">
        <f>VLOOKUP($C8,食材マスタ!$A:$AB,12,FALSE)</f>
        <v>#N/A</v>
      </c>
      <c r="AB8" s="65" t="e">
        <f>VLOOKUP($C8,食材マスタ!$A:$AB,14,FALSE)</f>
        <v>#N/A</v>
      </c>
      <c r="AC8" s="65" t="e">
        <f>VLOOKUP($C8,食材マスタ!$A:$AB,16,FALSE)</f>
        <v>#N/A</v>
      </c>
      <c r="AD8" s="65" t="e">
        <f>VLOOKUP($C8,食材マスタ!$A:$AB,19,FALSE)</f>
        <v>#N/A</v>
      </c>
      <c r="AE8" s="65" t="e">
        <f>VLOOKUP($C8,食材マスタ!$A:$AB,26,FALSE)</f>
        <v>#N/A</v>
      </c>
      <c r="AF8" s="65" t="e">
        <f>VLOOKUP($C8,食材マスタ!$A:$AB,28,FALSE)</f>
        <v>#N/A</v>
      </c>
    </row>
    <row r="9" spans="1:32" ht="14.25" customHeight="1" x14ac:dyDescent="0.25">
      <c r="A9" s="291"/>
      <c r="B9" s="292"/>
      <c r="C9" s="46"/>
      <c r="D9" s="47"/>
      <c r="E9" s="123" t="str">
        <f>IF(C9="","",VLOOKUP(C9,食材マスタ!$A$3:$AB$455,6,FALSE))</f>
        <v/>
      </c>
      <c r="F9" s="49"/>
      <c r="G9" s="50" t="str">
        <f t="shared" si="0"/>
        <v/>
      </c>
      <c r="H9" s="41" t="str">
        <f t="shared" si="1"/>
        <v/>
      </c>
      <c r="I9" s="126" t="str">
        <f>IF(C9="","",VLOOKUP(C9,食材マスタ!$A$3:$AB$455,13,FALSE))</f>
        <v/>
      </c>
      <c r="J9" s="43" t="str">
        <f t="shared" si="2"/>
        <v/>
      </c>
      <c r="K9" s="51" t="str">
        <f t="shared" si="3"/>
        <v/>
      </c>
      <c r="L9" s="134" t="str">
        <f t="shared" si="2"/>
        <v/>
      </c>
      <c r="M9" s="52" t="str">
        <f t="shared" si="4"/>
        <v/>
      </c>
      <c r="N9" s="134" t="str">
        <f t="shared" si="5"/>
        <v/>
      </c>
      <c r="O9" s="52" t="str">
        <f t="shared" si="6"/>
        <v/>
      </c>
      <c r="P9" s="134" t="str">
        <f t="shared" si="7"/>
        <v/>
      </c>
      <c r="Q9" s="52" t="str">
        <f t="shared" si="8"/>
        <v/>
      </c>
      <c r="R9" s="134" t="str">
        <f t="shared" si="9"/>
        <v/>
      </c>
      <c r="S9" s="13" t="str">
        <f t="shared" si="10"/>
        <v/>
      </c>
      <c r="T9" s="138"/>
      <c r="U9" s="29"/>
      <c r="X9" s="65" t="e">
        <f>VLOOKUP($C9,食材マスタ!$A:$AB,5,FALSE)</f>
        <v>#N/A</v>
      </c>
      <c r="Y9" s="65" t="e">
        <f>VLOOKUP($C9,食材マスタ!$A:$AB,6,FALSE)</f>
        <v>#N/A</v>
      </c>
      <c r="Z9" s="65" t="e">
        <f>VLOOKUP($C9,食材マスタ!$A:$AB,13,FALSE)</f>
        <v>#N/A</v>
      </c>
      <c r="AA9" s="65" t="e">
        <f>VLOOKUP($C9,食材マスタ!$A:$AB,12,FALSE)</f>
        <v>#N/A</v>
      </c>
      <c r="AB9" s="65" t="e">
        <f>VLOOKUP($C9,食材マスタ!$A:$AB,14,FALSE)</f>
        <v>#N/A</v>
      </c>
      <c r="AC9" s="65" t="e">
        <f>VLOOKUP($C9,食材マスタ!$A:$AB,16,FALSE)</f>
        <v>#N/A</v>
      </c>
      <c r="AD9" s="65" t="e">
        <f>VLOOKUP($C9,食材マスタ!$A:$AB,19,FALSE)</f>
        <v>#N/A</v>
      </c>
      <c r="AE9" s="65" t="e">
        <f>VLOOKUP($C9,食材マスタ!$A:$AB,26,FALSE)</f>
        <v>#N/A</v>
      </c>
      <c r="AF9" s="65" t="e">
        <f>VLOOKUP($C9,食材マスタ!$A:$AB,28,FALSE)</f>
        <v>#N/A</v>
      </c>
    </row>
    <row r="10" spans="1:32" ht="14.25" customHeight="1" x14ac:dyDescent="0.25">
      <c r="A10" s="291"/>
      <c r="B10" s="292"/>
      <c r="C10" s="46"/>
      <c r="D10" s="47"/>
      <c r="E10" s="123" t="str">
        <f>IF(C10="","",VLOOKUP(C10,食材マスタ!$A$3:$AB$455,6,FALSE))</f>
        <v/>
      </c>
      <c r="F10" s="49"/>
      <c r="G10" s="50" t="str">
        <f t="shared" si="0"/>
        <v/>
      </c>
      <c r="H10" s="41" t="str">
        <f t="shared" si="1"/>
        <v/>
      </c>
      <c r="I10" s="126" t="str">
        <f>IF(C10="","",VLOOKUP(C10,食材マスタ!$A$3:$AB$455,13,FALSE))</f>
        <v/>
      </c>
      <c r="J10" s="43" t="str">
        <f t="shared" si="2"/>
        <v/>
      </c>
      <c r="K10" s="51" t="str">
        <f t="shared" si="3"/>
        <v/>
      </c>
      <c r="L10" s="134" t="str">
        <f t="shared" si="2"/>
        <v/>
      </c>
      <c r="M10" s="52" t="str">
        <f t="shared" si="4"/>
        <v/>
      </c>
      <c r="N10" s="134" t="str">
        <f t="shared" si="5"/>
        <v/>
      </c>
      <c r="O10" s="52" t="str">
        <f t="shared" si="6"/>
        <v/>
      </c>
      <c r="P10" s="134" t="str">
        <f t="shared" si="7"/>
        <v/>
      </c>
      <c r="Q10" s="52" t="str">
        <f t="shared" si="8"/>
        <v/>
      </c>
      <c r="R10" s="134" t="str">
        <f t="shared" si="9"/>
        <v/>
      </c>
      <c r="S10" s="13" t="str">
        <f t="shared" si="10"/>
        <v/>
      </c>
      <c r="T10" s="138"/>
      <c r="U10" s="29"/>
      <c r="X10" s="65" t="e">
        <f>VLOOKUP($C10,食材マスタ!$A:$AB,5,FALSE)</f>
        <v>#N/A</v>
      </c>
      <c r="Y10" s="65" t="e">
        <f>VLOOKUP($C10,食材マスタ!$A:$AB,6,FALSE)</f>
        <v>#N/A</v>
      </c>
      <c r="Z10" s="65" t="e">
        <f>VLOOKUP($C10,食材マスタ!$A:$AB,13,FALSE)</f>
        <v>#N/A</v>
      </c>
      <c r="AA10" s="65" t="e">
        <f>VLOOKUP($C10,食材マスタ!$A:$AB,12,FALSE)</f>
        <v>#N/A</v>
      </c>
      <c r="AB10" s="65" t="e">
        <f>VLOOKUP($C10,食材マスタ!$A:$AB,14,FALSE)</f>
        <v>#N/A</v>
      </c>
      <c r="AC10" s="65" t="e">
        <f>VLOOKUP($C10,食材マスタ!$A:$AB,16,FALSE)</f>
        <v>#N/A</v>
      </c>
      <c r="AD10" s="65" t="e">
        <f>VLOOKUP($C10,食材マスタ!$A:$AB,19,FALSE)</f>
        <v>#N/A</v>
      </c>
      <c r="AE10" s="65" t="e">
        <f>VLOOKUP($C10,食材マスタ!$A:$AB,26,FALSE)</f>
        <v>#N/A</v>
      </c>
      <c r="AF10" s="65" t="e">
        <f>VLOOKUP($C10,食材マスタ!$A:$AB,28,FALSE)</f>
        <v>#N/A</v>
      </c>
    </row>
    <row r="11" spans="1:32" ht="14.25" customHeight="1" x14ac:dyDescent="0.25">
      <c r="A11" s="291"/>
      <c r="B11" s="292"/>
      <c r="C11" s="46"/>
      <c r="D11" s="47"/>
      <c r="E11" s="123" t="str">
        <f>IF(C11="","",VLOOKUP(C11,食材マスタ!$A$3:$AB$455,6,FALSE))</f>
        <v/>
      </c>
      <c r="F11" s="49"/>
      <c r="G11" s="50" t="str">
        <f t="shared" si="0"/>
        <v/>
      </c>
      <c r="H11" s="41" t="str">
        <f t="shared" si="1"/>
        <v/>
      </c>
      <c r="I11" s="126" t="str">
        <f>IF(C11="","",VLOOKUP(C11,食材マスタ!$A$3:$AB$455,13,FALSE))</f>
        <v/>
      </c>
      <c r="J11" s="43" t="str">
        <f t="shared" si="2"/>
        <v/>
      </c>
      <c r="K11" s="51" t="str">
        <f t="shared" si="3"/>
        <v/>
      </c>
      <c r="L11" s="134" t="str">
        <f t="shared" si="2"/>
        <v/>
      </c>
      <c r="M11" s="52" t="str">
        <f t="shared" si="4"/>
        <v/>
      </c>
      <c r="N11" s="134" t="str">
        <f t="shared" si="5"/>
        <v/>
      </c>
      <c r="O11" s="52" t="str">
        <f t="shared" si="6"/>
        <v/>
      </c>
      <c r="P11" s="134" t="str">
        <f t="shared" si="7"/>
        <v/>
      </c>
      <c r="Q11" s="52" t="str">
        <f t="shared" si="8"/>
        <v/>
      </c>
      <c r="R11" s="134" t="str">
        <f t="shared" si="9"/>
        <v/>
      </c>
      <c r="S11" s="13" t="str">
        <f t="shared" si="10"/>
        <v/>
      </c>
      <c r="T11" s="138"/>
      <c r="U11" s="29"/>
      <c r="X11" s="65" t="e">
        <f>VLOOKUP($C11,食材マスタ!$A:$AB,5,FALSE)</f>
        <v>#N/A</v>
      </c>
      <c r="Y11" s="65" t="e">
        <f>VLOOKUP($C11,食材マスタ!$A:$AB,6,FALSE)</f>
        <v>#N/A</v>
      </c>
      <c r="Z11" s="65" t="e">
        <f>VLOOKUP($C11,食材マスタ!$A:$AB,13,FALSE)</f>
        <v>#N/A</v>
      </c>
      <c r="AA11" s="65" t="e">
        <f>VLOOKUP($C11,食材マスタ!$A:$AB,12,FALSE)</f>
        <v>#N/A</v>
      </c>
      <c r="AB11" s="65" t="e">
        <f>VLOOKUP($C11,食材マスタ!$A:$AB,14,FALSE)</f>
        <v>#N/A</v>
      </c>
      <c r="AC11" s="65" t="e">
        <f>VLOOKUP($C11,食材マスタ!$A:$AB,16,FALSE)</f>
        <v>#N/A</v>
      </c>
      <c r="AD11" s="65" t="e">
        <f>VLOOKUP($C11,食材マスタ!$A:$AB,19,FALSE)</f>
        <v>#N/A</v>
      </c>
      <c r="AE11" s="65" t="e">
        <f>VLOOKUP($C11,食材マスタ!$A:$AB,26,FALSE)</f>
        <v>#N/A</v>
      </c>
      <c r="AF11" s="65" t="e">
        <f>VLOOKUP($C11,食材マスタ!$A:$AB,28,FALSE)</f>
        <v>#N/A</v>
      </c>
    </row>
    <row r="12" spans="1:32" ht="14.25" customHeight="1" x14ac:dyDescent="0.25">
      <c r="A12" s="291"/>
      <c r="B12" s="292"/>
      <c r="C12" s="46"/>
      <c r="D12" s="47"/>
      <c r="E12" s="123" t="str">
        <f>IF(C12="","",VLOOKUP(C12,食材マスタ!$A$3:$AB$455,6,FALSE))</f>
        <v/>
      </c>
      <c r="F12" s="49"/>
      <c r="G12" s="50" t="str">
        <f t="shared" si="0"/>
        <v/>
      </c>
      <c r="H12" s="41" t="str">
        <f t="shared" si="1"/>
        <v/>
      </c>
      <c r="I12" s="126" t="str">
        <f>IF(C12="","",VLOOKUP(C12,食材マスタ!$A$3:$AB$455,13,FALSE))</f>
        <v/>
      </c>
      <c r="J12" s="43" t="str">
        <f t="shared" si="2"/>
        <v/>
      </c>
      <c r="K12" s="51" t="str">
        <f t="shared" si="3"/>
        <v/>
      </c>
      <c r="L12" s="134" t="str">
        <f t="shared" si="2"/>
        <v/>
      </c>
      <c r="M12" s="52" t="str">
        <f t="shared" si="4"/>
        <v/>
      </c>
      <c r="N12" s="134" t="str">
        <f t="shared" si="5"/>
        <v/>
      </c>
      <c r="O12" s="52" t="str">
        <f t="shared" si="6"/>
        <v/>
      </c>
      <c r="P12" s="134" t="str">
        <f t="shared" si="7"/>
        <v/>
      </c>
      <c r="Q12" s="52" t="str">
        <f t="shared" si="8"/>
        <v/>
      </c>
      <c r="R12" s="134" t="str">
        <f t="shared" si="9"/>
        <v/>
      </c>
      <c r="S12" s="13" t="str">
        <f t="shared" si="10"/>
        <v/>
      </c>
      <c r="T12" s="138"/>
      <c r="U12" s="29"/>
      <c r="X12" s="65" t="e">
        <f>VLOOKUP($C12,食材マスタ!$A:$AB,5,FALSE)</f>
        <v>#N/A</v>
      </c>
      <c r="Y12" s="65" t="e">
        <f>VLOOKUP($C12,食材マスタ!$A:$AB,6,FALSE)</f>
        <v>#N/A</v>
      </c>
      <c r="Z12" s="65" t="e">
        <f>VLOOKUP($C12,食材マスタ!$A:$AB,13,FALSE)</f>
        <v>#N/A</v>
      </c>
      <c r="AA12" s="65" t="e">
        <f>VLOOKUP($C12,食材マスタ!$A:$AB,12,FALSE)</f>
        <v>#N/A</v>
      </c>
      <c r="AB12" s="65" t="e">
        <f>VLOOKUP($C12,食材マスタ!$A:$AB,14,FALSE)</f>
        <v>#N/A</v>
      </c>
      <c r="AC12" s="65" t="e">
        <f>VLOOKUP($C12,食材マスタ!$A:$AB,16,FALSE)</f>
        <v>#N/A</v>
      </c>
      <c r="AD12" s="65" t="e">
        <f>VLOOKUP($C12,食材マスタ!$A:$AB,19,FALSE)</f>
        <v>#N/A</v>
      </c>
      <c r="AE12" s="65" t="e">
        <f>VLOOKUP($C12,食材マスタ!$A:$AB,26,FALSE)</f>
        <v>#N/A</v>
      </c>
      <c r="AF12" s="65" t="e">
        <f>VLOOKUP($C12,食材マスタ!$A:$AB,28,FALSE)</f>
        <v>#N/A</v>
      </c>
    </row>
    <row r="13" spans="1:32" ht="14.25" customHeight="1" x14ac:dyDescent="0.25">
      <c r="A13" s="291"/>
      <c r="B13" s="292"/>
      <c r="C13" s="46"/>
      <c r="D13" s="47"/>
      <c r="E13" s="123" t="str">
        <f>IF(C13="","",VLOOKUP(C13,食材マスタ!$A$3:$AB$455,6,FALSE))</f>
        <v/>
      </c>
      <c r="F13" s="49"/>
      <c r="G13" s="50" t="str">
        <f t="shared" si="0"/>
        <v/>
      </c>
      <c r="H13" s="41" t="str">
        <f t="shared" si="1"/>
        <v/>
      </c>
      <c r="I13" s="126" t="str">
        <f>IF(C13="","",VLOOKUP(C13,食材マスタ!$A$3:$AB$455,13,FALSE))</f>
        <v/>
      </c>
      <c r="J13" s="43" t="str">
        <f t="shared" si="2"/>
        <v/>
      </c>
      <c r="K13" s="51" t="str">
        <f t="shared" si="3"/>
        <v/>
      </c>
      <c r="L13" s="134" t="str">
        <f t="shared" si="2"/>
        <v/>
      </c>
      <c r="M13" s="52" t="str">
        <f t="shared" si="4"/>
        <v/>
      </c>
      <c r="N13" s="134" t="str">
        <f t="shared" si="5"/>
        <v/>
      </c>
      <c r="O13" s="52" t="str">
        <f t="shared" si="6"/>
        <v/>
      </c>
      <c r="P13" s="134" t="str">
        <f t="shared" si="7"/>
        <v/>
      </c>
      <c r="Q13" s="52" t="str">
        <f t="shared" si="8"/>
        <v/>
      </c>
      <c r="R13" s="134" t="str">
        <f t="shared" si="9"/>
        <v/>
      </c>
      <c r="S13" s="13" t="str">
        <f t="shared" si="10"/>
        <v/>
      </c>
      <c r="T13" s="138"/>
      <c r="U13" s="29"/>
      <c r="X13" s="65" t="e">
        <f>VLOOKUP($C13,食材マスタ!$A:$AB,5,FALSE)</f>
        <v>#N/A</v>
      </c>
      <c r="Y13" s="65" t="e">
        <f>VLOOKUP($C13,食材マスタ!$A:$AB,6,FALSE)</f>
        <v>#N/A</v>
      </c>
      <c r="Z13" s="65" t="e">
        <f>VLOOKUP($C13,食材マスタ!$A:$AB,13,FALSE)</f>
        <v>#N/A</v>
      </c>
      <c r="AA13" s="65" t="e">
        <f>VLOOKUP($C13,食材マスタ!$A:$AB,12,FALSE)</f>
        <v>#N/A</v>
      </c>
      <c r="AB13" s="65" t="e">
        <f>VLOOKUP($C13,食材マスタ!$A:$AB,14,FALSE)</f>
        <v>#N/A</v>
      </c>
      <c r="AC13" s="65" t="e">
        <f>VLOOKUP($C13,食材マスタ!$A:$AB,16,FALSE)</f>
        <v>#N/A</v>
      </c>
      <c r="AD13" s="65" t="e">
        <f>VLOOKUP($C13,食材マスタ!$A:$AB,19,FALSE)</f>
        <v>#N/A</v>
      </c>
      <c r="AE13" s="65" t="e">
        <f>VLOOKUP($C13,食材マスタ!$A:$AB,26,FALSE)</f>
        <v>#N/A</v>
      </c>
      <c r="AF13" s="65" t="e">
        <f>VLOOKUP($C13,食材マスタ!$A:$AB,28,FALSE)</f>
        <v>#N/A</v>
      </c>
    </row>
    <row r="14" spans="1:32" ht="14.25" customHeight="1" x14ac:dyDescent="0.25">
      <c r="A14" s="291"/>
      <c r="B14" s="292"/>
      <c r="C14" s="46"/>
      <c r="D14" s="47"/>
      <c r="E14" s="123" t="str">
        <f>IF(C14="","",VLOOKUP(C14,食材マスタ!$A$3:$AB$455,6,FALSE))</f>
        <v/>
      </c>
      <c r="F14" s="49"/>
      <c r="G14" s="50" t="str">
        <f t="shared" si="0"/>
        <v/>
      </c>
      <c r="H14" s="41" t="str">
        <f t="shared" si="1"/>
        <v/>
      </c>
      <c r="I14" s="126" t="str">
        <f>IF(C14="","",VLOOKUP(C14,食材マスタ!$A$3:$AB$455,13,FALSE))</f>
        <v/>
      </c>
      <c r="J14" s="43" t="str">
        <f t="shared" si="2"/>
        <v/>
      </c>
      <c r="K14" s="51" t="str">
        <f t="shared" si="3"/>
        <v/>
      </c>
      <c r="L14" s="134" t="str">
        <f t="shared" si="2"/>
        <v/>
      </c>
      <c r="M14" s="52" t="str">
        <f t="shared" si="4"/>
        <v/>
      </c>
      <c r="N14" s="134" t="str">
        <f t="shared" si="5"/>
        <v/>
      </c>
      <c r="O14" s="52" t="str">
        <f t="shared" si="6"/>
        <v/>
      </c>
      <c r="P14" s="134" t="str">
        <f t="shared" si="7"/>
        <v/>
      </c>
      <c r="Q14" s="52" t="str">
        <f t="shared" si="8"/>
        <v/>
      </c>
      <c r="R14" s="134" t="str">
        <f t="shared" si="9"/>
        <v/>
      </c>
      <c r="S14" s="13" t="str">
        <f t="shared" si="10"/>
        <v/>
      </c>
      <c r="T14" s="138"/>
      <c r="U14" s="29"/>
      <c r="X14" s="65" t="e">
        <f>VLOOKUP($C14,食材マスタ!$A:$AB,5,FALSE)</f>
        <v>#N/A</v>
      </c>
      <c r="Y14" s="65" t="e">
        <f>VLOOKUP($C14,食材マスタ!$A:$AB,6,FALSE)</f>
        <v>#N/A</v>
      </c>
      <c r="Z14" s="65" t="e">
        <f>VLOOKUP($C14,食材マスタ!$A:$AB,13,FALSE)</f>
        <v>#N/A</v>
      </c>
      <c r="AA14" s="65" t="e">
        <f>VLOOKUP($C14,食材マスタ!$A:$AB,12,FALSE)</f>
        <v>#N/A</v>
      </c>
      <c r="AB14" s="65" t="e">
        <f>VLOOKUP($C14,食材マスタ!$A:$AB,14,FALSE)</f>
        <v>#N/A</v>
      </c>
      <c r="AC14" s="65" t="e">
        <f>VLOOKUP($C14,食材マスタ!$A:$AB,16,FALSE)</f>
        <v>#N/A</v>
      </c>
      <c r="AD14" s="65" t="e">
        <f>VLOOKUP($C14,食材マスタ!$A:$AB,19,FALSE)</f>
        <v>#N/A</v>
      </c>
      <c r="AE14" s="65" t="e">
        <f>VLOOKUP($C14,食材マスタ!$A:$AB,26,FALSE)</f>
        <v>#N/A</v>
      </c>
      <c r="AF14" s="65" t="e">
        <f>VLOOKUP($C14,食材マスタ!$A:$AB,28,FALSE)</f>
        <v>#N/A</v>
      </c>
    </row>
    <row r="15" spans="1:32" ht="14.25" customHeight="1" x14ac:dyDescent="0.25">
      <c r="A15" s="291"/>
      <c r="B15" s="292"/>
      <c r="C15" s="46"/>
      <c r="D15" s="47"/>
      <c r="E15" s="123" t="str">
        <f>IF(C15="","",VLOOKUP(C15,食材マスタ!$A$3:$AB$455,6,FALSE))</f>
        <v/>
      </c>
      <c r="F15" s="49"/>
      <c r="G15" s="50" t="str">
        <f t="shared" si="0"/>
        <v/>
      </c>
      <c r="H15" s="41" t="str">
        <f t="shared" si="1"/>
        <v/>
      </c>
      <c r="I15" s="126" t="str">
        <f>IF(C15="","",VLOOKUP(C15,食材マスタ!$A$3:$AB$455,13,FALSE))</f>
        <v/>
      </c>
      <c r="J15" s="43" t="str">
        <f t="shared" si="2"/>
        <v/>
      </c>
      <c r="K15" s="51" t="str">
        <f t="shared" si="3"/>
        <v/>
      </c>
      <c r="L15" s="134" t="str">
        <f t="shared" si="2"/>
        <v/>
      </c>
      <c r="M15" s="52" t="str">
        <f t="shared" si="4"/>
        <v/>
      </c>
      <c r="N15" s="134" t="str">
        <f t="shared" si="5"/>
        <v/>
      </c>
      <c r="O15" s="52" t="str">
        <f t="shared" si="6"/>
        <v/>
      </c>
      <c r="P15" s="134" t="str">
        <f t="shared" si="7"/>
        <v/>
      </c>
      <c r="Q15" s="52" t="str">
        <f t="shared" si="8"/>
        <v/>
      </c>
      <c r="R15" s="134" t="str">
        <f t="shared" si="9"/>
        <v/>
      </c>
      <c r="S15" s="13" t="str">
        <f t="shared" si="10"/>
        <v/>
      </c>
      <c r="T15" s="138"/>
      <c r="U15" s="29"/>
      <c r="X15" s="65" t="e">
        <f>VLOOKUP($C15,食材マスタ!$A:$AB,5,FALSE)</f>
        <v>#N/A</v>
      </c>
      <c r="Y15" s="65" t="e">
        <f>VLOOKUP($C15,食材マスタ!$A:$AB,6,FALSE)</f>
        <v>#N/A</v>
      </c>
      <c r="Z15" s="65" t="e">
        <f>VLOOKUP($C15,食材マスタ!$A:$AB,13,FALSE)</f>
        <v>#N/A</v>
      </c>
      <c r="AA15" s="65" t="e">
        <f>VLOOKUP($C15,食材マスタ!$A:$AB,12,FALSE)</f>
        <v>#N/A</v>
      </c>
      <c r="AB15" s="65" t="e">
        <f>VLOOKUP($C15,食材マスタ!$A:$AB,14,FALSE)</f>
        <v>#N/A</v>
      </c>
      <c r="AC15" s="65" t="e">
        <f>VLOOKUP($C15,食材マスタ!$A:$AB,16,FALSE)</f>
        <v>#N/A</v>
      </c>
      <c r="AD15" s="65" t="e">
        <f>VLOOKUP($C15,食材マスタ!$A:$AB,19,FALSE)</f>
        <v>#N/A</v>
      </c>
      <c r="AE15" s="65" t="e">
        <f>VLOOKUP($C15,食材マスタ!$A:$AB,26,FALSE)</f>
        <v>#N/A</v>
      </c>
      <c r="AF15" s="65" t="e">
        <f>VLOOKUP($C15,食材マスタ!$A:$AB,28,FALSE)</f>
        <v>#N/A</v>
      </c>
    </row>
    <row r="16" spans="1:32" ht="14.25" customHeight="1" x14ac:dyDescent="0.25">
      <c r="A16" s="291"/>
      <c r="B16" s="292"/>
      <c r="C16" s="46"/>
      <c r="D16" s="47"/>
      <c r="E16" s="123" t="str">
        <f>IF(C16="","",VLOOKUP(C16,食材マスタ!$A$3:$AB$455,6,FALSE))</f>
        <v/>
      </c>
      <c r="F16" s="49"/>
      <c r="G16" s="50" t="str">
        <f t="shared" si="0"/>
        <v/>
      </c>
      <c r="H16" s="41" t="str">
        <f t="shared" si="1"/>
        <v/>
      </c>
      <c r="I16" s="126" t="str">
        <f>IF(C16="","",VLOOKUP(C16,食材マスタ!$A$3:$AB$455,13,FALSE))</f>
        <v/>
      </c>
      <c r="J16" s="43" t="str">
        <f t="shared" si="2"/>
        <v/>
      </c>
      <c r="K16" s="51" t="str">
        <f t="shared" si="3"/>
        <v/>
      </c>
      <c r="L16" s="134" t="str">
        <f t="shared" si="2"/>
        <v/>
      </c>
      <c r="M16" s="52" t="str">
        <f t="shared" si="4"/>
        <v/>
      </c>
      <c r="N16" s="134" t="str">
        <f t="shared" si="5"/>
        <v/>
      </c>
      <c r="O16" s="52" t="str">
        <f t="shared" si="6"/>
        <v/>
      </c>
      <c r="P16" s="134" t="str">
        <f t="shared" si="7"/>
        <v/>
      </c>
      <c r="Q16" s="52" t="str">
        <f t="shared" si="8"/>
        <v/>
      </c>
      <c r="R16" s="134" t="str">
        <f t="shared" si="9"/>
        <v/>
      </c>
      <c r="S16" s="13" t="str">
        <f t="shared" si="10"/>
        <v/>
      </c>
      <c r="T16" s="138"/>
      <c r="U16" s="29"/>
      <c r="X16" s="65" t="e">
        <f>VLOOKUP($C16,食材マスタ!$A:$AB,5,FALSE)</f>
        <v>#N/A</v>
      </c>
      <c r="Y16" s="65" t="e">
        <f>VLOOKUP($C16,食材マスタ!$A:$AB,6,FALSE)</f>
        <v>#N/A</v>
      </c>
      <c r="Z16" s="65" t="e">
        <f>VLOOKUP($C16,食材マスタ!$A:$AB,13,FALSE)</f>
        <v>#N/A</v>
      </c>
      <c r="AA16" s="65" t="e">
        <f>VLOOKUP($C16,食材マスタ!$A:$AB,12,FALSE)</f>
        <v>#N/A</v>
      </c>
      <c r="AB16" s="65" t="e">
        <f>VLOOKUP($C16,食材マスタ!$A:$AB,14,FALSE)</f>
        <v>#N/A</v>
      </c>
      <c r="AC16" s="65" t="e">
        <f>VLOOKUP($C16,食材マスタ!$A:$AB,16,FALSE)</f>
        <v>#N/A</v>
      </c>
      <c r="AD16" s="65" t="e">
        <f>VLOOKUP($C16,食材マスタ!$A:$AB,19,FALSE)</f>
        <v>#N/A</v>
      </c>
      <c r="AE16" s="65" t="e">
        <f>VLOOKUP($C16,食材マスタ!$A:$AB,26,FALSE)</f>
        <v>#N/A</v>
      </c>
      <c r="AF16" s="65" t="e">
        <f>VLOOKUP($C16,食材マスタ!$A:$AB,28,FALSE)</f>
        <v>#N/A</v>
      </c>
    </row>
    <row r="17" spans="1:32" ht="14.25" customHeight="1" x14ac:dyDescent="0.25">
      <c r="A17" s="291"/>
      <c r="B17" s="292"/>
      <c r="C17" s="46"/>
      <c r="D17" s="47"/>
      <c r="E17" s="123" t="str">
        <f>IF(C17="","",VLOOKUP(C17,食材マスタ!$A$3:$AB$455,6,FALSE))</f>
        <v/>
      </c>
      <c r="F17" s="49"/>
      <c r="G17" s="50" t="str">
        <f t="shared" si="0"/>
        <v/>
      </c>
      <c r="H17" s="41" t="str">
        <f t="shared" si="1"/>
        <v/>
      </c>
      <c r="I17" s="126" t="str">
        <f>IF(C17="","",VLOOKUP(C17,食材マスタ!$A$3:$AB$455,13,FALSE))</f>
        <v/>
      </c>
      <c r="J17" s="43" t="str">
        <f t="shared" si="2"/>
        <v/>
      </c>
      <c r="K17" s="51" t="str">
        <f t="shared" si="3"/>
        <v/>
      </c>
      <c r="L17" s="134" t="str">
        <f t="shared" si="2"/>
        <v/>
      </c>
      <c r="M17" s="52" t="str">
        <f t="shared" si="4"/>
        <v/>
      </c>
      <c r="N17" s="134" t="str">
        <f t="shared" si="5"/>
        <v/>
      </c>
      <c r="O17" s="52" t="str">
        <f t="shared" si="6"/>
        <v/>
      </c>
      <c r="P17" s="134" t="str">
        <f t="shared" si="7"/>
        <v/>
      </c>
      <c r="Q17" s="52" t="str">
        <f t="shared" si="8"/>
        <v/>
      </c>
      <c r="R17" s="134" t="str">
        <f t="shared" si="9"/>
        <v/>
      </c>
      <c r="S17" s="13" t="str">
        <f t="shared" si="10"/>
        <v/>
      </c>
      <c r="T17" s="138"/>
      <c r="U17" s="29"/>
      <c r="X17" s="65" t="e">
        <f>VLOOKUP($C17,食材マスタ!$A:$AB,5,FALSE)</f>
        <v>#N/A</v>
      </c>
      <c r="Y17" s="65" t="e">
        <f>VLOOKUP($C17,食材マスタ!$A:$AB,6,FALSE)</f>
        <v>#N/A</v>
      </c>
      <c r="Z17" s="65" t="e">
        <f>VLOOKUP($C17,食材マスタ!$A:$AB,13,FALSE)</f>
        <v>#N/A</v>
      </c>
      <c r="AA17" s="65" t="e">
        <f>VLOOKUP($C17,食材マスタ!$A:$AB,12,FALSE)</f>
        <v>#N/A</v>
      </c>
      <c r="AB17" s="65" t="e">
        <f>VLOOKUP($C17,食材マスタ!$A:$AB,14,FALSE)</f>
        <v>#N/A</v>
      </c>
      <c r="AC17" s="65" t="e">
        <f>VLOOKUP($C17,食材マスタ!$A:$AB,16,FALSE)</f>
        <v>#N/A</v>
      </c>
      <c r="AD17" s="65" t="e">
        <f>VLOOKUP($C17,食材マスタ!$A:$AB,19,FALSE)</f>
        <v>#N/A</v>
      </c>
      <c r="AE17" s="65" t="e">
        <f>VLOOKUP($C17,食材マスタ!$A:$AB,26,FALSE)</f>
        <v>#N/A</v>
      </c>
      <c r="AF17" s="65" t="e">
        <f>VLOOKUP($C17,食材マスタ!$A:$AB,28,FALSE)</f>
        <v>#N/A</v>
      </c>
    </row>
    <row r="18" spans="1:32" ht="14.25" customHeight="1" x14ac:dyDescent="0.25">
      <c r="A18" s="291"/>
      <c r="B18" s="292"/>
      <c r="C18" s="46"/>
      <c r="D18" s="47"/>
      <c r="E18" s="123" t="str">
        <f>IF(C18="","",VLOOKUP(C18,食材マスタ!$A$3:$AB$455,6,FALSE))</f>
        <v/>
      </c>
      <c r="F18" s="49"/>
      <c r="G18" s="50" t="str">
        <f t="shared" si="0"/>
        <v/>
      </c>
      <c r="H18" s="41" t="str">
        <f t="shared" si="1"/>
        <v/>
      </c>
      <c r="I18" s="126" t="str">
        <f>IF(C18="","",VLOOKUP(C18,食材マスタ!$A$3:$AB$455,13,FALSE))</f>
        <v/>
      </c>
      <c r="J18" s="43" t="str">
        <f t="shared" si="2"/>
        <v/>
      </c>
      <c r="K18" s="51" t="str">
        <f t="shared" si="3"/>
        <v/>
      </c>
      <c r="L18" s="134" t="str">
        <f t="shared" si="2"/>
        <v/>
      </c>
      <c r="M18" s="52" t="str">
        <f t="shared" si="4"/>
        <v/>
      </c>
      <c r="N18" s="134" t="str">
        <f t="shared" si="5"/>
        <v/>
      </c>
      <c r="O18" s="52" t="str">
        <f t="shared" si="6"/>
        <v/>
      </c>
      <c r="P18" s="134" t="str">
        <f t="shared" si="7"/>
        <v/>
      </c>
      <c r="Q18" s="52" t="str">
        <f t="shared" si="8"/>
        <v/>
      </c>
      <c r="R18" s="134" t="str">
        <f t="shared" si="9"/>
        <v/>
      </c>
      <c r="S18" s="13" t="str">
        <f t="shared" si="10"/>
        <v/>
      </c>
      <c r="T18" s="138"/>
      <c r="U18" s="29"/>
      <c r="X18" s="65" t="e">
        <f>VLOOKUP($C18,食材マスタ!$A:$AB,5,FALSE)</f>
        <v>#N/A</v>
      </c>
      <c r="Y18" s="65" t="e">
        <f>VLOOKUP($C18,食材マスタ!$A:$AB,6,FALSE)</f>
        <v>#N/A</v>
      </c>
      <c r="Z18" s="65" t="e">
        <f>VLOOKUP($C18,食材マスタ!$A:$AB,13,FALSE)</f>
        <v>#N/A</v>
      </c>
      <c r="AA18" s="65" t="e">
        <f>VLOOKUP($C18,食材マスタ!$A:$AB,12,FALSE)</f>
        <v>#N/A</v>
      </c>
      <c r="AB18" s="65" t="e">
        <f>VLOOKUP($C18,食材マスタ!$A:$AB,14,FALSE)</f>
        <v>#N/A</v>
      </c>
      <c r="AC18" s="65" t="e">
        <f>VLOOKUP($C18,食材マスタ!$A:$AB,16,FALSE)</f>
        <v>#N/A</v>
      </c>
      <c r="AD18" s="65" t="e">
        <f>VLOOKUP($C18,食材マスタ!$A:$AB,19,FALSE)</f>
        <v>#N/A</v>
      </c>
      <c r="AE18" s="65" t="e">
        <f>VLOOKUP($C18,食材マスタ!$A:$AB,26,FALSE)</f>
        <v>#N/A</v>
      </c>
      <c r="AF18" s="65" t="e">
        <f>VLOOKUP($C18,食材マスタ!$A:$AB,28,FALSE)</f>
        <v>#N/A</v>
      </c>
    </row>
    <row r="19" spans="1:32" ht="14.25" customHeight="1" x14ac:dyDescent="0.25">
      <c r="A19" s="291"/>
      <c r="B19" s="292"/>
      <c r="C19" s="46"/>
      <c r="D19" s="47"/>
      <c r="E19" s="123" t="str">
        <f>IF(C19="","",VLOOKUP(C19,食材マスタ!$A$3:$AB$455,6,FALSE))</f>
        <v/>
      </c>
      <c r="F19" s="49"/>
      <c r="G19" s="50" t="str">
        <f t="shared" si="0"/>
        <v/>
      </c>
      <c r="H19" s="41" t="str">
        <f t="shared" si="1"/>
        <v/>
      </c>
      <c r="I19" s="126" t="str">
        <f>IF(C19="","",VLOOKUP(C19,食材マスタ!$A$3:$AB$455,13,FALSE))</f>
        <v/>
      </c>
      <c r="J19" s="43" t="str">
        <f t="shared" si="2"/>
        <v/>
      </c>
      <c r="K19" s="51" t="str">
        <f t="shared" si="3"/>
        <v/>
      </c>
      <c r="L19" s="134" t="str">
        <f t="shared" si="2"/>
        <v/>
      </c>
      <c r="M19" s="52" t="str">
        <f t="shared" si="4"/>
        <v/>
      </c>
      <c r="N19" s="134" t="str">
        <f t="shared" si="5"/>
        <v/>
      </c>
      <c r="O19" s="52" t="str">
        <f t="shared" si="6"/>
        <v/>
      </c>
      <c r="P19" s="134" t="str">
        <f t="shared" si="7"/>
        <v/>
      </c>
      <c r="Q19" s="52" t="str">
        <f t="shared" si="8"/>
        <v/>
      </c>
      <c r="R19" s="134" t="str">
        <f t="shared" si="9"/>
        <v/>
      </c>
      <c r="S19" s="13" t="str">
        <f t="shared" si="10"/>
        <v/>
      </c>
      <c r="T19" s="138"/>
      <c r="U19" s="29"/>
      <c r="X19" s="65" t="e">
        <f>VLOOKUP($C19,食材マスタ!$A:$AB,5,FALSE)</f>
        <v>#N/A</v>
      </c>
      <c r="Y19" s="65" t="e">
        <f>VLOOKUP($C19,食材マスタ!$A:$AB,6,FALSE)</f>
        <v>#N/A</v>
      </c>
      <c r="Z19" s="65" t="e">
        <f>VLOOKUP($C19,食材マスタ!$A:$AB,13,FALSE)</f>
        <v>#N/A</v>
      </c>
      <c r="AA19" s="65" t="e">
        <f>VLOOKUP($C19,食材マスタ!$A:$AB,12,FALSE)</f>
        <v>#N/A</v>
      </c>
      <c r="AB19" s="65" t="e">
        <f>VLOOKUP($C19,食材マスタ!$A:$AB,14,FALSE)</f>
        <v>#N/A</v>
      </c>
      <c r="AC19" s="65" t="e">
        <f>VLOOKUP($C19,食材マスタ!$A:$AB,16,FALSE)</f>
        <v>#N/A</v>
      </c>
      <c r="AD19" s="65" t="e">
        <f>VLOOKUP($C19,食材マスタ!$A:$AB,19,FALSE)</f>
        <v>#N/A</v>
      </c>
      <c r="AE19" s="65" t="e">
        <f>VLOOKUP($C19,食材マスタ!$A:$AB,26,FALSE)</f>
        <v>#N/A</v>
      </c>
      <c r="AF19" s="65" t="e">
        <f>VLOOKUP($C19,食材マスタ!$A:$AB,28,FALSE)</f>
        <v>#N/A</v>
      </c>
    </row>
    <row r="20" spans="1:32" ht="14.25" customHeight="1" x14ac:dyDescent="0.25">
      <c r="A20" s="291"/>
      <c r="B20" s="292"/>
      <c r="C20" s="46"/>
      <c r="D20" s="47"/>
      <c r="E20" s="123" t="str">
        <f>IF(C20="","",VLOOKUP(C20,食材マスタ!$A$3:$AB$455,6,FALSE))</f>
        <v/>
      </c>
      <c r="F20" s="49"/>
      <c r="G20" s="50" t="str">
        <f t="shared" si="0"/>
        <v/>
      </c>
      <c r="H20" s="41" t="str">
        <f t="shared" si="1"/>
        <v/>
      </c>
      <c r="I20" s="126" t="str">
        <f>IF(C20="","",VLOOKUP(C20,食材マスタ!$A$3:$AB$455,13,FALSE))</f>
        <v/>
      </c>
      <c r="J20" s="43" t="str">
        <f t="shared" si="2"/>
        <v/>
      </c>
      <c r="K20" s="51" t="str">
        <f t="shared" si="3"/>
        <v/>
      </c>
      <c r="L20" s="134" t="str">
        <f t="shared" si="2"/>
        <v/>
      </c>
      <c r="M20" s="52" t="str">
        <f t="shared" si="4"/>
        <v/>
      </c>
      <c r="N20" s="134" t="str">
        <f t="shared" si="5"/>
        <v/>
      </c>
      <c r="O20" s="52" t="str">
        <f t="shared" si="6"/>
        <v/>
      </c>
      <c r="P20" s="134" t="str">
        <f t="shared" si="7"/>
        <v/>
      </c>
      <c r="Q20" s="52" t="str">
        <f t="shared" si="8"/>
        <v/>
      </c>
      <c r="R20" s="134" t="str">
        <f t="shared" si="9"/>
        <v/>
      </c>
      <c r="S20" s="13" t="str">
        <f t="shared" si="10"/>
        <v/>
      </c>
      <c r="T20" s="138"/>
      <c r="U20" s="30"/>
      <c r="X20" s="65" t="e">
        <f>VLOOKUP($C20,食材マスタ!$A:$AB,5,FALSE)</f>
        <v>#N/A</v>
      </c>
      <c r="Y20" s="65" t="e">
        <f>VLOOKUP($C20,食材マスタ!$A:$AB,6,FALSE)</f>
        <v>#N/A</v>
      </c>
      <c r="Z20" s="65" t="e">
        <f>VLOOKUP($C20,食材マスタ!$A:$AB,13,FALSE)</f>
        <v>#N/A</v>
      </c>
      <c r="AA20" s="65" t="e">
        <f>VLOOKUP($C20,食材マスタ!$A:$AB,12,FALSE)</f>
        <v>#N/A</v>
      </c>
      <c r="AB20" s="65" t="e">
        <f>VLOOKUP($C20,食材マスタ!$A:$AB,14,FALSE)</f>
        <v>#N/A</v>
      </c>
      <c r="AC20" s="65" t="e">
        <f>VLOOKUP($C20,食材マスタ!$A:$AB,16,FALSE)</f>
        <v>#N/A</v>
      </c>
      <c r="AD20" s="65" t="e">
        <f>VLOOKUP($C20,食材マスタ!$A:$AB,19,FALSE)</f>
        <v>#N/A</v>
      </c>
      <c r="AE20" s="65" t="e">
        <f>VLOOKUP($C20,食材マスタ!$A:$AB,26,FALSE)</f>
        <v>#N/A</v>
      </c>
      <c r="AF20" s="65" t="e">
        <f>VLOOKUP($C20,食材マスタ!$A:$AB,28,FALSE)</f>
        <v>#N/A</v>
      </c>
    </row>
    <row r="21" spans="1:32" ht="14.25" customHeight="1" x14ac:dyDescent="0.25">
      <c r="A21" s="291"/>
      <c r="B21" s="292"/>
      <c r="C21" s="46"/>
      <c r="D21" s="47"/>
      <c r="E21" s="123" t="str">
        <f>IF(C21="","",VLOOKUP(C21,食材マスタ!$A$3:$AB$455,6,FALSE))</f>
        <v/>
      </c>
      <c r="F21" s="49"/>
      <c r="G21" s="50" t="str">
        <f t="shared" si="0"/>
        <v/>
      </c>
      <c r="H21" s="41" t="str">
        <f t="shared" si="1"/>
        <v/>
      </c>
      <c r="I21" s="126" t="str">
        <f>IF(C21="","",VLOOKUP(C21,食材マスタ!$A$3:$AB$455,13,FALSE))</f>
        <v/>
      </c>
      <c r="J21" s="43" t="str">
        <f t="shared" si="2"/>
        <v/>
      </c>
      <c r="K21" s="51" t="str">
        <f t="shared" si="3"/>
        <v/>
      </c>
      <c r="L21" s="134" t="str">
        <f t="shared" si="2"/>
        <v/>
      </c>
      <c r="M21" s="52" t="str">
        <f t="shared" si="4"/>
        <v/>
      </c>
      <c r="N21" s="134" t="str">
        <f t="shared" si="5"/>
        <v/>
      </c>
      <c r="O21" s="52" t="str">
        <f t="shared" si="6"/>
        <v/>
      </c>
      <c r="P21" s="134" t="str">
        <f t="shared" si="7"/>
        <v/>
      </c>
      <c r="Q21" s="52" t="str">
        <f t="shared" si="8"/>
        <v/>
      </c>
      <c r="R21" s="134" t="str">
        <f t="shared" si="9"/>
        <v/>
      </c>
      <c r="S21" s="13" t="str">
        <f t="shared" si="10"/>
        <v/>
      </c>
      <c r="T21" s="138"/>
      <c r="U21" s="30"/>
      <c r="X21" s="65" t="e">
        <f>VLOOKUP($C21,食材マスタ!$A:$AB,5,FALSE)</f>
        <v>#N/A</v>
      </c>
      <c r="Y21" s="65" t="e">
        <f>VLOOKUP($C21,食材マスタ!$A:$AB,6,FALSE)</f>
        <v>#N/A</v>
      </c>
      <c r="Z21" s="65" t="e">
        <f>VLOOKUP($C21,食材マスタ!$A:$AB,13,FALSE)</f>
        <v>#N/A</v>
      </c>
      <c r="AA21" s="65" t="e">
        <f>VLOOKUP($C21,食材マスタ!$A:$AB,12,FALSE)</f>
        <v>#N/A</v>
      </c>
      <c r="AB21" s="65" t="e">
        <f>VLOOKUP($C21,食材マスタ!$A:$AB,14,FALSE)</f>
        <v>#N/A</v>
      </c>
      <c r="AC21" s="65" t="e">
        <f>VLOOKUP($C21,食材マスタ!$A:$AB,16,FALSE)</f>
        <v>#N/A</v>
      </c>
      <c r="AD21" s="65" t="e">
        <f>VLOOKUP($C21,食材マスタ!$A:$AB,19,FALSE)</f>
        <v>#N/A</v>
      </c>
      <c r="AE21" s="65" t="e">
        <f>VLOOKUP($C21,食材マスタ!$A:$AB,26,FALSE)</f>
        <v>#N/A</v>
      </c>
      <c r="AF21" s="65" t="e">
        <f>VLOOKUP($C21,食材マスタ!$A:$AB,28,FALSE)</f>
        <v>#N/A</v>
      </c>
    </row>
    <row r="22" spans="1:32" ht="14.25" customHeight="1" x14ac:dyDescent="0.25">
      <c r="A22" s="291"/>
      <c r="B22" s="292"/>
      <c r="C22" s="46"/>
      <c r="D22" s="47"/>
      <c r="E22" s="123" t="str">
        <f>IF(C22="","",VLOOKUP(C22,食材マスタ!$A$3:$AB$455,6,FALSE))</f>
        <v/>
      </c>
      <c r="F22" s="49"/>
      <c r="G22" s="50" t="str">
        <f t="shared" si="0"/>
        <v/>
      </c>
      <c r="H22" s="41" t="str">
        <f t="shared" si="1"/>
        <v/>
      </c>
      <c r="I22" s="126" t="str">
        <f>IF(C22="","",VLOOKUP(C22,食材マスタ!$A$3:$AB$455,13,FALSE))</f>
        <v/>
      </c>
      <c r="J22" s="43" t="str">
        <f t="shared" si="2"/>
        <v/>
      </c>
      <c r="K22" s="51" t="str">
        <f t="shared" si="3"/>
        <v/>
      </c>
      <c r="L22" s="134" t="str">
        <f t="shared" si="2"/>
        <v/>
      </c>
      <c r="M22" s="52" t="str">
        <f t="shared" si="4"/>
        <v/>
      </c>
      <c r="N22" s="134" t="str">
        <f t="shared" si="5"/>
        <v/>
      </c>
      <c r="O22" s="52" t="str">
        <f t="shared" si="6"/>
        <v/>
      </c>
      <c r="P22" s="134" t="str">
        <f t="shared" si="7"/>
        <v/>
      </c>
      <c r="Q22" s="52" t="str">
        <f t="shared" si="8"/>
        <v/>
      </c>
      <c r="R22" s="134" t="str">
        <f t="shared" si="9"/>
        <v/>
      </c>
      <c r="S22" s="13" t="str">
        <f t="shared" si="10"/>
        <v/>
      </c>
      <c r="T22" s="138"/>
      <c r="U22" s="30"/>
      <c r="X22" s="65" t="e">
        <f>VLOOKUP($C22,食材マスタ!$A:$AB,5,FALSE)</f>
        <v>#N/A</v>
      </c>
      <c r="Y22" s="65" t="e">
        <f>VLOOKUP($C22,食材マスタ!$A:$AB,6,FALSE)</f>
        <v>#N/A</v>
      </c>
      <c r="Z22" s="65" t="e">
        <f>VLOOKUP($C22,食材マスタ!$A:$AB,13,FALSE)</f>
        <v>#N/A</v>
      </c>
      <c r="AA22" s="65" t="e">
        <f>VLOOKUP($C22,食材マスタ!$A:$AB,12,FALSE)</f>
        <v>#N/A</v>
      </c>
      <c r="AB22" s="65" t="e">
        <f>VLOOKUP($C22,食材マスタ!$A:$AB,14,FALSE)</f>
        <v>#N/A</v>
      </c>
      <c r="AC22" s="65" t="e">
        <f>VLOOKUP($C22,食材マスタ!$A:$AB,16,FALSE)</f>
        <v>#N/A</v>
      </c>
      <c r="AD22" s="65" t="e">
        <f>VLOOKUP($C22,食材マスタ!$A:$AB,19,FALSE)</f>
        <v>#N/A</v>
      </c>
      <c r="AE22" s="65" t="e">
        <f>VLOOKUP($C22,食材マスタ!$A:$AB,26,FALSE)</f>
        <v>#N/A</v>
      </c>
      <c r="AF22" s="65" t="e">
        <f>VLOOKUP($C22,食材マスタ!$A:$AB,28,FALSE)</f>
        <v>#N/A</v>
      </c>
    </row>
    <row r="23" spans="1:32" ht="14.25" customHeight="1" x14ac:dyDescent="0.25">
      <c r="A23" s="291"/>
      <c r="B23" s="292"/>
      <c r="C23" s="46"/>
      <c r="D23" s="47"/>
      <c r="E23" s="123" t="str">
        <f>IF(C23="","",VLOOKUP(C23,食材マスタ!$A$3:$AB$455,6,FALSE))</f>
        <v/>
      </c>
      <c r="F23" s="49"/>
      <c r="G23" s="50" t="str">
        <f t="shared" si="0"/>
        <v/>
      </c>
      <c r="H23" s="41" t="str">
        <f t="shared" si="1"/>
        <v/>
      </c>
      <c r="I23" s="126" t="str">
        <f>IF(C23="","",VLOOKUP(C23,食材マスタ!$A$3:$AB$455,13,FALSE))</f>
        <v/>
      </c>
      <c r="J23" s="43" t="str">
        <f t="shared" si="2"/>
        <v/>
      </c>
      <c r="K23" s="51" t="str">
        <f t="shared" si="3"/>
        <v/>
      </c>
      <c r="L23" s="134" t="str">
        <f t="shared" si="2"/>
        <v/>
      </c>
      <c r="M23" s="52" t="str">
        <f t="shared" si="4"/>
        <v/>
      </c>
      <c r="N23" s="134" t="str">
        <f t="shared" si="5"/>
        <v/>
      </c>
      <c r="O23" s="52" t="str">
        <f t="shared" si="6"/>
        <v/>
      </c>
      <c r="P23" s="134" t="str">
        <f t="shared" si="7"/>
        <v/>
      </c>
      <c r="Q23" s="52" t="str">
        <f t="shared" si="8"/>
        <v/>
      </c>
      <c r="R23" s="134" t="str">
        <f t="shared" si="9"/>
        <v/>
      </c>
      <c r="S23" s="13" t="str">
        <f t="shared" si="10"/>
        <v/>
      </c>
      <c r="T23" s="138"/>
      <c r="U23" s="31"/>
      <c r="X23" s="65" t="e">
        <f>VLOOKUP($C23,食材マスタ!$A:$AB,5,FALSE)</f>
        <v>#N/A</v>
      </c>
      <c r="Y23" s="65" t="e">
        <f>VLOOKUP($C23,食材マスタ!$A:$AB,6,FALSE)</f>
        <v>#N/A</v>
      </c>
      <c r="Z23" s="65" t="e">
        <f>VLOOKUP($C23,食材マスタ!$A:$AB,13,FALSE)</f>
        <v>#N/A</v>
      </c>
      <c r="AA23" s="65" t="e">
        <f>VLOOKUP($C23,食材マスタ!$A:$AB,12,FALSE)</f>
        <v>#N/A</v>
      </c>
      <c r="AB23" s="65" t="e">
        <f>VLOOKUP($C23,食材マスタ!$A:$AB,14,FALSE)</f>
        <v>#N/A</v>
      </c>
      <c r="AC23" s="65" t="e">
        <f>VLOOKUP($C23,食材マスタ!$A:$AB,16,FALSE)</f>
        <v>#N/A</v>
      </c>
      <c r="AD23" s="65" t="e">
        <f>VLOOKUP($C23,食材マスタ!$A:$AB,19,FALSE)</f>
        <v>#N/A</v>
      </c>
      <c r="AE23" s="65" t="e">
        <f>VLOOKUP($C23,食材マスタ!$A:$AB,26,FALSE)</f>
        <v>#N/A</v>
      </c>
      <c r="AF23" s="65" t="e">
        <f>VLOOKUP($C23,食材マスタ!$A:$AB,28,FALSE)</f>
        <v>#N/A</v>
      </c>
    </row>
    <row r="24" spans="1:32" ht="14.25" customHeight="1" x14ac:dyDescent="0.25">
      <c r="A24" s="291"/>
      <c r="B24" s="292"/>
      <c r="C24" s="46"/>
      <c r="D24" s="47"/>
      <c r="E24" s="123" t="str">
        <f>IF(C24="","",VLOOKUP(C24,食材マスタ!$A$3:$AB$455,6,FALSE))</f>
        <v/>
      </c>
      <c r="F24" s="49"/>
      <c r="G24" s="50" t="str">
        <f t="shared" si="0"/>
        <v/>
      </c>
      <c r="H24" s="41" t="str">
        <f t="shared" si="1"/>
        <v/>
      </c>
      <c r="I24" s="126" t="str">
        <f>IF(C24="","",VLOOKUP(C24,食材マスタ!$A$3:$AB$455,13,FALSE))</f>
        <v/>
      </c>
      <c r="J24" s="43" t="str">
        <f t="shared" ref="J24:J49" si="11">K24</f>
        <v/>
      </c>
      <c r="K24" s="51" t="str">
        <f t="shared" si="3"/>
        <v/>
      </c>
      <c r="L24" s="134" t="str">
        <f t="shared" ref="L24:L49" si="12">M24</f>
        <v/>
      </c>
      <c r="M24" s="52" t="str">
        <f t="shared" si="4"/>
        <v/>
      </c>
      <c r="N24" s="134" t="str">
        <f t="shared" si="5"/>
        <v/>
      </c>
      <c r="O24" s="52" t="str">
        <f t="shared" si="6"/>
        <v/>
      </c>
      <c r="P24" s="134" t="str">
        <f t="shared" si="7"/>
        <v/>
      </c>
      <c r="Q24" s="52" t="str">
        <f t="shared" si="8"/>
        <v/>
      </c>
      <c r="R24" s="134" t="str">
        <f t="shared" si="9"/>
        <v/>
      </c>
      <c r="S24" s="13" t="str">
        <f t="shared" si="10"/>
        <v/>
      </c>
      <c r="T24" s="138"/>
      <c r="U24" s="29"/>
      <c r="X24" s="65" t="e">
        <f>VLOOKUP($C24,食材マスタ!$A:$AB,5,FALSE)</f>
        <v>#N/A</v>
      </c>
      <c r="Y24" s="65" t="e">
        <f>VLOOKUP($C24,食材マスタ!$A:$AB,6,FALSE)</f>
        <v>#N/A</v>
      </c>
      <c r="Z24" s="65" t="e">
        <f>VLOOKUP($C24,食材マスタ!$A:$AB,13,FALSE)</f>
        <v>#N/A</v>
      </c>
      <c r="AA24" s="65" t="e">
        <f>VLOOKUP($C24,食材マスタ!$A:$AB,12,FALSE)</f>
        <v>#N/A</v>
      </c>
      <c r="AB24" s="65" t="e">
        <f>VLOOKUP($C24,食材マスタ!$A:$AB,14,FALSE)</f>
        <v>#N/A</v>
      </c>
      <c r="AC24" s="65" t="e">
        <f>VLOOKUP($C24,食材マスタ!$A:$AB,16,FALSE)</f>
        <v>#N/A</v>
      </c>
      <c r="AD24" s="65" t="e">
        <f>VLOOKUP($C24,食材マスタ!$A:$AB,19,FALSE)</f>
        <v>#N/A</v>
      </c>
      <c r="AE24" s="65" t="e">
        <f>VLOOKUP($C24,食材マスタ!$A:$AB,26,FALSE)</f>
        <v>#N/A</v>
      </c>
      <c r="AF24" s="65" t="e">
        <f>VLOOKUP($C24,食材マスタ!$A:$AB,28,FALSE)</f>
        <v>#N/A</v>
      </c>
    </row>
    <row r="25" spans="1:32" ht="14.25" customHeight="1" x14ac:dyDescent="0.25">
      <c r="A25" s="291"/>
      <c r="B25" s="292"/>
      <c r="C25" s="46"/>
      <c r="D25" s="47"/>
      <c r="E25" s="123" t="str">
        <f>IF(C25="","",VLOOKUP(C25,食材マスタ!$A$3:$AB$455,6,FALSE))</f>
        <v/>
      </c>
      <c r="F25" s="49"/>
      <c r="G25" s="50" t="str">
        <f t="shared" si="0"/>
        <v/>
      </c>
      <c r="H25" s="41" t="str">
        <f t="shared" si="1"/>
        <v/>
      </c>
      <c r="I25" s="126" t="str">
        <f>IF(C25="","",VLOOKUP(C25,食材マスタ!$A$3:$AB$455,13,FALSE))</f>
        <v/>
      </c>
      <c r="J25" s="43" t="str">
        <f t="shared" si="11"/>
        <v/>
      </c>
      <c r="K25" s="51" t="str">
        <f t="shared" si="3"/>
        <v/>
      </c>
      <c r="L25" s="134" t="str">
        <f t="shared" si="12"/>
        <v/>
      </c>
      <c r="M25" s="52" t="str">
        <f t="shared" si="4"/>
        <v/>
      </c>
      <c r="N25" s="134" t="str">
        <f t="shared" si="5"/>
        <v/>
      </c>
      <c r="O25" s="52" t="str">
        <f t="shared" si="6"/>
        <v/>
      </c>
      <c r="P25" s="134" t="str">
        <f t="shared" si="7"/>
        <v/>
      </c>
      <c r="Q25" s="52" t="str">
        <f t="shared" si="8"/>
        <v/>
      </c>
      <c r="R25" s="134" t="str">
        <f t="shared" si="9"/>
        <v/>
      </c>
      <c r="S25" s="13" t="str">
        <f t="shared" si="10"/>
        <v/>
      </c>
      <c r="T25" s="138"/>
      <c r="U25" s="29"/>
      <c r="X25" s="65" t="e">
        <f>VLOOKUP($C25,食材マスタ!$A:$AB,5,FALSE)</f>
        <v>#N/A</v>
      </c>
      <c r="Y25" s="65" t="e">
        <f>VLOOKUP($C25,食材マスタ!$A:$AB,6,FALSE)</f>
        <v>#N/A</v>
      </c>
      <c r="Z25" s="65" t="e">
        <f>VLOOKUP($C25,食材マスタ!$A:$AB,13,FALSE)</f>
        <v>#N/A</v>
      </c>
      <c r="AA25" s="65" t="e">
        <f>VLOOKUP($C25,食材マスタ!$A:$AB,12,FALSE)</f>
        <v>#N/A</v>
      </c>
      <c r="AB25" s="65" t="e">
        <f>VLOOKUP($C25,食材マスタ!$A:$AB,14,FALSE)</f>
        <v>#N/A</v>
      </c>
      <c r="AC25" s="65" t="e">
        <f>VLOOKUP($C25,食材マスタ!$A:$AB,16,FALSE)</f>
        <v>#N/A</v>
      </c>
      <c r="AD25" s="65" t="e">
        <f>VLOOKUP($C25,食材マスタ!$A:$AB,19,FALSE)</f>
        <v>#N/A</v>
      </c>
      <c r="AE25" s="65" t="e">
        <f>VLOOKUP($C25,食材マスタ!$A:$AB,26,FALSE)</f>
        <v>#N/A</v>
      </c>
      <c r="AF25" s="65" t="e">
        <f>VLOOKUP($C25,食材マスタ!$A:$AB,28,FALSE)</f>
        <v>#N/A</v>
      </c>
    </row>
    <row r="26" spans="1:32" ht="14.25" customHeight="1" x14ac:dyDescent="0.25">
      <c r="A26" s="291"/>
      <c r="B26" s="292"/>
      <c r="C26" s="46"/>
      <c r="D26" s="47"/>
      <c r="E26" s="123" t="str">
        <f>IF(C26="","",VLOOKUP(C26,食材マスタ!$A$3:$AB$455,6,FALSE))</f>
        <v/>
      </c>
      <c r="F26" s="49"/>
      <c r="G26" s="50" t="str">
        <f t="shared" si="0"/>
        <v/>
      </c>
      <c r="H26" s="41" t="str">
        <f t="shared" si="1"/>
        <v/>
      </c>
      <c r="I26" s="126" t="str">
        <f>IF(C26="","",VLOOKUP(C26,食材マスタ!$A$3:$AB$455,13,FALSE))</f>
        <v/>
      </c>
      <c r="J26" s="43" t="str">
        <f t="shared" si="11"/>
        <v/>
      </c>
      <c r="K26" s="51" t="str">
        <f t="shared" si="3"/>
        <v/>
      </c>
      <c r="L26" s="134" t="str">
        <f t="shared" si="12"/>
        <v/>
      </c>
      <c r="M26" s="52" t="str">
        <f t="shared" si="4"/>
        <v/>
      </c>
      <c r="N26" s="134" t="str">
        <f t="shared" si="5"/>
        <v/>
      </c>
      <c r="O26" s="52" t="str">
        <f t="shared" si="6"/>
        <v/>
      </c>
      <c r="P26" s="134" t="str">
        <f t="shared" si="7"/>
        <v/>
      </c>
      <c r="Q26" s="52" t="str">
        <f t="shared" si="8"/>
        <v/>
      </c>
      <c r="R26" s="134" t="str">
        <f t="shared" si="9"/>
        <v/>
      </c>
      <c r="S26" s="13" t="str">
        <f t="shared" si="10"/>
        <v/>
      </c>
      <c r="T26" s="138"/>
      <c r="U26" s="29"/>
      <c r="X26" s="65" t="e">
        <f>VLOOKUP($C26,食材マスタ!$A:$AB,5,FALSE)</f>
        <v>#N/A</v>
      </c>
      <c r="Y26" s="65" t="e">
        <f>VLOOKUP($C26,食材マスタ!$A:$AB,6,FALSE)</f>
        <v>#N/A</v>
      </c>
      <c r="Z26" s="65" t="e">
        <f>VLOOKUP($C26,食材マスタ!$A:$AB,13,FALSE)</f>
        <v>#N/A</v>
      </c>
      <c r="AA26" s="65" t="e">
        <f>VLOOKUP($C26,食材マスタ!$A:$AB,12,FALSE)</f>
        <v>#N/A</v>
      </c>
      <c r="AB26" s="65" t="e">
        <f>VLOOKUP($C26,食材マスタ!$A:$AB,14,FALSE)</f>
        <v>#N/A</v>
      </c>
      <c r="AC26" s="65" t="e">
        <f>VLOOKUP($C26,食材マスタ!$A:$AB,16,FALSE)</f>
        <v>#N/A</v>
      </c>
      <c r="AD26" s="65" t="e">
        <f>VLOOKUP($C26,食材マスタ!$A:$AB,19,FALSE)</f>
        <v>#N/A</v>
      </c>
      <c r="AE26" s="65" t="e">
        <f>VLOOKUP($C26,食材マスタ!$A:$AB,26,FALSE)</f>
        <v>#N/A</v>
      </c>
      <c r="AF26" s="65" t="e">
        <f>VLOOKUP($C26,食材マスタ!$A:$AB,28,FALSE)</f>
        <v>#N/A</v>
      </c>
    </row>
    <row r="27" spans="1:32" ht="14.25" customHeight="1" x14ac:dyDescent="0.25">
      <c r="A27" s="291"/>
      <c r="B27" s="292"/>
      <c r="C27" s="46"/>
      <c r="D27" s="47"/>
      <c r="E27" s="123" t="str">
        <f>IF(C27="","",VLOOKUP(C27,食材マスタ!$A$3:$AB$455,6,FALSE))</f>
        <v/>
      </c>
      <c r="F27" s="49"/>
      <c r="G27" s="50" t="str">
        <f t="shared" si="0"/>
        <v/>
      </c>
      <c r="H27" s="41" t="str">
        <f t="shared" si="1"/>
        <v/>
      </c>
      <c r="I27" s="126" t="str">
        <f>IF(C27="","",VLOOKUP(C27,食材マスタ!$A$3:$AB$455,13,FALSE))</f>
        <v/>
      </c>
      <c r="J27" s="43" t="str">
        <f t="shared" si="11"/>
        <v/>
      </c>
      <c r="K27" s="51" t="str">
        <f t="shared" si="3"/>
        <v/>
      </c>
      <c r="L27" s="134" t="str">
        <f t="shared" si="12"/>
        <v/>
      </c>
      <c r="M27" s="52" t="str">
        <f t="shared" si="4"/>
        <v/>
      </c>
      <c r="N27" s="134" t="str">
        <f t="shared" si="5"/>
        <v/>
      </c>
      <c r="O27" s="52" t="str">
        <f t="shared" si="6"/>
        <v/>
      </c>
      <c r="P27" s="134" t="str">
        <f t="shared" si="7"/>
        <v/>
      </c>
      <c r="Q27" s="52" t="str">
        <f t="shared" si="8"/>
        <v/>
      </c>
      <c r="R27" s="134" t="str">
        <f t="shared" si="9"/>
        <v/>
      </c>
      <c r="S27" s="13" t="str">
        <f t="shared" si="10"/>
        <v/>
      </c>
      <c r="T27" s="138"/>
      <c r="U27" s="29"/>
      <c r="X27" s="65" t="e">
        <f>VLOOKUP($C27,食材マスタ!$A:$AB,5,FALSE)</f>
        <v>#N/A</v>
      </c>
      <c r="Y27" s="65" t="e">
        <f>VLOOKUP($C27,食材マスタ!$A:$AB,6,FALSE)</f>
        <v>#N/A</v>
      </c>
      <c r="Z27" s="65" t="e">
        <f>VLOOKUP($C27,食材マスタ!$A:$AB,13,FALSE)</f>
        <v>#N/A</v>
      </c>
      <c r="AA27" s="65" t="e">
        <f>VLOOKUP($C27,食材マスタ!$A:$AB,12,FALSE)</f>
        <v>#N/A</v>
      </c>
      <c r="AB27" s="65" t="e">
        <f>VLOOKUP($C27,食材マスタ!$A:$AB,14,FALSE)</f>
        <v>#N/A</v>
      </c>
      <c r="AC27" s="65" t="e">
        <f>VLOOKUP($C27,食材マスタ!$A:$AB,16,FALSE)</f>
        <v>#N/A</v>
      </c>
      <c r="AD27" s="65" t="e">
        <f>VLOOKUP($C27,食材マスタ!$A:$AB,19,FALSE)</f>
        <v>#N/A</v>
      </c>
      <c r="AE27" s="65" t="e">
        <f>VLOOKUP($C27,食材マスタ!$A:$AB,26,FALSE)</f>
        <v>#N/A</v>
      </c>
      <c r="AF27" s="65" t="e">
        <f>VLOOKUP($C27,食材マスタ!$A:$AB,28,FALSE)</f>
        <v>#N/A</v>
      </c>
    </row>
    <row r="28" spans="1:32" ht="14.25" customHeight="1" x14ac:dyDescent="0.25">
      <c r="A28" s="291"/>
      <c r="B28" s="292"/>
      <c r="C28" s="46"/>
      <c r="D28" s="47"/>
      <c r="E28" s="123" t="str">
        <f>IF(C28="","",VLOOKUP(C28,食材マスタ!$A$3:$AB$455,6,FALSE))</f>
        <v/>
      </c>
      <c r="F28" s="49"/>
      <c r="G28" s="50" t="str">
        <f t="shared" si="0"/>
        <v/>
      </c>
      <c r="H28" s="41" t="str">
        <f t="shared" si="1"/>
        <v/>
      </c>
      <c r="I28" s="126" t="str">
        <f>IF(C28="","",VLOOKUP(C28,食材マスタ!$A$3:$AB$455,13,FALSE))</f>
        <v/>
      </c>
      <c r="J28" s="43" t="str">
        <f t="shared" si="11"/>
        <v/>
      </c>
      <c r="K28" s="51" t="str">
        <f t="shared" si="3"/>
        <v/>
      </c>
      <c r="L28" s="134" t="str">
        <f t="shared" si="12"/>
        <v/>
      </c>
      <c r="M28" s="52" t="str">
        <f t="shared" si="4"/>
        <v/>
      </c>
      <c r="N28" s="134" t="str">
        <f t="shared" si="5"/>
        <v/>
      </c>
      <c r="O28" s="52" t="str">
        <f t="shared" si="6"/>
        <v/>
      </c>
      <c r="P28" s="134" t="str">
        <f t="shared" si="7"/>
        <v/>
      </c>
      <c r="Q28" s="52" t="str">
        <f t="shared" si="8"/>
        <v/>
      </c>
      <c r="R28" s="134" t="str">
        <f t="shared" si="9"/>
        <v/>
      </c>
      <c r="S28" s="13" t="str">
        <f t="shared" si="10"/>
        <v/>
      </c>
      <c r="T28" s="138"/>
      <c r="U28" s="29"/>
      <c r="X28" s="65" t="e">
        <f>VLOOKUP($C28,食材マスタ!$A:$AB,5,FALSE)</f>
        <v>#N/A</v>
      </c>
      <c r="Y28" s="65" t="e">
        <f>VLOOKUP($C28,食材マスタ!$A:$AB,6,FALSE)</f>
        <v>#N/A</v>
      </c>
      <c r="Z28" s="65" t="e">
        <f>VLOOKUP($C28,食材マスタ!$A:$AB,13,FALSE)</f>
        <v>#N/A</v>
      </c>
      <c r="AA28" s="65" t="e">
        <f>VLOOKUP($C28,食材マスタ!$A:$AB,12,FALSE)</f>
        <v>#N/A</v>
      </c>
      <c r="AB28" s="65" t="e">
        <f>VLOOKUP($C28,食材マスタ!$A:$AB,14,FALSE)</f>
        <v>#N/A</v>
      </c>
      <c r="AC28" s="65" t="e">
        <f>VLOOKUP($C28,食材マスタ!$A:$AB,16,FALSE)</f>
        <v>#N/A</v>
      </c>
      <c r="AD28" s="65" t="e">
        <f>VLOOKUP($C28,食材マスタ!$A:$AB,19,FALSE)</f>
        <v>#N/A</v>
      </c>
      <c r="AE28" s="65" t="e">
        <f>VLOOKUP($C28,食材マスタ!$A:$AB,26,FALSE)</f>
        <v>#N/A</v>
      </c>
      <c r="AF28" s="65" t="e">
        <f>VLOOKUP($C28,食材マスタ!$A:$AB,28,FALSE)</f>
        <v>#N/A</v>
      </c>
    </row>
    <row r="29" spans="1:32" ht="14.25" customHeight="1" x14ac:dyDescent="0.25">
      <c r="A29" s="291"/>
      <c r="B29" s="292"/>
      <c r="C29" s="46"/>
      <c r="D29" s="47"/>
      <c r="E29" s="123" t="str">
        <f>IF(C29="","",VLOOKUP(C29,食材マスタ!$A$3:$AB$455,6,FALSE))</f>
        <v/>
      </c>
      <c r="F29" s="49"/>
      <c r="G29" s="50" t="str">
        <f t="shared" si="0"/>
        <v/>
      </c>
      <c r="H29" s="41" t="str">
        <f t="shared" si="1"/>
        <v/>
      </c>
      <c r="I29" s="126" t="str">
        <f>IF(C29="","",VLOOKUP(C29,食材マスタ!$A$3:$AB$455,13,FALSE))</f>
        <v/>
      </c>
      <c r="J29" s="43" t="str">
        <f t="shared" si="11"/>
        <v/>
      </c>
      <c r="K29" s="51" t="str">
        <f t="shared" si="3"/>
        <v/>
      </c>
      <c r="L29" s="134" t="str">
        <f t="shared" si="12"/>
        <v/>
      </c>
      <c r="M29" s="52" t="str">
        <f t="shared" si="4"/>
        <v/>
      </c>
      <c r="N29" s="134" t="str">
        <f t="shared" si="5"/>
        <v/>
      </c>
      <c r="O29" s="52" t="str">
        <f t="shared" si="6"/>
        <v/>
      </c>
      <c r="P29" s="134" t="str">
        <f t="shared" si="7"/>
        <v/>
      </c>
      <c r="Q29" s="52" t="str">
        <f t="shared" si="8"/>
        <v/>
      </c>
      <c r="R29" s="134" t="str">
        <f t="shared" si="9"/>
        <v/>
      </c>
      <c r="S29" s="13" t="str">
        <f t="shared" si="10"/>
        <v/>
      </c>
      <c r="T29" s="138"/>
      <c r="U29" s="29"/>
      <c r="X29" s="65" t="e">
        <f>VLOOKUP($C29,食材マスタ!$A:$AB,5,FALSE)</f>
        <v>#N/A</v>
      </c>
      <c r="Y29" s="65" t="e">
        <f>VLOOKUP($C29,食材マスタ!$A:$AB,6,FALSE)</f>
        <v>#N/A</v>
      </c>
      <c r="Z29" s="65" t="e">
        <f>VLOOKUP($C29,食材マスタ!$A:$AB,13,FALSE)</f>
        <v>#N/A</v>
      </c>
      <c r="AA29" s="65" t="e">
        <f>VLOOKUP($C29,食材マスタ!$A:$AB,12,FALSE)</f>
        <v>#N/A</v>
      </c>
      <c r="AB29" s="65" t="e">
        <f>VLOOKUP($C29,食材マスタ!$A:$AB,14,FALSE)</f>
        <v>#N/A</v>
      </c>
      <c r="AC29" s="65" t="e">
        <f>VLOOKUP($C29,食材マスタ!$A:$AB,16,FALSE)</f>
        <v>#N/A</v>
      </c>
      <c r="AD29" s="65" t="e">
        <f>VLOOKUP($C29,食材マスタ!$A:$AB,19,FALSE)</f>
        <v>#N/A</v>
      </c>
      <c r="AE29" s="65" t="e">
        <f>VLOOKUP($C29,食材マスタ!$A:$AB,26,FALSE)</f>
        <v>#N/A</v>
      </c>
      <c r="AF29" s="65" t="e">
        <f>VLOOKUP($C29,食材マスタ!$A:$AB,28,FALSE)</f>
        <v>#N/A</v>
      </c>
    </row>
    <row r="30" spans="1:32" ht="14.25" customHeight="1" x14ac:dyDescent="0.25">
      <c r="A30" s="291"/>
      <c r="B30" s="292"/>
      <c r="C30" s="46"/>
      <c r="D30" s="47"/>
      <c r="E30" s="123" t="str">
        <f>IF(C30="","",VLOOKUP(C30,食材マスタ!$A$3:$AB$455,6,FALSE))</f>
        <v/>
      </c>
      <c r="F30" s="49"/>
      <c r="G30" s="50" t="str">
        <f t="shared" si="0"/>
        <v/>
      </c>
      <c r="H30" s="41" t="str">
        <f t="shared" si="1"/>
        <v/>
      </c>
      <c r="I30" s="126" t="str">
        <f>IF(C30="","",VLOOKUP(C30,食材マスタ!$A$3:$AB$455,13,FALSE))</f>
        <v/>
      </c>
      <c r="J30" s="43" t="str">
        <f t="shared" si="11"/>
        <v/>
      </c>
      <c r="K30" s="51" t="str">
        <f t="shared" si="3"/>
        <v/>
      </c>
      <c r="L30" s="134" t="str">
        <f t="shared" si="12"/>
        <v/>
      </c>
      <c r="M30" s="52" t="str">
        <f t="shared" si="4"/>
        <v/>
      </c>
      <c r="N30" s="134" t="str">
        <f t="shared" si="5"/>
        <v/>
      </c>
      <c r="O30" s="52" t="str">
        <f t="shared" si="6"/>
        <v/>
      </c>
      <c r="P30" s="134" t="str">
        <f t="shared" si="7"/>
        <v/>
      </c>
      <c r="Q30" s="52" t="str">
        <f t="shared" si="8"/>
        <v/>
      </c>
      <c r="R30" s="134" t="str">
        <f t="shared" si="9"/>
        <v/>
      </c>
      <c r="S30" s="13" t="str">
        <f t="shared" si="10"/>
        <v/>
      </c>
      <c r="T30" s="138"/>
      <c r="U30" s="29"/>
      <c r="X30" s="65" t="e">
        <f>VLOOKUP($C30,食材マスタ!$A:$AB,5,FALSE)</f>
        <v>#N/A</v>
      </c>
      <c r="Y30" s="65" t="e">
        <f>VLOOKUP($C30,食材マスタ!$A:$AB,6,FALSE)</f>
        <v>#N/A</v>
      </c>
      <c r="Z30" s="65" t="e">
        <f>VLOOKUP($C30,食材マスタ!$A:$AB,13,FALSE)</f>
        <v>#N/A</v>
      </c>
      <c r="AA30" s="65" t="e">
        <f>VLOOKUP($C30,食材マスタ!$A:$AB,12,FALSE)</f>
        <v>#N/A</v>
      </c>
      <c r="AB30" s="65" t="e">
        <f>VLOOKUP($C30,食材マスタ!$A:$AB,14,FALSE)</f>
        <v>#N/A</v>
      </c>
      <c r="AC30" s="65" t="e">
        <f>VLOOKUP($C30,食材マスタ!$A:$AB,16,FALSE)</f>
        <v>#N/A</v>
      </c>
      <c r="AD30" s="65" t="e">
        <f>VLOOKUP($C30,食材マスタ!$A:$AB,19,FALSE)</f>
        <v>#N/A</v>
      </c>
      <c r="AE30" s="65" t="e">
        <f>VLOOKUP($C30,食材マスタ!$A:$AB,26,FALSE)</f>
        <v>#N/A</v>
      </c>
      <c r="AF30" s="65" t="e">
        <f>VLOOKUP($C30,食材マスタ!$A:$AB,28,FALSE)</f>
        <v>#N/A</v>
      </c>
    </row>
    <row r="31" spans="1:32" ht="14.25" customHeight="1" x14ac:dyDescent="0.25">
      <c r="A31" s="291"/>
      <c r="B31" s="292"/>
      <c r="C31" s="46"/>
      <c r="D31" s="47"/>
      <c r="E31" s="123" t="str">
        <f>IF(C31="","",VLOOKUP(C31,食材マスタ!$A$3:$AB$455,6,FALSE))</f>
        <v/>
      </c>
      <c r="F31" s="49"/>
      <c r="G31" s="50" t="str">
        <f t="shared" si="0"/>
        <v/>
      </c>
      <c r="H31" s="41" t="str">
        <f t="shared" si="1"/>
        <v/>
      </c>
      <c r="I31" s="126" t="str">
        <f>IF(C31="","",VLOOKUP(C31,食材マスタ!$A$3:$AB$455,13,FALSE))</f>
        <v/>
      </c>
      <c r="J31" s="43" t="str">
        <f t="shared" si="11"/>
        <v/>
      </c>
      <c r="K31" s="51" t="str">
        <f t="shared" si="3"/>
        <v/>
      </c>
      <c r="L31" s="134" t="str">
        <f t="shared" si="12"/>
        <v/>
      </c>
      <c r="M31" s="52" t="str">
        <f t="shared" si="4"/>
        <v/>
      </c>
      <c r="N31" s="134" t="str">
        <f t="shared" si="5"/>
        <v/>
      </c>
      <c r="O31" s="52" t="str">
        <f t="shared" si="6"/>
        <v/>
      </c>
      <c r="P31" s="134" t="str">
        <f t="shared" si="7"/>
        <v/>
      </c>
      <c r="Q31" s="52" t="str">
        <f t="shared" si="8"/>
        <v/>
      </c>
      <c r="R31" s="134" t="str">
        <f t="shared" si="9"/>
        <v/>
      </c>
      <c r="S31" s="13" t="str">
        <f t="shared" si="10"/>
        <v/>
      </c>
      <c r="T31" s="138"/>
      <c r="U31" s="29"/>
      <c r="X31" s="65" t="e">
        <f>VLOOKUP($C31,食材マスタ!$A:$AB,5,FALSE)</f>
        <v>#N/A</v>
      </c>
      <c r="Y31" s="65" t="e">
        <f>VLOOKUP($C31,食材マスタ!$A:$AB,6,FALSE)</f>
        <v>#N/A</v>
      </c>
      <c r="Z31" s="65" t="e">
        <f>VLOOKUP($C31,食材マスタ!$A:$AB,13,FALSE)</f>
        <v>#N/A</v>
      </c>
      <c r="AA31" s="65" t="e">
        <f>VLOOKUP($C31,食材マスタ!$A:$AB,12,FALSE)</f>
        <v>#N/A</v>
      </c>
      <c r="AB31" s="65" t="e">
        <f>VLOOKUP($C31,食材マスタ!$A:$AB,14,FALSE)</f>
        <v>#N/A</v>
      </c>
      <c r="AC31" s="65" t="e">
        <f>VLOOKUP($C31,食材マスタ!$A:$AB,16,FALSE)</f>
        <v>#N/A</v>
      </c>
      <c r="AD31" s="65" t="e">
        <f>VLOOKUP($C31,食材マスタ!$A:$AB,19,FALSE)</f>
        <v>#N/A</v>
      </c>
      <c r="AE31" s="65" t="e">
        <f>VLOOKUP($C31,食材マスタ!$A:$AB,26,FALSE)</f>
        <v>#N/A</v>
      </c>
      <c r="AF31" s="65" t="e">
        <f>VLOOKUP($C31,食材マスタ!$A:$AB,28,FALSE)</f>
        <v>#N/A</v>
      </c>
    </row>
    <row r="32" spans="1:32" ht="14.25" customHeight="1" x14ac:dyDescent="0.25">
      <c r="A32" s="291"/>
      <c r="B32" s="292"/>
      <c r="C32" s="46"/>
      <c r="D32" s="47"/>
      <c r="E32" s="123" t="str">
        <f>IF(C32="","",VLOOKUP(C32,食材マスタ!$A$3:$AB$455,6,FALSE))</f>
        <v/>
      </c>
      <c r="F32" s="49"/>
      <c r="G32" s="50" t="str">
        <f t="shared" si="0"/>
        <v/>
      </c>
      <c r="H32" s="41" t="str">
        <f t="shared" si="1"/>
        <v/>
      </c>
      <c r="I32" s="126" t="str">
        <f>IF(C32="","",VLOOKUP(C32,食材マスタ!$A$3:$AB$455,13,FALSE))</f>
        <v/>
      </c>
      <c r="J32" s="43" t="str">
        <f t="shared" si="11"/>
        <v/>
      </c>
      <c r="K32" s="51" t="str">
        <f t="shared" si="3"/>
        <v/>
      </c>
      <c r="L32" s="134" t="str">
        <f t="shared" si="12"/>
        <v/>
      </c>
      <c r="M32" s="52" t="str">
        <f t="shared" si="4"/>
        <v/>
      </c>
      <c r="N32" s="134" t="str">
        <f t="shared" si="5"/>
        <v/>
      </c>
      <c r="O32" s="52" t="str">
        <f t="shared" si="6"/>
        <v/>
      </c>
      <c r="P32" s="134" t="str">
        <f t="shared" si="7"/>
        <v/>
      </c>
      <c r="Q32" s="52" t="str">
        <f t="shared" si="8"/>
        <v/>
      </c>
      <c r="R32" s="134" t="str">
        <f t="shared" si="9"/>
        <v/>
      </c>
      <c r="S32" s="13" t="str">
        <f t="shared" si="10"/>
        <v/>
      </c>
      <c r="T32" s="138"/>
      <c r="U32" s="29"/>
      <c r="X32" s="65" t="e">
        <f>VLOOKUP($C32,食材マスタ!$A:$AB,5,FALSE)</f>
        <v>#N/A</v>
      </c>
      <c r="Y32" s="65" t="e">
        <f>VLOOKUP($C32,食材マスタ!$A:$AB,6,FALSE)</f>
        <v>#N/A</v>
      </c>
      <c r="Z32" s="65" t="e">
        <f>VLOOKUP($C32,食材マスタ!$A:$AB,13,FALSE)</f>
        <v>#N/A</v>
      </c>
      <c r="AA32" s="65" t="e">
        <f>VLOOKUP($C32,食材マスタ!$A:$AB,12,FALSE)</f>
        <v>#N/A</v>
      </c>
      <c r="AB32" s="65" t="e">
        <f>VLOOKUP($C32,食材マスタ!$A:$AB,14,FALSE)</f>
        <v>#N/A</v>
      </c>
      <c r="AC32" s="65" t="e">
        <f>VLOOKUP($C32,食材マスタ!$A:$AB,16,FALSE)</f>
        <v>#N/A</v>
      </c>
      <c r="AD32" s="65" t="e">
        <f>VLOOKUP($C32,食材マスタ!$A:$AB,19,FALSE)</f>
        <v>#N/A</v>
      </c>
      <c r="AE32" s="65" t="e">
        <f>VLOOKUP($C32,食材マスタ!$A:$AB,26,FALSE)</f>
        <v>#N/A</v>
      </c>
      <c r="AF32" s="65" t="e">
        <f>VLOOKUP($C32,食材マスタ!$A:$AB,28,FALSE)</f>
        <v>#N/A</v>
      </c>
    </row>
    <row r="33" spans="1:32" ht="14.25" customHeight="1" x14ac:dyDescent="0.25">
      <c r="A33" s="291"/>
      <c r="B33" s="292"/>
      <c r="C33" s="46"/>
      <c r="D33" s="47"/>
      <c r="E33" s="123" t="str">
        <f>IF(C33="","",VLOOKUP(C33,食材マスタ!$A$3:$AB$455,6,FALSE))</f>
        <v/>
      </c>
      <c r="F33" s="49"/>
      <c r="G33" s="50" t="str">
        <f t="shared" si="0"/>
        <v/>
      </c>
      <c r="H33" s="41" t="str">
        <f t="shared" si="1"/>
        <v/>
      </c>
      <c r="I33" s="126" t="str">
        <f>IF(C33="","",VLOOKUP(C33,食材マスタ!$A$3:$AB$455,13,FALSE))</f>
        <v/>
      </c>
      <c r="J33" s="43" t="str">
        <f t="shared" si="11"/>
        <v/>
      </c>
      <c r="K33" s="51" t="str">
        <f t="shared" si="3"/>
        <v/>
      </c>
      <c r="L33" s="134" t="str">
        <f t="shared" si="12"/>
        <v/>
      </c>
      <c r="M33" s="52" t="str">
        <f t="shared" si="4"/>
        <v/>
      </c>
      <c r="N33" s="134" t="str">
        <f t="shared" si="5"/>
        <v/>
      </c>
      <c r="O33" s="52" t="str">
        <f t="shared" si="6"/>
        <v/>
      </c>
      <c r="P33" s="134" t="str">
        <f t="shared" si="7"/>
        <v/>
      </c>
      <c r="Q33" s="52" t="str">
        <f t="shared" si="8"/>
        <v/>
      </c>
      <c r="R33" s="134" t="str">
        <f t="shared" si="9"/>
        <v/>
      </c>
      <c r="S33" s="13" t="str">
        <f t="shared" si="10"/>
        <v/>
      </c>
      <c r="T33" s="138"/>
      <c r="U33" s="29"/>
      <c r="X33" s="65" t="e">
        <f>VLOOKUP($C33,食材マスタ!$A:$AB,5,FALSE)</f>
        <v>#N/A</v>
      </c>
      <c r="Y33" s="65" t="e">
        <f>VLOOKUP($C33,食材マスタ!$A:$AB,6,FALSE)</f>
        <v>#N/A</v>
      </c>
      <c r="Z33" s="65" t="e">
        <f>VLOOKUP($C33,食材マスタ!$A:$AB,13,FALSE)</f>
        <v>#N/A</v>
      </c>
      <c r="AA33" s="65" t="e">
        <f>VLOOKUP($C33,食材マスタ!$A:$AB,12,FALSE)</f>
        <v>#N/A</v>
      </c>
      <c r="AB33" s="65" t="e">
        <f>VLOOKUP($C33,食材マスタ!$A:$AB,14,FALSE)</f>
        <v>#N/A</v>
      </c>
      <c r="AC33" s="65" t="e">
        <f>VLOOKUP($C33,食材マスタ!$A:$AB,16,FALSE)</f>
        <v>#N/A</v>
      </c>
      <c r="AD33" s="65" t="e">
        <f>VLOOKUP($C33,食材マスタ!$A:$AB,19,FALSE)</f>
        <v>#N/A</v>
      </c>
      <c r="AE33" s="65" t="e">
        <f>VLOOKUP($C33,食材マスタ!$A:$AB,26,FALSE)</f>
        <v>#N/A</v>
      </c>
      <c r="AF33" s="65" t="e">
        <f>VLOOKUP($C33,食材マスタ!$A:$AB,28,FALSE)</f>
        <v>#N/A</v>
      </c>
    </row>
    <row r="34" spans="1:32" ht="14.25" customHeight="1" x14ac:dyDescent="0.25">
      <c r="A34" s="291"/>
      <c r="B34" s="292"/>
      <c r="C34" s="46"/>
      <c r="D34" s="53"/>
      <c r="E34" s="123" t="str">
        <f>IF(C34="","",VLOOKUP(C34,食材マスタ!$A$3:$AB$455,6,FALSE))</f>
        <v/>
      </c>
      <c r="F34" s="49"/>
      <c r="G34" s="50" t="str">
        <f t="shared" si="0"/>
        <v/>
      </c>
      <c r="H34" s="41" t="str">
        <f t="shared" si="1"/>
        <v/>
      </c>
      <c r="I34" s="126" t="str">
        <f>IF(C34="","",VLOOKUP(C34,食材マスタ!$A$3:$AB$455,13,FALSE))</f>
        <v/>
      </c>
      <c r="J34" s="43" t="str">
        <f t="shared" si="11"/>
        <v/>
      </c>
      <c r="K34" s="51" t="str">
        <f t="shared" si="3"/>
        <v/>
      </c>
      <c r="L34" s="134" t="str">
        <f t="shared" si="12"/>
        <v/>
      </c>
      <c r="M34" s="52" t="str">
        <f t="shared" si="4"/>
        <v/>
      </c>
      <c r="N34" s="134" t="str">
        <f t="shared" si="5"/>
        <v/>
      </c>
      <c r="O34" s="52" t="str">
        <f t="shared" si="6"/>
        <v/>
      </c>
      <c r="P34" s="134" t="str">
        <f t="shared" si="7"/>
        <v/>
      </c>
      <c r="Q34" s="52" t="str">
        <f t="shared" si="8"/>
        <v/>
      </c>
      <c r="R34" s="134" t="str">
        <f t="shared" si="9"/>
        <v/>
      </c>
      <c r="S34" s="13" t="str">
        <f t="shared" si="10"/>
        <v/>
      </c>
      <c r="T34" s="138"/>
      <c r="U34" s="29"/>
      <c r="X34" s="65" t="e">
        <f>VLOOKUP($C34,食材マスタ!$A:$AB,5,FALSE)</f>
        <v>#N/A</v>
      </c>
      <c r="Y34" s="65" t="e">
        <f>VLOOKUP($C34,食材マスタ!$A:$AB,6,FALSE)</f>
        <v>#N/A</v>
      </c>
      <c r="Z34" s="65" t="e">
        <f>VLOOKUP($C34,食材マスタ!$A:$AB,13,FALSE)</f>
        <v>#N/A</v>
      </c>
      <c r="AA34" s="65" t="e">
        <f>VLOOKUP($C34,食材マスタ!$A:$AB,12,FALSE)</f>
        <v>#N/A</v>
      </c>
      <c r="AB34" s="65" t="e">
        <f>VLOOKUP($C34,食材マスタ!$A:$AB,14,FALSE)</f>
        <v>#N/A</v>
      </c>
      <c r="AC34" s="65" t="e">
        <f>VLOOKUP($C34,食材マスタ!$A:$AB,16,FALSE)</f>
        <v>#N/A</v>
      </c>
      <c r="AD34" s="65" t="e">
        <f>VLOOKUP($C34,食材マスタ!$A:$AB,19,FALSE)</f>
        <v>#N/A</v>
      </c>
      <c r="AE34" s="65" t="e">
        <f>VLOOKUP($C34,食材マスタ!$A:$AB,26,FALSE)</f>
        <v>#N/A</v>
      </c>
      <c r="AF34" s="65" t="e">
        <f>VLOOKUP($C34,食材マスタ!$A:$AB,28,FALSE)</f>
        <v>#N/A</v>
      </c>
    </row>
    <row r="35" spans="1:32" ht="14.25" customHeight="1" x14ac:dyDescent="0.25">
      <c r="A35" s="291"/>
      <c r="B35" s="292"/>
      <c r="C35" s="46"/>
      <c r="D35" s="47"/>
      <c r="E35" s="123" t="str">
        <f>IF(C35="","",VLOOKUP(C35,食材マスタ!$A$3:$AB$455,6,FALSE))</f>
        <v/>
      </c>
      <c r="F35" s="49"/>
      <c r="G35" s="50" t="str">
        <f t="shared" si="0"/>
        <v/>
      </c>
      <c r="H35" s="41" t="str">
        <f t="shared" si="1"/>
        <v/>
      </c>
      <c r="I35" s="126" t="str">
        <f>IF(C35="","",VLOOKUP(C35,食材マスタ!$A$3:$AB$455,13,FALSE))</f>
        <v/>
      </c>
      <c r="J35" s="43" t="str">
        <f t="shared" si="11"/>
        <v/>
      </c>
      <c r="K35" s="51" t="str">
        <f t="shared" si="3"/>
        <v/>
      </c>
      <c r="L35" s="134" t="str">
        <f t="shared" si="12"/>
        <v/>
      </c>
      <c r="M35" s="52" t="str">
        <f t="shared" si="4"/>
        <v/>
      </c>
      <c r="N35" s="134" t="str">
        <f t="shared" si="5"/>
        <v/>
      </c>
      <c r="O35" s="52" t="str">
        <f t="shared" si="6"/>
        <v/>
      </c>
      <c r="P35" s="134" t="str">
        <f t="shared" si="7"/>
        <v/>
      </c>
      <c r="Q35" s="52" t="str">
        <f t="shared" si="8"/>
        <v/>
      </c>
      <c r="R35" s="134" t="str">
        <f t="shared" si="9"/>
        <v/>
      </c>
      <c r="S35" s="13" t="str">
        <f t="shared" si="10"/>
        <v/>
      </c>
      <c r="T35" s="138"/>
      <c r="U35" s="29"/>
      <c r="X35" s="65" t="e">
        <f>VLOOKUP($C35,食材マスタ!$A:$AB,5,FALSE)</f>
        <v>#N/A</v>
      </c>
      <c r="Y35" s="65" t="e">
        <f>VLOOKUP($C35,食材マスタ!$A:$AB,6,FALSE)</f>
        <v>#N/A</v>
      </c>
      <c r="Z35" s="65" t="e">
        <f>VLOOKUP($C35,食材マスタ!$A:$AB,13,FALSE)</f>
        <v>#N/A</v>
      </c>
      <c r="AA35" s="65" t="e">
        <f>VLOOKUP($C35,食材マスタ!$A:$AB,12,FALSE)</f>
        <v>#N/A</v>
      </c>
      <c r="AB35" s="65" t="e">
        <f>VLOOKUP($C35,食材マスタ!$A:$AB,14,FALSE)</f>
        <v>#N/A</v>
      </c>
      <c r="AC35" s="65" t="e">
        <f>VLOOKUP($C35,食材マスタ!$A:$AB,16,FALSE)</f>
        <v>#N/A</v>
      </c>
      <c r="AD35" s="65" t="e">
        <f>VLOOKUP($C35,食材マスタ!$A:$AB,19,FALSE)</f>
        <v>#N/A</v>
      </c>
      <c r="AE35" s="65" t="e">
        <f>VLOOKUP($C35,食材マスタ!$A:$AB,26,FALSE)</f>
        <v>#N/A</v>
      </c>
      <c r="AF35" s="65" t="e">
        <f>VLOOKUP($C35,食材マスタ!$A:$AB,28,FALSE)</f>
        <v>#N/A</v>
      </c>
    </row>
    <row r="36" spans="1:32" ht="14.25" customHeight="1" x14ac:dyDescent="0.25">
      <c r="A36" s="291"/>
      <c r="B36" s="292"/>
      <c r="C36" s="46"/>
      <c r="D36" s="47"/>
      <c r="E36" s="123" t="str">
        <f>IF(C36="","",VLOOKUP(C36,食材マスタ!$A$3:$AB$455,6,FALSE))</f>
        <v/>
      </c>
      <c r="F36" s="49"/>
      <c r="G36" s="50" t="str">
        <f t="shared" si="0"/>
        <v/>
      </c>
      <c r="H36" s="41" t="str">
        <f t="shared" si="1"/>
        <v/>
      </c>
      <c r="I36" s="126" t="str">
        <f>IF(C36="","",VLOOKUP(C36,食材マスタ!$A$3:$AB$455,13,FALSE))</f>
        <v/>
      </c>
      <c r="J36" s="43" t="str">
        <f t="shared" si="11"/>
        <v/>
      </c>
      <c r="K36" s="51" t="str">
        <f t="shared" si="3"/>
        <v/>
      </c>
      <c r="L36" s="134" t="str">
        <f t="shared" si="12"/>
        <v/>
      </c>
      <c r="M36" s="52" t="str">
        <f t="shared" si="4"/>
        <v/>
      </c>
      <c r="N36" s="134" t="str">
        <f t="shared" si="5"/>
        <v/>
      </c>
      <c r="O36" s="52" t="str">
        <f t="shared" si="6"/>
        <v/>
      </c>
      <c r="P36" s="134" t="str">
        <f t="shared" si="7"/>
        <v/>
      </c>
      <c r="Q36" s="52" t="str">
        <f t="shared" si="8"/>
        <v/>
      </c>
      <c r="R36" s="134" t="str">
        <f t="shared" si="9"/>
        <v/>
      </c>
      <c r="S36" s="13" t="str">
        <f t="shared" si="10"/>
        <v/>
      </c>
      <c r="T36" s="138"/>
      <c r="U36" s="29"/>
      <c r="X36" s="65" t="e">
        <f>VLOOKUP($C36,食材マスタ!$A:$AB,5,FALSE)</f>
        <v>#N/A</v>
      </c>
      <c r="Y36" s="65" t="e">
        <f>VLOOKUP($C36,食材マスタ!$A:$AB,6,FALSE)</f>
        <v>#N/A</v>
      </c>
      <c r="Z36" s="65" t="e">
        <f>VLOOKUP($C36,食材マスタ!$A:$AB,13,FALSE)</f>
        <v>#N/A</v>
      </c>
      <c r="AA36" s="65" t="e">
        <f>VLOOKUP($C36,食材マスタ!$A:$AB,12,FALSE)</f>
        <v>#N/A</v>
      </c>
      <c r="AB36" s="65" t="e">
        <f>VLOOKUP($C36,食材マスタ!$A:$AB,14,FALSE)</f>
        <v>#N/A</v>
      </c>
      <c r="AC36" s="65" t="e">
        <f>VLOOKUP($C36,食材マスタ!$A:$AB,16,FALSE)</f>
        <v>#N/A</v>
      </c>
      <c r="AD36" s="65" t="e">
        <f>VLOOKUP($C36,食材マスタ!$A:$AB,19,FALSE)</f>
        <v>#N/A</v>
      </c>
      <c r="AE36" s="65" t="e">
        <f>VLOOKUP($C36,食材マスタ!$A:$AB,26,FALSE)</f>
        <v>#N/A</v>
      </c>
      <c r="AF36" s="65" t="e">
        <f>VLOOKUP($C36,食材マスタ!$A:$AB,28,FALSE)</f>
        <v>#N/A</v>
      </c>
    </row>
    <row r="37" spans="1:32" ht="14.25" customHeight="1" x14ac:dyDescent="0.25">
      <c r="A37" s="291"/>
      <c r="B37" s="292"/>
      <c r="C37" s="46"/>
      <c r="D37" s="53"/>
      <c r="E37" s="123" t="str">
        <f>IF(C37="","",VLOOKUP(C37,食材マスタ!$A$3:$AB$455,6,FALSE))</f>
        <v/>
      </c>
      <c r="F37" s="49"/>
      <c r="G37" s="50" t="str">
        <f t="shared" si="0"/>
        <v/>
      </c>
      <c r="H37" s="41" t="str">
        <f t="shared" si="1"/>
        <v/>
      </c>
      <c r="I37" s="126" t="str">
        <f>IF(C37="","",VLOOKUP(C37,食材マスタ!$A$3:$AB$455,13,FALSE))</f>
        <v/>
      </c>
      <c r="J37" s="43" t="str">
        <f t="shared" si="11"/>
        <v/>
      </c>
      <c r="K37" s="51" t="str">
        <f t="shared" si="3"/>
        <v/>
      </c>
      <c r="L37" s="134" t="str">
        <f t="shared" si="12"/>
        <v/>
      </c>
      <c r="M37" s="52" t="str">
        <f t="shared" si="4"/>
        <v/>
      </c>
      <c r="N37" s="134" t="str">
        <f t="shared" si="5"/>
        <v/>
      </c>
      <c r="O37" s="52" t="str">
        <f t="shared" si="6"/>
        <v/>
      </c>
      <c r="P37" s="134" t="str">
        <f t="shared" si="7"/>
        <v/>
      </c>
      <c r="Q37" s="52" t="str">
        <f t="shared" si="8"/>
        <v/>
      </c>
      <c r="R37" s="134" t="str">
        <f t="shared" si="9"/>
        <v/>
      </c>
      <c r="S37" s="13" t="str">
        <f t="shared" si="10"/>
        <v/>
      </c>
      <c r="T37" s="138"/>
      <c r="U37" s="30"/>
      <c r="X37" s="65" t="e">
        <f>VLOOKUP($C37,食材マスタ!$A:$AB,5,FALSE)</f>
        <v>#N/A</v>
      </c>
      <c r="Y37" s="65" t="e">
        <f>VLOOKUP($C37,食材マスタ!$A:$AB,6,FALSE)</f>
        <v>#N/A</v>
      </c>
      <c r="Z37" s="65" t="e">
        <f>VLOOKUP($C37,食材マスタ!$A:$AB,13,FALSE)</f>
        <v>#N/A</v>
      </c>
      <c r="AA37" s="65" t="e">
        <f>VLOOKUP($C37,食材マスタ!$A:$AB,12,FALSE)</f>
        <v>#N/A</v>
      </c>
      <c r="AB37" s="65" t="e">
        <f>VLOOKUP($C37,食材マスタ!$A:$AB,14,FALSE)</f>
        <v>#N/A</v>
      </c>
      <c r="AC37" s="65" t="e">
        <f>VLOOKUP($C37,食材マスタ!$A:$AB,16,FALSE)</f>
        <v>#N/A</v>
      </c>
      <c r="AD37" s="65" t="e">
        <f>VLOOKUP($C37,食材マスタ!$A:$AB,19,FALSE)</f>
        <v>#N/A</v>
      </c>
      <c r="AE37" s="65" t="e">
        <f>VLOOKUP($C37,食材マスタ!$A:$AB,26,FALSE)</f>
        <v>#N/A</v>
      </c>
      <c r="AF37" s="65" t="e">
        <f>VLOOKUP($C37,食材マスタ!$A:$AB,28,FALSE)</f>
        <v>#N/A</v>
      </c>
    </row>
    <row r="38" spans="1:32" ht="14.25" customHeight="1" x14ac:dyDescent="0.25">
      <c r="A38" s="291"/>
      <c r="B38" s="292"/>
      <c r="C38" s="46"/>
      <c r="D38" s="47"/>
      <c r="E38" s="123" t="str">
        <f>IF(C38="","",VLOOKUP(C38,食材マスタ!$A$3:$AB$455,6,FALSE))</f>
        <v/>
      </c>
      <c r="F38" s="49"/>
      <c r="G38" s="50" t="str">
        <f t="shared" si="0"/>
        <v/>
      </c>
      <c r="H38" s="41" t="str">
        <f t="shared" si="1"/>
        <v/>
      </c>
      <c r="I38" s="126" t="str">
        <f>IF(C38="","",VLOOKUP(C38,食材マスタ!$A$3:$AB$455,13,FALSE))</f>
        <v/>
      </c>
      <c r="J38" s="43" t="str">
        <f t="shared" si="11"/>
        <v/>
      </c>
      <c r="K38" s="51" t="str">
        <f t="shared" si="3"/>
        <v/>
      </c>
      <c r="L38" s="134" t="str">
        <f t="shared" si="12"/>
        <v/>
      </c>
      <c r="M38" s="52" t="str">
        <f t="shared" si="4"/>
        <v/>
      </c>
      <c r="N38" s="134" t="str">
        <f t="shared" si="5"/>
        <v/>
      </c>
      <c r="O38" s="52" t="str">
        <f t="shared" si="6"/>
        <v/>
      </c>
      <c r="P38" s="134" t="str">
        <f t="shared" si="7"/>
        <v/>
      </c>
      <c r="Q38" s="52" t="str">
        <f t="shared" si="8"/>
        <v/>
      </c>
      <c r="R38" s="134" t="str">
        <f t="shared" si="9"/>
        <v/>
      </c>
      <c r="S38" s="13" t="str">
        <f t="shared" si="10"/>
        <v/>
      </c>
      <c r="T38" s="138"/>
      <c r="U38" s="30"/>
      <c r="X38" s="65" t="e">
        <f>VLOOKUP($C38,食材マスタ!$A:$AB,5,FALSE)</f>
        <v>#N/A</v>
      </c>
      <c r="Y38" s="65" t="e">
        <f>VLOOKUP($C38,食材マスタ!$A:$AB,6,FALSE)</f>
        <v>#N/A</v>
      </c>
      <c r="Z38" s="65" t="e">
        <f>VLOOKUP($C38,食材マスタ!$A:$AB,13,FALSE)</f>
        <v>#N/A</v>
      </c>
      <c r="AA38" s="65" t="e">
        <f>VLOOKUP($C38,食材マスタ!$A:$AB,12,FALSE)</f>
        <v>#N/A</v>
      </c>
      <c r="AB38" s="65" t="e">
        <f>VLOOKUP($C38,食材マスタ!$A:$AB,14,FALSE)</f>
        <v>#N/A</v>
      </c>
      <c r="AC38" s="65" t="e">
        <f>VLOOKUP($C38,食材マスタ!$A:$AB,16,FALSE)</f>
        <v>#N/A</v>
      </c>
      <c r="AD38" s="65" t="e">
        <f>VLOOKUP($C38,食材マスタ!$A:$AB,19,FALSE)</f>
        <v>#N/A</v>
      </c>
      <c r="AE38" s="65" t="e">
        <f>VLOOKUP($C38,食材マスタ!$A:$AB,26,FALSE)</f>
        <v>#N/A</v>
      </c>
      <c r="AF38" s="65" t="e">
        <f>VLOOKUP($C38,食材マスタ!$A:$AB,28,FALSE)</f>
        <v>#N/A</v>
      </c>
    </row>
    <row r="39" spans="1:32" ht="14.25" customHeight="1" x14ac:dyDescent="0.25">
      <c r="A39" s="291"/>
      <c r="B39" s="292"/>
      <c r="C39" s="46"/>
      <c r="D39" s="47"/>
      <c r="E39" s="123" t="str">
        <f>IF(C39="","",VLOOKUP(C39,食材マスタ!$A$3:$AB$455,6,FALSE))</f>
        <v/>
      </c>
      <c r="F39" s="49"/>
      <c r="G39" s="50" t="str">
        <f t="shared" si="0"/>
        <v/>
      </c>
      <c r="H39" s="41" t="str">
        <f t="shared" si="1"/>
        <v/>
      </c>
      <c r="I39" s="126" t="str">
        <f>IF(C39="","",VLOOKUP(C39,食材マスタ!$A$3:$AB$455,13,FALSE))</f>
        <v/>
      </c>
      <c r="J39" s="43" t="str">
        <f t="shared" si="11"/>
        <v/>
      </c>
      <c r="K39" s="51" t="str">
        <f t="shared" si="3"/>
        <v/>
      </c>
      <c r="L39" s="134" t="str">
        <f t="shared" si="12"/>
        <v/>
      </c>
      <c r="M39" s="52" t="str">
        <f t="shared" si="4"/>
        <v/>
      </c>
      <c r="N39" s="134" t="str">
        <f t="shared" si="5"/>
        <v/>
      </c>
      <c r="O39" s="52" t="str">
        <f t="shared" si="6"/>
        <v/>
      </c>
      <c r="P39" s="134" t="str">
        <f t="shared" si="7"/>
        <v/>
      </c>
      <c r="Q39" s="52" t="str">
        <f t="shared" si="8"/>
        <v/>
      </c>
      <c r="R39" s="134" t="str">
        <f t="shared" si="9"/>
        <v/>
      </c>
      <c r="S39" s="13" t="str">
        <f t="shared" si="10"/>
        <v/>
      </c>
      <c r="T39" s="138"/>
      <c r="U39" s="30"/>
      <c r="X39" s="65" t="e">
        <f>VLOOKUP($C39,食材マスタ!$A:$AB,5,FALSE)</f>
        <v>#N/A</v>
      </c>
      <c r="Y39" s="65" t="e">
        <f>VLOOKUP($C39,食材マスタ!$A:$AB,6,FALSE)</f>
        <v>#N/A</v>
      </c>
      <c r="Z39" s="65" t="e">
        <f>VLOOKUP($C39,食材マスタ!$A:$AB,13,FALSE)</f>
        <v>#N/A</v>
      </c>
      <c r="AA39" s="65" t="e">
        <f>VLOOKUP($C39,食材マスタ!$A:$AB,12,FALSE)</f>
        <v>#N/A</v>
      </c>
      <c r="AB39" s="65" t="e">
        <f>VLOOKUP($C39,食材マスタ!$A:$AB,14,FALSE)</f>
        <v>#N/A</v>
      </c>
      <c r="AC39" s="65" t="e">
        <f>VLOOKUP($C39,食材マスタ!$A:$AB,16,FALSE)</f>
        <v>#N/A</v>
      </c>
      <c r="AD39" s="65" t="e">
        <f>VLOOKUP($C39,食材マスタ!$A:$AB,19,FALSE)</f>
        <v>#N/A</v>
      </c>
      <c r="AE39" s="65" t="e">
        <f>VLOOKUP($C39,食材マスタ!$A:$AB,26,FALSE)</f>
        <v>#N/A</v>
      </c>
      <c r="AF39" s="65" t="e">
        <f>VLOOKUP($C39,食材マスタ!$A:$AB,28,FALSE)</f>
        <v>#N/A</v>
      </c>
    </row>
    <row r="40" spans="1:32" ht="14.25" customHeight="1" x14ac:dyDescent="0.25">
      <c r="A40" s="291"/>
      <c r="B40" s="292"/>
      <c r="C40" s="46"/>
      <c r="D40" s="47"/>
      <c r="E40" s="123" t="str">
        <f>IF(C40="","",VLOOKUP(C40,食材マスタ!$A$3:$AB$455,6,FALSE))</f>
        <v/>
      </c>
      <c r="F40" s="49"/>
      <c r="G40" s="50" t="str">
        <f t="shared" si="0"/>
        <v/>
      </c>
      <c r="H40" s="41" t="str">
        <f t="shared" si="1"/>
        <v/>
      </c>
      <c r="I40" s="126" t="str">
        <f>IF(C40="","",VLOOKUP(C40,食材マスタ!$A$3:$AB$455,13,FALSE))</f>
        <v/>
      </c>
      <c r="J40" s="43" t="str">
        <f t="shared" si="11"/>
        <v/>
      </c>
      <c r="K40" s="51" t="str">
        <f t="shared" si="3"/>
        <v/>
      </c>
      <c r="L40" s="134" t="str">
        <f t="shared" si="12"/>
        <v/>
      </c>
      <c r="M40" s="52" t="str">
        <f t="shared" si="4"/>
        <v/>
      </c>
      <c r="N40" s="134" t="str">
        <f t="shared" si="5"/>
        <v/>
      </c>
      <c r="O40" s="52" t="str">
        <f t="shared" si="6"/>
        <v/>
      </c>
      <c r="P40" s="134" t="str">
        <f t="shared" si="7"/>
        <v/>
      </c>
      <c r="Q40" s="52" t="str">
        <f t="shared" si="8"/>
        <v/>
      </c>
      <c r="R40" s="134" t="str">
        <f t="shared" si="9"/>
        <v/>
      </c>
      <c r="S40" s="13" t="str">
        <f t="shared" si="10"/>
        <v/>
      </c>
      <c r="T40" s="138"/>
      <c r="U40" s="30"/>
      <c r="X40" s="65" t="e">
        <f>VLOOKUP($C40,食材マスタ!$A:$AB,5,FALSE)</f>
        <v>#N/A</v>
      </c>
      <c r="Y40" s="65" t="e">
        <f>VLOOKUP($C40,食材マスタ!$A:$AB,6,FALSE)</f>
        <v>#N/A</v>
      </c>
      <c r="Z40" s="65" t="e">
        <f>VLOOKUP($C40,食材マスタ!$A:$AB,13,FALSE)</f>
        <v>#N/A</v>
      </c>
      <c r="AA40" s="65" t="e">
        <f>VLOOKUP($C40,食材マスタ!$A:$AB,12,FALSE)</f>
        <v>#N/A</v>
      </c>
      <c r="AB40" s="65" t="e">
        <f>VLOOKUP($C40,食材マスタ!$A:$AB,14,FALSE)</f>
        <v>#N/A</v>
      </c>
      <c r="AC40" s="65" t="e">
        <f>VLOOKUP($C40,食材マスタ!$A:$AB,16,FALSE)</f>
        <v>#N/A</v>
      </c>
      <c r="AD40" s="65" t="e">
        <f>VLOOKUP($C40,食材マスタ!$A:$AB,19,FALSE)</f>
        <v>#N/A</v>
      </c>
      <c r="AE40" s="65" t="e">
        <f>VLOOKUP($C40,食材マスタ!$A:$AB,26,FALSE)</f>
        <v>#N/A</v>
      </c>
      <c r="AF40" s="65" t="e">
        <f>VLOOKUP($C40,食材マスタ!$A:$AB,28,FALSE)</f>
        <v>#N/A</v>
      </c>
    </row>
    <row r="41" spans="1:32" ht="14.25" customHeight="1" x14ac:dyDescent="0.25">
      <c r="A41" s="291"/>
      <c r="B41" s="292"/>
      <c r="C41" s="61"/>
      <c r="D41" s="47"/>
      <c r="E41" s="123" t="str">
        <f>IF(C41="","",VLOOKUP(C41,食材マスタ!$A$3:$AB$455,6,FALSE))</f>
        <v/>
      </c>
      <c r="F41" s="49"/>
      <c r="G41" s="124" t="str">
        <f t="shared" si="0"/>
        <v/>
      </c>
      <c r="H41" s="125" t="str">
        <f t="shared" si="1"/>
        <v/>
      </c>
      <c r="I41" s="126" t="str">
        <f>IF(C41="","",VLOOKUP(C41,食材マスタ!$A$3:$AB$455,13,FALSE))</f>
        <v/>
      </c>
      <c r="J41" s="126" t="str">
        <f t="shared" si="11"/>
        <v/>
      </c>
      <c r="K41" s="127" t="str">
        <f t="shared" si="3"/>
        <v/>
      </c>
      <c r="L41" s="141" t="str">
        <f t="shared" si="12"/>
        <v/>
      </c>
      <c r="M41" s="128" t="str">
        <f t="shared" si="4"/>
        <v/>
      </c>
      <c r="N41" s="141" t="str">
        <f t="shared" si="5"/>
        <v/>
      </c>
      <c r="O41" s="128" t="str">
        <f t="shared" si="6"/>
        <v/>
      </c>
      <c r="P41" s="141" t="str">
        <f t="shared" si="7"/>
        <v/>
      </c>
      <c r="Q41" s="128" t="str">
        <f t="shared" si="8"/>
        <v/>
      </c>
      <c r="R41" s="141" t="str">
        <f t="shared" si="9"/>
        <v/>
      </c>
      <c r="S41" s="129" t="str">
        <f t="shared" si="10"/>
        <v/>
      </c>
      <c r="T41" s="138"/>
      <c r="U41" s="29"/>
      <c r="X41" s="65" t="e">
        <f>VLOOKUP($C41,食材マスタ!$A:$AB,5,FALSE)</f>
        <v>#N/A</v>
      </c>
      <c r="Y41" s="65" t="e">
        <f>VLOOKUP($C41,食材マスタ!$A:$AB,6,FALSE)</f>
        <v>#N/A</v>
      </c>
      <c r="Z41" s="65" t="e">
        <f>VLOOKUP($C41,食材マスタ!$A:$AB,13,FALSE)</f>
        <v>#N/A</v>
      </c>
      <c r="AA41" s="65" t="e">
        <f>VLOOKUP($C41,食材マスタ!$A:$AB,12,FALSE)</f>
        <v>#N/A</v>
      </c>
      <c r="AB41" s="65" t="e">
        <f>VLOOKUP($C41,食材マスタ!$A:$AB,14,FALSE)</f>
        <v>#N/A</v>
      </c>
      <c r="AC41" s="65" t="e">
        <f>VLOOKUP($C41,食材マスタ!$A:$AB,16,FALSE)</f>
        <v>#N/A</v>
      </c>
      <c r="AD41" s="65" t="e">
        <f>VLOOKUP($C41,食材マスタ!$A:$AB,19,FALSE)</f>
        <v>#N/A</v>
      </c>
      <c r="AE41" s="65" t="e">
        <f>VLOOKUP($C41,食材マスタ!$A:$AB,26,FALSE)</f>
        <v>#N/A</v>
      </c>
      <c r="AF41" s="65" t="e">
        <f>VLOOKUP($C41,食材マスタ!$A:$AB,28,FALSE)</f>
        <v>#N/A</v>
      </c>
    </row>
    <row r="42" spans="1:32" ht="14.25" customHeight="1" x14ac:dyDescent="0.25">
      <c r="A42" s="291"/>
      <c r="B42" s="292"/>
      <c r="C42" s="61"/>
      <c r="D42" s="47"/>
      <c r="E42" s="123" t="str">
        <f>IF(C42="","",VLOOKUP(C42,食材マスタ!$A$3:$AB$455,6,FALSE))</f>
        <v/>
      </c>
      <c r="F42" s="49"/>
      <c r="G42" s="124" t="str">
        <f t="shared" si="0"/>
        <v/>
      </c>
      <c r="H42" s="125" t="str">
        <f t="shared" si="1"/>
        <v/>
      </c>
      <c r="I42" s="126" t="str">
        <f>IF(C42="","",VLOOKUP(C42,食材マスタ!$A$3:$AB$455,13,FALSE))</f>
        <v/>
      </c>
      <c r="J42" s="126" t="str">
        <f t="shared" si="11"/>
        <v/>
      </c>
      <c r="K42" s="127" t="str">
        <f t="shared" si="3"/>
        <v/>
      </c>
      <c r="L42" s="141" t="str">
        <f t="shared" si="12"/>
        <v/>
      </c>
      <c r="M42" s="128" t="str">
        <f t="shared" si="4"/>
        <v/>
      </c>
      <c r="N42" s="141" t="str">
        <f t="shared" si="5"/>
        <v/>
      </c>
      <c r="O42" s="128" t="str">
        <f t="shared" si="6"/>
        <v/>
      </c>
      <c r="P42" s="141" t="str">
        <f t="shared" si="7"/>
        <v/>
      </c>
      <c r="Q42" s="128" t="str">
        <f t="shared" si="8"/>
        <v/>
      </c>
      <c r="R42" s="141" t="str">
        <f t="shared" si="9"/>
        <v/>
      </c>
      <c r="S42" s="129" t="str">
        <f t="shared" si="10"/>
        <v/>
      </c>
      <c r="T42" s="138"/>
      <c r="U42" s="29"/>
      <c r="X42" s="65" t="e">
        <f>VLOOKUP($C42,食材マスタ!$A:$AB,5,FALSE)</f>
        <v>#N/A</v>
      </c>
      <c r="Y42" s="65" t="e">
        <f>VLOOKUP($C42,食材マスタ!$A:$AB,6,FALSE)</f>
        <v>#N/A</v>
      </c>
      <c r="Z42" s="65" t="e">
        <f>VLOOKUP($C42,食材マスタ!$A:$AB,13,FALSE)</f>
        <v>#N/A</v>
      </c>
      <c r="AA42" s="65" t="e">
        <f>VLOOKUP($C42,食材マスタ!$A:$AB,12,FALSE)</f>
        <v>#N/A</v>
      </c>
      <c r="AB42" s="65" t="e">
        <f>VLOOKUP($C42,食材マスタ!$A:$AB,14,FALSE)</f>
        <v>#N/A</v>
      </c>
      <c r="AC42" s="65" t="e">
        <f>VLOOKUP($C42,食材マスタ!$A:$AB,16,FALSE)</f>
        <v>#N/A</v>
      </c>
      <c r="AD42" s="65" t="e">
        <f>VLOOKUP($C42,食材マスタ!$A:$AB,19,FALSE)</f>
        <v>#N/A</v>
      </c>
      <c r="AE42" s="65" t="e">
        <f>VLOOKUP($C42,食材マスタ!$A:$AB,26,FALSE)</f>
        <v>#N/A</v>
      </c>
      <c r="AF42" s="65" t="e">
        <f>VLOOKUP($C42,食材マスタ!$A:$AB,28,FALSE)</f>
        <v>#N/A</v>
      </c>
    </row>
    <row r="43" spans="1:32" ht="14.25" customHeight="1" thickBot="1" x14ac:dyDescent="0.3">
      <c r="A43" s="295"/>
      <c r="B43" s="296"/>
      <c r="C43" s="71"/>
      <c r="D43" s="72"/>
      <c r="E43" s="73" t="str">
        <f>IF(C43="","",VLOOKUP(C43,食材マスタ!$A$3:$AB$455,6,FALSE))</f>
        <v/>
      </c>
      <c r="F43" s="68"/>
      <c r="G43" s="74" t="str">
        <f t="shared" ref="G43:G78" si="13">IF(C43="","",F43/((100-I43)/100))</f>
        <v/>
      </c>
      <c r="H43" s="75" t="str">
        <f t="shared" ref="H43:H78" si="14">IF(C43="","",ROUND(G43*AA43,1))</f>
        <v/>
      </c>
      <c r="I43" s="76" t="str">
        <f>IF(C43="","",VLOOKUP(C43,食材マスタ!$A$3:$AB$455,13,FALSE))</f>
        <v/>
      </c>
      <c r="J43" s="76" t="str">
        <f t="shared" si="11"/>
        <v/>
      </c>
      <c r="K43" s="77" t="str">
        <f t="shared" ref="K43:K78" si="15">IF(C43="","",ROUND((F43*AB43)/100,0))</f>
        <v/>
      </c>
      <c r="L43" s="135" t="str">
        <f t="shared" si="12"/>
        <v/>
      </c>
      <c r="M43" s="78" t="str">
        <f t="shared" ref="M43:M78" si="16">IF(C43="","",ROUND((F43*AC43)/100,1))</f>
        <v/>
      </c>
      <c r="N43" s="135" t="str">
        <f t="shared" ref="N43:N78" si="17">O43</f>
        <v/>
      </c>
      <c r="O43" s="78" t="str">
        <f t="shared" ref="O43:O78" si="18">IF(C43="","",ROUND((F43*AD43)/100,1))</f>
        <v/>
      </c>
      <c r="P43" s="135" t="str">
        <f t="shared" ref="P43:P78" si="19">Q43</f>
        <v/>
      </c>
      <c r="Q43" s="78" t="str">
        <f t="shared" ref="Q43:Q78" si="20">IF(C43="","",ROUND((F43*AE43)/100,1))</f>
        <v/>
      </c>
      <c r="R43" s="135" t="str">
        <f t="shared" ref="R43:R78" si="21">S43</f>
        <v/>
      </c>
      <c r="S43" s="17" t="str">
        <f t="shared" si="10"/>
        <v/>
      </c>
      <c r="T43" s="140"/>
      <c r="U43" s="79"/>
      <c r="X43" s="65" t="e">
        <f>VLOOKUP($C43,食材マスタ!$A:$AB,5,FALSE)</f>
        <v>#N/A</v>
      </c>
      <c r="Y43" s="65" t="e">
        <f>VLOOKUP($C43,食材マスタ!$A:$AB,6,FALSE)</f>
        <v>#N/A</v>
      </c>
      <c r="Z43" s="65" t="e">
        <f>VLOOKUP($C43,食材マスタ!$A:$AB,13,FALSE)</f>
        <v>#N/A</v>
      </c>
      <c r="AA43" s="65" t="e">
        <f>VLOOKUP($C43,食材マスタ!$A:$AB,12,FALSE)</f>
        <v>#N/A</v>
      </c>
      <c r="AB43" s="65" t="e">
        <f>VLOOKUP($C43,食材マスタ!$A:$AB,14,FALSE)</f>
        <v>#N/A</v>
      </c>
      <c r="AC43" s="65" t="e">
        <f>VLOOKUP($C43,食材マスタ!$A:$AB,16,FALSE)</f>
        <v>#N/A</v>
      </c>
      <c r="AD43" s="65" t="e">
        <f>VLOOKUP($C43,食材マスタ!$A:$AB,19,FALSE)</f>
        <v>#N/A</v>
      </c>
      <c r="AE43" s="65" t="e">
        <f>VLOOKUP($C43,食材マスタ!$A:$AB,26,FALSE)</f>
        <v>#N/A</v>
      </c>
      <c r="AF43" s="65" t="e">
        <f>VLOOKUP($C43,食材マスタ!$A:$AB,28,FALSE)</f>
        <v>#N/A</v>
      </c>
    </row>
    <row r="44" spans="1:32" ht="14.25" customHeight="1" x14ac:dyDescent="0.25">
      <c r="A44" s="298"/>
      <c r="B44" s="299"/>
      <c r="C44" s="46"/>
      <c r="D44" s="62"/>
      <c r="E44" s="48" t="str">
        <f>IF(C44="","",VLOOKUP(C44,食材マスタ!$A$3:$AB$455,6,FALSE))</f>
        <v/>
      </c>
      <c r="F44" s="121"/>
      <c r="G44" s="50" t="str">
        <f t="shared" si="13"/>
        <v/>
      </c>
      <c r="H44" s="41" t="str">
        <f t="shared" si="14"/>
        <v/>
      </c>
      <c r="I44" s="43" t="str">
        <f>IF(C44="","",VLOOKUP(C44,食材マスタ!$A$3:$AB$455,13,FALSE))</f>
        <v/>
      </c>
      <c r="J44" s="43" t="str">
        <f t="shared" si="11"/>
        <v/>
      </c>
      <c r="K44" s="51" t="str">
        <f t="shared" si="15"/>
        <v/>
      </c>
      <c r="L44" s="134" t="str">
        <f t="shared" si="12"/>
        <v/>
      </c>
      <c r="M44" s="52" t="str">
        <f t="shared" si="16"/>
        <v/>
      </c>
      <c r="N44" s="134" t="str">
        <f t="shared" si="17"/>
        <v/>
      </c>
      <c r="O44" s="52" t="str">
        <f t="shared" si="18"/>
        <v/>
      </c>
      <c r="P44" s="134" t="str">
        <f t="shared" si="19"/>
        <v/>
      </c>
      <c r="Q44" s="52" t="str">
        <f t="shared" si="20"/>
        <v/>
      </c>
      <c r="R44" s="134" t="str">
        <f t="shared" si="21"/>
        <v/>
      </c>
      <c r="S44" s="13" t="str">
        <f t="shared" si="10"/>
        <v/>
      </c>
      <c r="T44" s="139"/>
      <c r="U44" s="122"/>
      <c r="X44" s="65" t="e">
        <f>VLOOKUP($C44,食材マスタ!$A:$AB,5,FALSE)</f>
        <v>#N/A</v>
      </c>
      <c r="Y44" s="65" t="e">
        <f>VLOOKUP($C44,食材マスタ!$A:$AB,6,FALSE)</f>
        <v>#N/A</v>
      </c>
      <c r="Z44" s="65" t="e">
        <f>VLOOKUP($C44,食材マスタ!$A:$AB,13,FALSE)</f>
        <v>#N/A</v>
      </c>
      <c r="AA44" s="65" t="e">
        <f>VLOOKUP($C44,食材マスタ!$A:$AB,12,FALSE)</f>
        <v>#N/A</v>
      </c>
      <c r="AB44" s="65" t="e">
        <f>VLOOKUP($C44,食材マスタ!$A:$AB,14,FALSE)</f>
        <v>#N/A</v>
      </c>
      <c r="AC44" s="65" t="e">
        <f>VLOOKUP($C44,食材マスタ!$A:$AB,16,FALSE)</f>
        <v>#N/A</v>
      </c>
      <c r="AD44" s="65" t="e">
        <f>VLOOKUP($C44,食材マスタ!$A:$AB,19,FALSE)</f>
        <v>#N/A</v>
      </c>
      <c r="AE44" s="65" t="e">
        <f>VLOOKUP($C44,食材マスタ!$A:$AB,26,FALSE)</f>
        <v>#N/A</v>
      </c>
      <c r="AF44" s="65" t="e">
        <f>VLOOKUP($C44,食材マスタ!$A:$AB,28,FALSE)</f>
        <v>#N/A</v>
      </c>
    </row>
    <row r="45" spans="1:32" ht="14.25" customHeight="1" x14ac:dyDescent="0.25">
      <c r="A45" s="291"/>
      <c r="B45" s="292"/>
      <c r="C45" s="46"/>
      <c r="D45" s="47"/>
      <c r="E45" s="123" t="str">
        <f>IF(C45="","",VLOOKUP(C45,食材マスタ!$A$3:$AB$455,6,FALSE))</f>
        <v/>
      </c>
      <c r="F45" s="49"/>
      <c r="G45" s="50" t="str">
        <f t="shared" si="13"/>
        <v/>
      </c>
      <c r="H45" s="41" t="str">
        <f t="shared" si="14"/>
        <v/>
      </c>
      <c r="I45" s="126" t="str">
        <f>IF(C45="","",VLOOKUP(C45,食材マスタ!$A$3:$AB$455,13,FALSE))</f>
        <v/>
      </c>
      <c r="J45" s="43" t="str">
        <f t="shared" si="11"/>
        <v/>
      </c>
      <c r="K45" s="51" t="str">
        <f t="shared" si="15"/>
        <v/>
      </c>
      <c r="L45" s="134" t="str">
        <f t="shared" si="12"/>
        <v/>
      </c>
      <c r="M45" s="52" t="str">
        <f t="shared" si="16"/>
        <v/>
      </c>
      <c r="N45" s="134" t="str">
        <f t="shared" si="17"/>
        <v/>
      </c>
      <c r="O45" s="52" t="str">
        <f t="shared" si="18"/>
        <v/>
      </c>
      <c r="P45" s="134" t="str">
        <f t="shared" si="19"/>
        <v/>
      </c>
      <c r="Q45" s="52" t="str">
        <f t="shared" si="20"/>
        <v/>
      </c>
      <c r="R45" s="134" t="str">
        <f t="shared" si="21"/>
        <v/>
      </c>
      <c r="S45" s="13" t="str">
        <f t="shared" si="10"/>
        <v/>
      </c>
      <c r="T45" s="138"/>
      <c r="U45" s="29"/>
      <c r="X45" s="65" t="e">
        <f>VLOOKUP($C45,食材マスタ!$A:$AB,5,FALSE)</f>
        <v>#N/A</v>
      </c>
      <c r="Y45" s="65" t="e">
        <f>VLOOKUP($C45,食材マスタ!$A:$AB,6,FALSE)</f>
        <v>#N/A</v>
      </c>
      <c r="Z45" s="65" t="e">
        <f>VLOOKUP($C45,食材マスタ!$A:$AB,13,FALSE)</f>
        <v>#N/A</v>
      </c>
      <c r="AA45" s="65" t="e">
        <f>VLOOKUP($C45,食材マスタ!$A:$AB,12,FALSE)</f>
        <v>#N/A</v>
      </c>
      <c r="AB45" s="65" t="e">
        <f>VLOOKUP($C45,食材マスタ!$A:$AB,14,FALSE)</f>
        <v>#N/A</v>
      </c>
      <c r="AC45" s="65" t="e">
        <f>VLOOKUP($C45,食材マスタ!$A:$AB,16,FALSE)</f>
        <v>#N/A</v>
      </c>
      <c r="AD45" s="65" t="e">
        <f>VLOOKUP($C45,食材マスタ!$A:$AB,19,FALSE)</f>
        <v>#N/A</v>
      </c>
      <c r="AE45" s="65" t="e">
        <f>VLOOKUP($C45,食材マスタ!$A:$AB,26,FALSE)</f>
        <v>#N/A</v>
      </c>
      <c r="AF45" s="65" t="e">
        <f>VLOOKUP($C45,食材マスタ!$A:$AB,28,FALSE)</f>
        <v>#N/A</v>
      </c>
    </row>
    <row r="46" spans="1:32" ht="14.25" customHeight="1" x14ac:dyDescent="0.25">
      <c r="A46" s="291"/>
      <c r="B46" s="292"/>
      <c r="C46" s="46"/>
      <c r="D46" s="47"/>
      <c r="E46" s="123" t="str">
        <f>IF(C46="","",VLOOKUP(C46,食材マスタ!$A$3:$AB$455,6,FALSE))</f>
        <v/>
      </c>
      <c r="F46" s="49"/>
      <c r="G46" s="50" t="str">
        <f t="shared" si="13"/>
        <v/>
      </c>
      <c r="H46" s="41" t="str">
        <f t="shared" si="14"/>
        <v/>
      </c>
      <c r="I46" s="126" t="str">
        <f>IF(C46="","",VLOOKUP(C46,食材マスタ!$A$3:$AB$455,13,FALSE))</f>
        <v/>
      </c>
      <c r="J46" s="43" t="str">
        <f t="shared" si="11"/>
        <v/>
      </c>
      <c r="K46" s="51" t="str">
        <f t="shared" si="15"/>
        <v/>
      </c>
      <c r="L46" s="134" t="str">
        <f t="shared" si="12"/>
        <v/>
      </c>
      <c r="M46" s="52" t="str">
        <f t="shared" si="16"/>
        <v/>
      </c>
      <c r="N46" s="134" t="str">
        <f t="shared" si="17"/>
        <v/>
      </c>
      <c r="O46" s="52" t="str">
        <f t="shared" si="18"/>
        <v/>
      </c>
      <c r="P46" s="134" t="str">
        <f t="shared" si="19"/>
        <v/>
      </c>
      <c r="Q46" s="52" t="str">
        <f t="shared" si="20"/>
        <v/>
      </c>
      <c r="R46" s="134" t="str">
        <f t="shared" si="21"/>
        <v/>
      </c>
      <c r="S46" s="13" t="str">
        <f t="shared" si="10"/>
        <v/>
      </c>
      <c r="T46" s="138"/>
      <c r="U46" s="29"/>
      <c r="X46" s="65" t="e">
        <f>VLOOKUP($C46,食材マスタ!$A:$AB,5,FALSE)</f>
        <v>#N/A</v>
      </c>
      <c r="Y46" s="65" t="e">
        <f>VLOOKUP($C46,食材マスタ!$A:$AB,6,FALSE)</f>
        <v>#N/A</v>
      </c>
      <c r="Z46" s="65" t="e">
        <f>VLOOKUP($C46,食材マスタ!$A:$AB,13,FALSE)</f>
        <v>#N/A</v>
      </c>
      <c r="AA46" s="65" t="e">
        <f>VLOOKUP($C46,食材マスタ!$A:$AB,12,FALSE)</f>
        <v>#N/A</v>
      </c>
      <c r="AB46" s="65" t="e">
        <f>VLOOKUP($C46,食材マスタ!$A:$AB,14,FALSE)</f>
        <v>#N/A</v>
      </c>
      <c r="AC46" s="65" t="e">
        <f>VLOOKUP($C46,食材マスタ!$A:$AB,16,FALSE)</f>
        <v>#N/A</v>
      </c>
      <c r="AD46" s="65" t="e">
        <f>VLOOKUP($C46,食材マスタ!$A:$AB,19,FALSE)</f>
        <v>#N/A</v>
      </c>
      <c r="AE46" s="65" t="e">
        <f>VLOOKUP($C46,食材マスタ!$A:$AB,26,FALSE)</f>
        <v>#N/A</v>
      </c>
      <c r="AF46" s="65" t="e">
        <f>VLOOKUP($C46,食材マスタ!$A:$AB,28,FALSE)</f>
        <v>#N/A</v>
      </c>
    </row>
    <row r="47" spans="1:32" ht="14.25" customHeight="1" x14ac:dyDescent="0.25">
      <c r="A47" s="291"/>
      <c r="B47" s="292"/>
      <c r="C47" s="46"/>
      <c r="D47" s="53"/>
      <c r="E47" s="123" t="str">
        <f>IF(C47="","",VLOOKUP(C47,食材マスタ!$A$3:$AB$455,6,FALSE))</f>
        <v/>
      </c>
      <c r="F47" s="49"/>
      <c r="G47" s="50" t="str">
        <f t="shared" si="13"/>
        <v/>
      </c>
      <c r="H47" s="41" t="str">
        <f t="shared" si="14"/>
        <v/>
      </c>
      <c r="I47" s="126" t="str">
        <f>IF(C47="","",VLOOKUP(C47,食材マスタ!$A$3:$AB$455,13,FALSE))</f>
        <v/>
      </c>
      <c r="J47" s="43" t="str">
        <f t="shared" si="11"/>
        <v/>
      </c>
      <c r="K47" s="51" t="str">
        <f t="shared" si="15"/>
        <v/>
      </c>
      <c r="L47" s="134" t="str">
        <f t="shared" si="12"/>
        <v/>
      </c>
      <c r="M47" s="52" t="str">
        <f t="shared" si="16"/>
        <v/>
      </c>
      <c r="N47" s="134" t="str">
        <f t="shared" si="17"/>
        <v/>
      </c>
      <c r="O47" s="52" t="str">
        <f t="shared" si="18"/>
        <v/>
      </c>
      <c r="P47" s="134" t="str">
        <f t="shared" si="19"/>
        <v/>
      </c>
      <c r="Q47" s="52" t="str">
        <f t="shared" si="20"/>
        <v/>
      </c>
      <c r="R47" s="134" t="str">
        <f t="shared" si="21"/>
        <v/>
      </c>
      <c r="S47" s="13" t="str">
        <f t="shared" si="10"/>
        <v/>
      </c>
      <c r="T47" s="138"/>
      <c r="U47" s="29"/>
      <c r="X47" s="65" t="e">
        <f>VLOOKUP($C47,食材マスタ!$A:$AB,5,FALSE)</f>
        <v>#N/A</v>
      </c>
      <c r="Y47" s="65" t="e">
        <f>VLOOKUP($C47,食材マスタ!$A:$AB,6,FALSE)</f>
        <v>#N/A</v>
      </c>
      <c r="Z47" s="65" t="e">
        <f>VLOOKUP($C47,食材マスタ!$A:$AB,13,FALSE)</f>
        <v>#N/A</v>
      </c>
      <c r="AA47" s="65" t="e">
        <f>VLOOKUP($C47,食材マスタ!$A:$AB,12,FALSE)</f>
        <v>#N/A</v>
      </c>
      <c r="AB47" s="65" t="e">
        <f>VLOOKUP($C47,食材マスタ!$A:$AB,14,FALSE)</f>
        <v>#N/A</v>
      </c>
      <c r="AC47" s="65" t="e">
        <f>VLOOKUP($C47,食材マスタ!$A:$AB,16,FALSE)</f>
        <v>#N/A</v>
      </c>
      <c r="AD47" s="65" t="e">
        <f>VLOOKUP($C47,食材マスタ!$A:$AB,19,FALSE)</f>
        <v>#N/A</v>
      </c>
      <c r="AE47" s="65" t="e">
        <f>VLOOKUP($C47,食材マスタ!$A:$AB,26,FALSE)</f>
        <v>#N/A</v>
      </c>
      <c r="AF47" s="65" t="e">
        <f>VLOOKUP($C47,食材マスタ!$A:$AB,28,FALSE)</f>
        <v>#N/A</v>
      </c>
    </row>
    <row r="48" spans="1:32" ht="14.25" customHeight="1" x14ac:dyDescent="0.25">
      <c r="A48" s="291"/>
      <c r="B48" s="292"/>
      <c r="C48" s="46"/>
      <c r="D48" s="47"/>
      <c r="E48" s="123" t="str">
        <f>IF(C48="","",VLOOKUP(C48,食材マスタ!$A$3:$AB$455,6,FALSE))</f>
        <v/>
      </c>
      <c r="F48" s="49"/>
      <c r="G48" s="50" t="str">
        <f t="shared" si="13"/>
        <v/>
      </c>
      <c r="H48" s="41" t="str">
        <f t="shared" si="14"/>
        <v/>
      </c>
      <c r="I48" s="126" t="str">
        <f>IF(C48="","",VLOOKUP(C48,食材マスタ!$A$3:$AB$455,13,FALSE))</f>
        <v/>
      </c>
      <c r="J48" s="43" t="str">
        <f t="shared" si="11"/>
        <v/>
      </c>
      <c r="K48" s="51" t="str">
        <f t="shared" si="15"/>
        <v/>
      </c>
      <c r="L48" s="134" t="str">
        <f t="shared" si="12"/>
        <v/>
      </c>
      <c r="M48" s="52" t="str">
        <f t="shared" si="16"/>
        <v/>
      </c>
      <c r="N48" s="134" t="str">
        <f t="shared" si="17"/>
        <v/>
      </c>
      <c r="O48" s="52" t="str">
        <f t="shared" si="18"/>
        <v/>
      </c>
      <c r="P48" s="134" t="str">
        <f t="shared" si="19"/>
        <v/>
      </c>
      <c r="Q48" s="52" t="str">
        <f t="shared" si="20"/>
        <v/>
      </c>
      <c r="R48" s="134" t="str">
        <f t="shared" si="21"/>
        <v/>
      </c>
      <c r="S48" s="13" t="str">
        <f t="shared" si="10"/>
        <v/>
      </c>
      <c r="T48" s="138"/>
      <c r="U48" s="29"/>
      <c r="X48" s="65" t="e">
        <f>VLOOKUP($C48,食材マスタ!$A:$AB,5,FALSE)</f>
        <v>#N/A</v>
      </c>
      <c r="Y48" s="65" t="e">
        <f>VLOOKUP($C48,食材マスタ!$A:$AB,6,FALSE)</f>
        <v>#N/A</v>
      </c>
      <c r="Z48" s="65" t="e">
        <f>VLOOKUP($C48,食材マスタ!$A:$AB,13,FALSE)</f>
        <v>#N/A</v>
      </c>
      <c r="AA48" s="65" t="e">
        <f>VLOOKUP($C48,食材マスタ!$A:$AB,12,FALSE)</f>
        <v>#N/A</v>
      </c>
      <c r="AB48" s="65" t="e">
        <f>VLOOKUP($C48,食材マスタ!$A:$AB,14,FALSE)</f>
        <v>#N/A</v>
      </c>
      <c r="AC48" s="65" t="e">
        <f>VLOOKUP($C48,食材マスタ!$A:$AB,16,FALSE)</f>
        <v>#N/A</v>
      </c>
      <c r="AD48" s="65" t="e">
        <f>VLOOKUP($C48,食材マスタ!$A:$AB,19,FALSE)</f>
        <v>#N/A</v>
      </c>
      <c r="AE48" s="65" t="e">
        <f>VLOOKUP($C48,食材マスタ!$A:$AB,26,FALSE)</f>
        <v>#N/A</v>
      </c>
      <c r="AF48" s="65" t="e">
        <f>VLOOKUP($C48,食材マスタ!$A:$AB,28,FALSE)</f>
        <v>#N/A</v>
      </c>
    </row>
    <row r="49" spans="1:32" ht="14.25" customHeight="1" x14ac:dyDescent="0.25">
      <c r="A49" s="291"/>
      <c r="B49" s="292"/>
      <c r="C49" s="46"/>
      <c r="D49" s="47"/>
      <c r="E49" s="123" t="str">
        <f>IF(C49="","",VLOOKUP(C49,食材マスタ!$A$3:$AB$455,6,FALSE))</f>
        <v/>
      </c>
      <c r="F49" s="49"/>
      <c r="G49" s="50" t="str">
        <f t="shared" si="13"/>
        <v/>
      </c>
      <c r="H49" s="41" t="str">
        <f t="shared" si="14"/>
        <v/>
      </c>
      <c r="I49" s="126" t="str">
        <f>IF(C49="","",VLOOKUP(C49,食材マスタ!$A$3:$AB$455,13,FALSE))</f>
        <v/>
      </c>
      <c r="J49" s="43" t="str">
        <f t="shared" si="11"/>
        <v/>
      </c>
      <c r="K49" s="51" t="str">
        <f t="shared" si="15"/>
        <v/>
      </c>
      <c r="L49" s="134" t="str">
        <f t="shared" si="12"/>
        <v/>
      </c>
      <c r="M49" s="52" t="str">
        <f t="shared" si="16"/>
        <v/>
      </c>
      <c r="N49" s="134" t="str">
        <f t="shared" si="17"/>
        <v/>
      </c>
      <c r="O49" s="52" t="str">
        <f t="shared" si="18"/>
        <v/>
      </c>
      <c r="P49" s="134" t="str">
        <f t="shared" si="19"/>
        <v/>
      </c>
      <c r="Q49" s="52" t="str">
        <f t="shared" si="20"/>
        <v/>
      </c>
      <c r="R49" s="134" t="str">
        <f t="shared" si="21"/>
        <v/>
      </c>
      <c r="S49" s="13" t="str">
        <f t="shared" si="10"/>
        <v/>
      </c>
      <c r="T49" s="138"/>
      <c r="U49" s="29"/>
      <c r="X49" s="65" t="e">
        <f>VLOOKUP($C49,食材マスタ!$A:$AB,5,FALSE)</f>
        <v>#N/A</v>
      </c>
      <c r="Y49" s="65" t="e">
        <f>VLOOKUP($C49,食材マスタ!$A:$AB,6,FALSE)</f>
        <v>#N/A</v>
      </c>
      <c r="Z49" s="65" t="e">
        <f>VLOOKUP($C49,食材マスタ!$A:$AB,13,FALSE)</f>
        <v>#N/A</v>
      </c>
      <c r="AA49" s="65" t="e">
        <f>VLOOKUP($C49,食材マスタ!$A:$AB,12,FALSE)</f>
        <v>#N/A</v>
      </c>
      <c r="AB49" s="65" t="e">
        <f>VLOOKUP($C49,食材マスタ!$A:$AB,14,FALSE)</f>
        <v>#N/A</v>
      </c>
      <c r="AC49" s="65" t="e">
        <f>VLOOKUP($C49,食材マスタ!$A:$AB,16,FALSE)</f>
        <v>#N/A</v>
      </c>
      <c r="AD49" s="65" t="e">
        <f>VLOOKUP($C49,食材マスタ!$A:$AB,19,FALSE)</f>
        <v>#N/A</v>
      </c>
      <c r="AE49" s="65" t="e">
        <f>VLOOKUP($C49,食材マスタ!$A:$AB,26,FALSE)</f>
        <v>#N/A</v>
      </c>
      <c r="AF49" s="65" t="e">
        <f>VLOOKUP($C49,食材マスタ!$A:$AB,28,FALSE)</f>
        <v>#N/A</v>
      </c>
    </row>
    <row r="50" spans="1:32" ht="14.25" customHeight="1" x14ac:dyDescent="0.25">
      <c r="A50" s="291"/>
      <c r="B50" s="292"/>
      <c r="C50" s="46"/>
      <c r="D50" s="47"/>
      <c r="E50" s="123" t="str">
        <f>IF(C50="","",VLOOKUP(C50,食材マスタ!$A$3:$AB$455,6,FALSE))</f>
        <v/>
      </c>
      <c r="F50" s="49"/>
      <c r="G50" s="50" t="str">
        <f t="shared" si="13"/>
        <v/>
      </c>
      <c r="H50" s="41" t="str">
        <f t="shared" si="14"/>
        <v/>
      </c>
      <c r="I50" s="126" t="str">
        <f>IF(C50="","",VLOOKUP(C50,食材マスタ!$A$3:$AB$455,13,FALSE))</f>
        <v/>
      </c>
      <c r="J50" s="43" t="str">
        <f t="shared" ref="J50:J78" si="22">K50</f>
        <v/>
      </c>
      <c r="K50" s="51" t="str">
        <f t="shared" si="15"/>
        <v/>
      </c>
      <c r="L50" s="134" t="str">
        <f t="shared" ref="L50:L78" si="23">M50</f>
        <v/>
      </c>
      <c r="M50" s="52" t="str">
        <f t="shared" si="16"/>
        <v/>
      </c>
      <c r="N50" s="134" t="str">
        <f t="shared" si="17"/>
        <v/>
      </c>
      <c r="O50" s="52" t="str">
        <f t="shared" si="18"/>
        <v/>
      </c>
      <c r="P50" s="134" t="str">
        <f t="shared" si="19"/>
        <v/>
      </c>
      <c r="Q50" s="52" t="str">
        <f t="shared" si="20"/>
        <v/>
      </c>
      <c r="R50" s="134" t="str">
        <f t="shared" si="21"/>
        <v/>
      </c>
      <c r="S50" s="13" t="str">
        <f t="shared" si="10"/>
        <v/>
      </c>
      <c r="T50" s="138"/>
      <c r="U50" s="29"/>
      <c r="X50" s="65" t="e">
        <f>VLOOKUP($C50,食材マスタ!$A:$AB,5,FALSE)</f>
        <v>#N/A</v>
      </c>
      <c r="Y50" s="65" t="e">
        <f>VLOOKUP($C50,食材マスタ!$A:$AB,6,FALSE)</f>
        <v>#N/A</v>
      </c>
      <c r="Z50" s="65" t="e">
        <f>VLOOKUP($C50,食材マスタ!$A:$AB,13,FALSE)</f>
        <v>#N/A</v>
      </c>
      <c r="AA50" s="65" t="e">
        <f>VLOOKUP($C50,食材マスタ!$A:$AB,12,FALSE)</f>
        <v>#N/A</v>
      </c>
      <c r="AB50" s="65" t="e">
        <f>VLOOKUP($C50,食材マスタ!$A:$AB,14,FALSE)</f>
        <v>#N/A</v>
      </c>
      <c r="AC50" s="65" t="e">
        <f>VLOOKUP($C50,食材マスタ!$A:$AB,16,FALSE)</f>
        <v>#N/A</v>
      </c>
      <c r="AD50" s="65" t="e">
        <f>VLOOKUP($C50,食材マスタ!$A:$AB,19,FALSE)</f>
        <v>#N/A</v>
      </c>
      <c r="AE50" s="65" t="e">
        <f>VLOOKUP($C50,食材マスタ!$A:$AB,26,FALSE)</f>
        <v>#N/A</v>
      </c>
      <c r="AF50" s="65" t="e">
        <f>VLOOKUP($C50,食材マスタ!$A:$AB,28,FALSE)</f>
        <v>#N/A</v>
      </c>
    </row>
    <row r="51" spans="1:32" ht="14.25" customHeight="1" x14ac:dyDescent="0.25">
      <c r="A51" s="291"/>
      <c r="B51" s="292"/>
      <c r="C51" s="46"/>
      <c r="D51" s="47"/>
      <c r="E51" s="123" t="str">
        <f>IF(C51="","",VLOOKUP(C51,食材マスタ!$A$3:$AB$455,6,FALSE))</f>
        <v/>
      </c>
      <c r="F51" s="49"/>
      <c r="G51" s="50" t="str">
        <f t="shared" si="13"/>
        <v/>
      </c>
      <c r="H51" s="41" t="str">
        <f t="shared" si="14"/>
        <v/>
      </c>
      <c r="I51" s="126" t="str">
        <f>IF(C51="","",VLOOKUP(C51,食材マスタ!$A$3:$AB$455,13,FALSE))</f>
        <v/>
      </c>
      <c r="J51" s="43" t="str">
        <f t="shared" si="22"/>
        <v/>
      </c>
      <c r="K51" s="51" t="str">
        <f t="shared" si="15"/>
        <v/>
      </c>
      <c r="L51" s="134" t="str">
        <f t="shared" si="23"/>
        <v/>
      </c>
      <c r="M51" s="52" t="str">
        <f t="shared" si="16"/>
        <v/>
      </c>
      <c r="N51" s="134" t="str">
        <f t="shared" si="17"/>
        <v/>
      </c>
      <c r="O51" s="52" t="str">
        <f t="shared" si="18"/>
        <v/>
      </c>
      <c r="P51" s="134" t="str">
        <f t="shared" si="19"/>
        <v/>
      </c>
      <c r="Q51" s="52" t="str">
        <f t="shared" si="20"/>
        <v/>
      </c>
      <c r="R51" s="134" t="str">
        <f t="shared" si="21"/>
        <v/>
      </c>
      <c r="S51" s="13" t="str">
        <f t="shared" si="10"/>
        <v/>
      </c>
      <c r="T51" s="138"/>
      <c r="U51" s="29"/>
      <c r="X51" s="65" t="e">
        <f>VLOOKUP($C51,食材マスタ!$A:$AB,5,FALSE)</f>
        <v>#N/A</v>
      </c>
      <c r="Y51" s="65" t="e">
        <f>VLOOKUP($C51,食材マスタ!$A:$AB,6,FALSE)</f>
        <v>#N/A</v>
      </c>
      <c r="Z51" s="65" t="e">
        <f>VLOOKUP($C51,食材マスタ!$A:$AB,13,FALSE)</f>
        <v>#N/A</v>
      </c>
      <c r="AA51" s="65" t="e">
        <f>VLOOKUP($C51,食材マスタ!$A:$AB,12,FALSE)</f>
        <v>#N/A</v>
      </c>
      <c r="AB51" s="65" t="e">
        <f>VLOOKUP($C51,食材マスタ!$A:$AB,14,FALSE)</f>
        <v>#N/A</v>
      </c>
      <c r="AC51" s="65" t="e">
        <f>VLOOKUP($C51,食材マスタ!$A:$AB,16,FALSE)</f>
        <v>#N/A</v>
      </c>
      <c r="AD51" s="65" t="e">
        <f>VLOOKUP($C51,食材マスタ!$A:$AB,19,FALSE)</f>
        <v>#N/A</v>
      </c>
      <c r="AE51" s="65" t="e">
        <f>VLOOKUP($C51,食材マスタ!$A:$AB,26,FALSE)</f>
        <v>#N/A</v>
      </c>
      <c r="AF51" s="65" t="e">
        <f>VLOOKUP($C51,食材マスタ!$A:$AB,28,FALSE)</f>
        <v>#N/A</v>
      </c>
    </row>
    <row r="52" spans="1:32" ht="14.25" customHeight="1" x14ac:dyDescent="0.25">
      <c r="A52" s="291"/>
      <c r="B52" s="292"/>
      <c r="C52" s="46"/>
      <c r="D52" s="47"/>
      <c r="E52" s="123" t="str">
        <f>IF(C52="","",VLOOKUP(C52,食材マスタ!$A$3:$AB$455,6,FALSE))</f>
        <v/>
      </c>
      <c r="F52" s="49"/>
      <c r="G52" s="50" t="str">
        <f t="shared" si="13"/>
        <v/>
      </c>
      <c r="H52" s="41" t="str">
        <f t="shared" si="14"/>
        <v/>
      </c>
      <c r="I52" s="126" t="str">
        <f>IF(C52="","",VLOOKUP(C52,食材マスタ!$A$3:$AB$455,13,FALSE))</f>
        <v/>
      </c>
      <c r="J52" s="43" t="str">
        <f t="shared" si="22"/>
        <v/>
      </c>
      <c r="K52" s="51" t="str">
        <f t="shared" si="15"/>
        <v/>
      </c>
      <c r="L52" s="134" t="str">
        <f t="shared" si="23"/>
        <v/>
      </c>
      <c r="M52" s="52" t="str">
        <f t="shared" si="16"/>
        <v/>
      </c>
      <c r="N52" s="134" t="str">
        <f t="shared" si="17"/>
        <v/>
      </c>
      <c r="O52" s="52" t="str">
        <f t="shared" si="18"/>
        <v/>
      </c>
      <c r="P52" s="134" t="str">
        <f t="shared" si="19"/>
        <v/>
      </c>
      <c r="Q52" s="52" t="str">
        <f t="shared" si="20"/>
        <v/>
      </c>
      <c r="R52" s="134" t="str">
        <f t="shared" si="21"/>
        <v/>
      </c>
      <c r="S52" s="13" t="str">
        <f t="shared" si="10"/>
        <v/>
      </c>
      <c r="T52" s="138"/>
      <c r="U52" s="29"/>
      <c r="X52" s="65" t="e">
        <f>VLOOKUP($C52,食材マスタ!$A:$AB,5,FALSE)</f>
        <v>#N/A</v>
      </c>
      <c r="Y52" s="65" t="e">
        <f>VLOOKUP($C52,食材マスタ!$A:$AB,6,FALSE)</f>
        <v>#N/A</v>
      </c>
      <c r="Z52" s="65" t="e">
        <f>VLOOKUP($C52,食材マスタ!$A:$AB,13,FALSE)</f>
        <v>#N/A</v>
      </c>
      <c r="AA52" s="65" t="e">
        <f>VLOOKUP($C52,食材マスタ!$A:$AB,12,FALSE)</f>
        <v>#N/A</v>
      </c>
      <c r="AB52" s="65" t="e">
        <f>VLOOKUP($C52,食材マスタ!$A:$AB,14,FALSE)</f>
        <v>#N/A</v>
      </c>
      <c r="AC52" s="65" t="e">
        <f>VLOOKUP($C52,食材マスタ!$A:$AB,16,FALSE)</f>
        <v>#N/A</v>
      </c>
      <c r="AD52" s="65" t="e">
        <f>VLOOKUP($C52,食材マスタ!$A:$AB,19,FALSE)</f>
        <v>#N/A</v>
      </c>
      <c r="AE52" s="65" t="e">
        <f>VLOOKUP($C52,食材マスタ!$A:$AB,26,FALSE)</f>
        <v>#N/A</v>
      </c>
      <c r="AF52" s="65" t="e">
        <f>VLOOKUP($C52,食材マスタ!$A:$AB,28,FALSE)</f>
        <v>#N/A</v>
      </c>
    </row>
    <row r="53" spans="1:32" ht="14.25" customHeight="1" x14ac:dyDescent="0.25">
      <c r="A53" s="291"/>
      <c r="B53" s="292"/>
      <c r="C53" s="46"/>
      <c r="D53" s="47"/>
      <c r="E53" s="123" t="str">
        <f>IF(C53="","",VLOOKUP(C53,食材マスタ!$A$3:$AB$455,6,FALSE))</f>
        <v/>
      </c>
      <c r="F53" s="49"/>
      <c r="G53" s="50" t="str">
        <f t="shared" si="13"/>
        <v/>
      </c>
      <c r="H53" s="41" t="str">
        <f t="shared" si="14"/>
        <v/>
      </c>
      <c r="I53" s="126" t="str">
        <f>IF(C53="","",VLOOKUP(C53,食材マスタ!$A$3:$AB$455,13,FALSE))</f>
        <v/>
      </c>
      <c r="J53" s="43" t="str">
        <f t="shared" si="22"/>
        <v/>
      </c>
      <c r="K53" s="51" t="str">
        <f t="shared" si="15"/>
        <v/>
      </c>
      <c r="L53" s="134" t="str">
        <f t="shared" si="23"/>
        <v/>
      </c>
      <c r="M53" s="52" t="str">
        <f t="shared" si="16"/>
        <v/>
      </c>
      <c r="N53" s="134" t="str">
        <f t="shared" si="17"/>
        <v/>
      </c>
      <c r="O53" s="52" t="str">
        <f t="shared" si="18"/>
        <v/>
      </c>
      <c r="P53" s="134" t="str">
        <f t="shared" si="19"/>
        <v/>
      </c>
      <c r="Q53" s="52" t="str">
        <f t="shared" si="20"/>
        <v/>
      </c>
      <c r="R53" s="134" t="str">
        <f t="shared" si="21"/>
        <v/>
      </c>
      <c r="S53" s="13" t="str">
        <f t="shared" si="10"/>
        <v/>
      </c>
      <c r="T53" s="138"/>
      <c r="U53" s="29"/>
      <c r="X53" s="65" t="e">
        <f>VLOOKUP($C53,食材マスタ!$A:$AB,5,FALSE)</f>
        <v>#N/A</v>
      </c>
      <c r="Y53" s="65" t="e">
        <f>VLOOKUP($C53,食材マスタ!$A:$AB,6,FALSE)</f>
        <v>#N/A</v>
      </c>
      <c r="Z53" s="65" t="e">
        <f>VLOOKUP($C53,食材マスタ!$A:$AB,13,FALSE)</f>
        <v>#N/A</v>
      </c>
      <c r="AA53" s="65" t="e">
        <f>VLOOKUP($C53,食材マスタ!$A:$AB,12,FALSE)</f>
        <v>#N/A</v>
      </c>
      <c r="AB53" s="65" t="e">
        <f>VLOOKUP($C53,食材マスタ!$A:$AB,14,FALSE)</f>
        <v>#N/A</v>
      </c>
      <c r="AC53" s="65" t="e">
        <f>VLOOKUP($C53,食材マスタ!$A:$AB,16,FALSE)</f>
        <v>#N/A</v>
      </c>
      <c r="AD53" s="65" t="e">
        <f>VLOOKUP($C53,食材マスタ!$A:$AB,19,FALSE)</f>
        <v>#N/A</v>
      </c>
      <c r="AE53" s="65" t="e">
        <f>VLOOKUP($C53,食材マスタ!$A:$AB,26,FALSE)</f>
        <v>#N/A</v>
      </c>
      <c r="AF53" s="65" t="e">
        <f>VLOOKUP($C53,食材マスタ!$A:$AB,28,FALSE)</f>
        <v>#N/A</v>
      </c>
    </row>
    <row r="54" spans="1:32" ht="14.25" customHeight="1" x14ac:dyDescent="0.25">
      <c r="A54" s="291"/>
      <c r="B54" s="292"/>
      <c r="C54" s="46"/>
      <c r="D54" s="47"/>
      <c r="E54" s="123" t="str">
        <f>IF(C54="","",VLOOKUP(C54,食材マスタ!$A$3:$AB$455,6,FALSE))</f>
        <v/>
      </c>
      <c r="F54" s="49"/>
      <c r="G54" s="50" t="str">
        <f t="shared" si="13"/>
        <v/>
      </c>
      <c r="H54" s="41" t="str">
        <f t="shared" si="14"/>
        <v/>
      </c>
      <c r="I54" s="126" t="str">
        <f>IF(C54="","",VLOOKUP(C54,食材マスタ!$A$3:$AB$455,13,FALSE))</f>
        <v/>
      </c>
      <c r="J54" s="43" t="str">
        <f t="shared" si="22"/>
        <v/>
      </c>
      <c r="K54" s="51" t="str">
        <f t="shared" si="15"/>
        <v/>
      </c>
      <c r="L54" s="134" t="str">
        <f t="shared" si="23"/>
        <v/>
      </c>
      <c r="M54" s="52" t="str">
        <f t="shared" si="16"/>
        <v/>
      </c>
      <c r="N54" s="134" t="str">
        <f t="shared" si="17"/>
        <v/>
      </c>
      <c r="O54" s="52" t="str">
        <f t="shared" si="18"/>
        <v/>
      </c>
      <c r="P54" s="134" t="str">
        <f t="shared" si="19"/>
        <v/>
      </c>
      <c r="Q54" s="52" t="str">
        <f t="shared" si="20"/>
        <v/>
      </c>
      <c r="R54" s="134" t="str">
        <f t="shared" si="21"/>
        <v/>
      </c>
      <c r="S54" s="13" t="str">
        <f t="shared" si="10"/>
        <v/>
      </c>
      <c r="T54" s="138"/>
      <c r="U54" s="29"/>
      <c r="X54" s="65" t="e">
        <f>VLOOKUP($C54,食材マスタ!$A:$AB,5,FALSE)</f>
        <v>#N/A</v>
      </c>
      <c r="Y54" s="65" t="e">
        <f>VLOOKUP($C54,食材マスタ!$A:$AB,6,FALSE)</f>
        <v>#N/A</v>
      </c>
      <c r="Z54" s="65" t="e">
        <f>VLOOKUP($C54,食材マスタ!$A:$AB,13,FALSE)</f>
        <v>#N/A</v>
      </c>
      <c r="AA54" s="65" t="e">
        <f>VLOOKUP($C54,食材マスタ!$A:$AB,12,FALSE)</f>
        <v>#N/A</v>
      </c>
      <c r="AB54" s="65" t="e">
        <f>VLOOKUP($C54,食材マスタ!$A:$AB,14,FALSE)</f>
        <v>#N/A</v>
      </c>
      <c r="AC54" s="65" t="e">
        <f>VLOOKUP($C54,食材マスタ!$A:$AB,16,FALSE)</f>
        <v>#N/A</v>
      </c>
      <c r="AD54" s="65" t="e">
        <f>VLOOKUP($C54,食材マスタ!$A:$AB,19,FALSE)</f>
        <v>#N/A</v>
      </c>
      <c r="AE54" s="65" t="e">
        <f>VLOOKUP($C54,食材マスタ!$A:$AB,26,FALSE)</f>
        <v>#N/A</v>
      </c>
      <c r="AF54" s="65" t="e">
        <f>VLOOKUP($C54,食材マスタ!$A:$AB,28,FALSE)</f>
        <v>#N/A</v>
      </c>
    </row>
    <row r="55" spans="1:32" ht="14.25" customHeight="1" x14ac:dyDescent="0.25">
      <c r="A55" s="291"/>
      <c r="B55" s="292"/>
      <c r="C55" s="46"/>
      <c r="D55" s="47"/>
      <c r="E55" s="123" t="str">
        <f>IF(C55="","",VLOOKUP(C55,食材マスタ!$A$3:$AB$455,6,FALSE))</f>
        <v/>
      </c>
      <c r="F55" s="49"/>
      <c r="G55" s="50" t="str">
        <f t="shared" si="13"/>
        <v/>
      </c>
      <c r="H55" s="41" t="str">
        <f t="shared" si="14"/>
        <v/>
      </c>
      <c r="I55" s="126" t="str">
        <f>IF(C55="","",VLOOKUP(C55,食材マスタ!$A$3:$AB$455,13,FALSE))</f>
        <v/>
      </c>
      <c r="J55" s="43" t="str">
        <f t="shared" si="22"/>
        <v/>
      </c>
      <c r="K55" s="51" t="str">
        <f t="shared" si="15"/>
        <v/>
      </c>
      <c r="L55" s="134" t="str">
        <f t="shared" si="23"/>
        <v/>
      </c>
      <c r="M55" s="52" t="str">
        <f t="shared" si="16"/>
        <v/>
      </c>
      <c r="N55" s="134" t="str">
        <f t="shared" si="17"/>
        <v/>
      </c>
      <c r="O55" s="52" t="str">
        <f t="shared" si="18"/>
        <v/>
      </c>
      <c r="P55" s="134" t="str">
        <f t="shared" si="19"/>
        <v/>
      </c>
      <c r="Q55" s="52" t="str">
        <f t="shared" si="20"/>
        <v/>
      </c>
      <c r="R55" s="134" t="str">
        <f t="shared" si="21"/>
        <v/>
      </c>
      <c r="S55" s="13" t="str">
        <f t="shared" si="10"/>
        <v/>
      </c>
      <c r="T55" s="138"/>
      <c r="U55" s="29"/>
      <c r="X55" s="65" t="e">
        <f>VLOOKUP($C55,食材マスタ!$A:$AB,5,FALSE)</f>
        <v>#N/A</v>
      </c>
      <c r="Y55" s="65" t="e">
        <f>VLOOKUP($C55,食材マスタ!$A:$AB,6,FALSE)</f>
        <v>#N/A</v>
      </c>
      <c r="Z55" s="65" t="e">
        <f>VLOOKUP($C55,食材マスタ!$A:$AB,13,FALSE)</f>
        <v>#N/A</v>
      </c>
      <c r="AA55" s="65" t="e">
        <f>VLOOKUP($C55,食材マスタ!$A:$AB,12,FALSE)</f>
        <v>#N/A</v>
      </c>
      <c r="AB55" s="65" t="e">
        <f>VLOOKUP($C55,食材マスタ!$A:$AB,14,FALSE)</f>
        <v>#N/A</v>
      </c>
      <c r="AC55" s="65" t="e">
        <f>VLOOKUP($C55,食材マスタ!$A:$AB,16,FALSE)</f>
        <v>#N/A</v>
      </c>
      <c r="AD55" s="65" t="e">
        <f>VLOOKUP($C55,食材マスタ!$A:$AB,19,FALSE)</f>
        <v>#N/A</v>
      </c>
      <c r="AE55" s="65" t="e">
        <f>VLOOKUP($C55,食材マスタ!$A:$AB,26,FALSE)</f>
        <v>#N/A</v>
      </c>
      <c r="AF55" s="65" t="e">
        <f>VLOOKUP($C55,食材マスタ!$A:$AB,28,FALSE)</f>
        <v>#N/A</v>
      </c>
    </row>
    <row r="56" spans="1:32" ht="14.25" customHeight="1" x14ac:dyDescent="0.25">
      <c r="A56" s="291"/>
      <c r="B56" s="292"/>
      <c r="C56" s="46"/>
      <c r="D56" s="47"/>
      <c r="E56" s="123" t="str">
        <f>IF(C56="","",VLOOKUP(C56,食材マスタ!$A$3:$AB$455,6,FALSE))</f>
        <v/>
      </c>
      <c r="F56" s="49"/>
      <c r="G56" s="50" t="str">
        <f t="shared" si="13"/>
        <v/>
      </c>
      <c r="H56" s="41" t="str">
        <f t="shared" si="14"/>
        <v/>
      </c>
      <c r="I56" s="126" t="str">
        <f>IF(C56="","",VLOOKUP(C56,食材マスタ!$A$3:$AB$455,13,FALSE))</f>
        <v/>
      </c>
      <c r="J56" s="43" t="str">
        <f t="shared" si="22"/>
        <v/>
      </c>
      <c r="K56" s="51" t="str">
        <f t="shared" si="15"/>
        <v/>
      </c>
      <c r="L56" s="134" t="str">
        <f t="shared" si="23"/>
        <v/>
      </c>
      <c r="M56" s="52" t="str">
        <f t="shared" si="16"/>
        <v/>
      </c>
      <c r="N56" s="134" t="str">
        <f t="shared" si="17"/>
        <v/>
      </c>
      <c r="O56" s="52" t="str">
        <f t="shared" si="18"/>
        <v/>
      </c>
      <c r="P56" s="134" t="str">
        <f t="shared" si="19"/>
        <v/>
      </c>
      <c r="Q56" s="52" t="str">
        <f t="shared" si="20"/>
        <v/>
      </c>
      <c r="R56" s="134" t="str">
        <f t="shared" si="21"/>
        <v/>
      </c>
      <c r="S56" s="13" t="str">
        <f t="shared" si="10"/>
        <v/>
      </c>
      <c r="T56" s="138"/>
      <c r="U56" s="29"/>
      <c r="X56" s="65" t="e">
        <f>VLOOKUP($C56,食材マスタ!$A:$AB,5,FALSE)</f>
        <v>#N/A</v>
      </c>
      <c r="Y56" s="65" t="e">
        <f>VLOOKUP($C56,食材マスタ!$A:$AB,6,FALSE)</f>
        <v>#N/A</v>
      </c>
      <c r="Z56" s="65" t="e">
        <f>VLOOKUP($C56,食材マスタ!$A:$AB,13,FALSE)</f>
        <v>#N/A</v>
      </c>
      <c r="AA56" s="65" t="e">
        <f>VLOOKUP($C56,食材マスタ!$A:$AB,12,FALSE)</f>
        <v>#N/A</v>
      </c>
      <c r="AB56" s="65" t="e">
        <f>VLOOKUP($C56,食材マスタ!$A:$AB,14,FALSE)</f>
        <v>#N/A</v>
      </c>
      <c r="AC56" s="65" t="e">
        <f>VLOOKUP($C56,食材マスタ!$A:$AB,16,FALSE)</f>
        <v>#N/A</v>
      </c>
      <c r="AD56" s="65" t="e">
        <f>VLOOKUP($C56,食材マスタ!$A:$AB,19,FALSE)</f>
        <v>#N/A</v>
      </c>
      <c r="AE56" s="65" t="e">
        <f>VLOOKUP($C56,食材マスタ!$A:$AB,26,FALSE)</f>
        <v>#N/A</v>
      </c>
      <c r="AF56" s="65" t="e">
        <f>VLOOKUP($C56,食材マスタ!$A:$AB,28,FALSE)</f>
        <v>#N/A</v>
      </c>
    </row>
    <row r="57" spans="1:32" ht="14.25" customHeight="1" x14ac:dyDescent="0.25">
      <c r="A57" s="291"/>
      <c r="B57" s="292"/>
      <c r="C57" s="46"/>
      <c r="D57" s="47"/>
      <c r="E57" s="123" t="str">
        <f>IF(C57="","",VLOOKUP(C57,食材マスタ!$A$3:$AB$455,6,FALSE))</f>
        <v/>
      </c>
      <c r="F57" s="49"/>
      <c r="G57" s="50" t="str">
        <f t="shared" si="13"/>
        <v/>
      </c>
      <c r="H57" s="41" t="str">
        <f t="shared" si="14"/>
        <v/>
      </c>
      <c r="I57" s="126" t="str">
        <f>IF(C57="","",VLOOKUP(C57,食材マスタ!$A$3:$AB$455,13,FALSE))</f>
        <v/>
      </c>
      <c r="J57" s="43" t="str">
        <f t="shared" si="22"/>
        <v/>
      </c>
      <c r="K57" s="51" t="str">
        <f t="shared" si="15"/>
        <v/>
      </c>
      <c r="L57" s="134" t="str">
        <f t="shared" si="23"/>
        <v/>
      </c>
      <c r="M57" s="52" t="str">
        <f t="shared" si="16"/>
        <v/>
      </c>
      <c r="N57" s="134" t="str">
        <f t="shared" si="17"/>
        <v/>
      </c>
      <c r="O57" s="52" t="str">
        <f t="shared" si="18"/>
        <v/>
      </c>
      <c r="P57" s="134" t="str">
        <f t="shared" si="19"/>
        <v/>
      </c>
      <c r="Q57" s="52" t="str">
        <f t="shared" si="20"/>
        <v/>
      </c>
      <c r="R57" s="134" t="str">
        <f t="shared" si="21"/>
        <v/>
      </c>
      <c r="S57" s="13" t="str">
        <f t="shared" si="10"/>
        <v/>
      </c>
      <c r="T57" s="138"/>
      <c r="U57" s="29"/>
      <c r="X57" s="65" t="e">
        <f>VLOOKUP($C57,食材マスタ!$A:$AB,5,FALSE)</f>
        <v>#N/A</v>
      </c>
      <c r="Y57" s="65" t="e">
        <f>VLOOKUP($C57,食材マスタ!$A:$AB,6,FALSE)</f>
        <v>#N/A</v>
      </c>
      <c r="Z57" s="65" t="e">
        <f>VLOOKUP($C57,食材マスタ!$A:$AB,13,FALSE)</f>
        <v>#N/A</v>
      </c>
      <c r="AA57" s="65" t="e">
        <f>VLOOKUP($C57,食材マスタ!$A:$AB,12,FALSE)</f>
        <v>#N/A</v>
      </c>
      <c r="AB57" s="65" t="e">
        <f>VLOOKUP($C57,食材マスタ!$A:$AB,14,FALSE)</f>
        <v>#N/A</v>
      </c>
      <c r="AC57" s="65" t="e">
        <f>VLOOKUP($C57,食材マスタ!$A:$AB,16,FALSE)</f>
        <v>#N/A</v>
      </c>
      <c r="AD57" s="65" t="e">
        <f>VLOOKUP($C57,食材マスタ!$A:$AB,19,FALSE)</f>
        <v>#N/A</v>
      </c>
      <c r="AE57" s="65" t="e">
        <f>VLOOKUP($C57,食材マスタ!$A:$AB,26,FALSE)</f>
        <v>#N/A</v>
      </c>
      <c r="AF57" s="65" t="e">
        <f>VLOOKUP($C57,食材マスタ!$A:$AB,28,FALSE)</f>
        <v>#N/A</v>
      </c>
    </row>
    <row r="58" spans="1:32" ht="14.25" customHeight="1" x14ac:dyDescent="0.25">
      <c r="A58" s="291"/>
      <c r="B58" s="292"/>
      <c r="C58" s="46"/>
      <c r="D58" s="47"/>
      <c r="E58" s="123" t="str">
        <f>IF(C58="","",VLOOKUP(C58,食材マスタ!$A$3:$AB$455,6,FALSE))</f>
        <v/>
      </c>
      <c r="F58" s="49"/>
      <c r="G58" s="50" t="str">
        <f t="shared" si="13"/>
        <v/>
      </c>
      <c r="H58" s="41" t="str">
        <f t="shared" si="14"/>
        <v/>
      </c>
      <c r="I58" s="126" t="str">
        <f>IF(C58="","",VLOOKUP(C58,食材マスタ!$A$3:$AB$455,13,FALSE))</f>
        <v/>
      </c>
      <c r="J58" s="43" t="str">
        <f t="shared" si="22"/>
        <v/>
      </c>
      <c r="K58" s="51" t="str">
        <f t="shared" si="15"/>
        <v/>
      </c>
      <c r="L58" s="134" t="str">
        <f t="shared" si="23"/>
        <v/>
      </c>
      <c r="M58" s="52" t="str">
        <f t="shared" si="16"/>
        <v/>
      </c>
      <c r="N58" s="134" t="str">
        <f t="shared" si="17"/>
        <v/>
      </c>
      <c r="O58" s="52" t="str">
        <f t="shared" si="18"/>
        <v/>
      </c>
      <c r="P58" s="134" t="str">
        <f t="shared" si="19"/>
        <v/>
      </c>
      <c r="Q58" s="52" t="str">
        <f t="shared" si="20"/>
        <v/>
      </c>
      <c r="R58" s="134" t="str">
        <f t="shared" si="21"/>
        <v/>
      </c>
      <c r="S58" s="13" t="str">
        <f t="shared" si="10"/>
        <v/>
      </c>
      <c r="T58" s="138"/>
      <c r="U58" s="29"/>
      <c r="X58" s="65" t="e">
        <f>VLOOKUP($C58,食材マスタ!$A:$AB,5,FALSE)</f>
        <v>#N/A</v>
      </c>
      <c r="Y58" s="65" t="e">
        <f>VLOOKUP($C58,食材マスタ!$A:$AB,6,FALSE)</f>
        <v>#N/A</v>
      </c>
      <c r="Z58" s="65" t="e">
        <f>VLOOKUP($C58,食材マスタ!$A:$AB,13,FALSE)</f>
        <v>#N/A</v>
      </c>
      <c r="AA58" s="65" t="e">
        <f>VLOOKUP($C58,食材マスタ!$A:$AB,12,FALSE)</f>
        <v>#N/A</v>
      </c>
      <c r="AB58" s="65" t="e">
        <f>VLOOKUP($C58,食材マスタ!$A:$AB,14,FALSE)</f>
        <v>#N/A</v>
      </c>
      <c r="AC58" s="65" t="e">
        <f>VLOOKUP($C58,食材マスタ!$A:$AB,16,FALSE)</f>
        <v>#N/A</v>
      </c>
      <c r="AD58" s="65" t="e">
        <f>VLOOKUP($C58,食材マスタ!$A:$AB,19,FALSE)</f>
        <v>#N/A</v>
      </c>
      <c r="AE58" s="65" t="e">
        <f>VLOOKUP($C58,食材マスタ!$A:$AB,26,FALSE)</f>
        <v>#N/A</v>
      </c>
      <c r="AF58" s="65" t="e">
        <f>VLOOKUP($C58,食材マスタ!$A:$AB,28,FALSE)</f>
        <v>#N/A</v>
      </c>
    </row>
    <row r="59" spans="1:32" ht="14.25" customHeight="1" x14ac:dyDescent="0.25">
      <c r="A59" s="291"/>
      <c r="B59" s="292"/>
      <c r="C59" s="46"/>
      <c r="D59" s="53"/>
      <c r="E59" s="123" t="str">
        <f>IF(C59="","",VLOOKUP(C59,食材マスタ!$A$3:$AB$455,6,FALSE))</f>
        <v/>
      </c>
      <c r="F59" s="49"/>
      <c r="G59" s="50" t="str">
        <f t="shared" si="13"/>
        <v/>
      </c>
      <c r="H59" s="41" t="str">
        <f t="shared" si="14"/>
        <v/>
      </c>
      <c r="I59" s="126" t="str">
        <f>IF(C59="","",VLOOKUP(C59,食材マスタ!$A$3:$AB$455,13,FALSE))</f>
        <v/>
      </c>
      <c r="J59" s="43" t="str">
        <f t="shared" si="22"/>
        <v/>
      </c>
      <c r="K59" s="51" t="str">
        <f t="shared" si="15"/>
        <v/>
      </c>
      <c r="L59" s="134" t="str">
        <f t="shared" si="23"/>
        <v/>
      </c>
      <c r="M59" s="52" t="str">
        <f t="shared" si="16"/>
        <v/>
      </c>
      <c r="N59" s="134" t="str">
        <f t="shared" si="17"/>
        <v/>
      </c>
      <c r="O59" s="52" t="str">
        <f t="shared" si="18"/>
        <v/>
      </c>
      <c r="P59" s="134" t="str">
        <f t="shared" si="19"/>
        <v/>
      </c>
      <c r="Q59" s="52" t="str">
        <f t="shared" si="20"/>
        <v/>
      </c>
      <c r="R59" s="134" t="str">
        <f t="shared" si="21"/>
        <v/>
      </c>
      <c r="S59" s="13" t="str">
        <f t="shared" si="10"/>
        <v/>
      </c>
      <c r="T59" s="138"/>
      <c r="U59" s="29"/>
      <c r="X59" s="65" t="e">
        <f>VLOOKUP($C59,食材マスタ!$A:$AB,5,FALSE)</f>
        <v>#N/A</v>
      </c>
      <c r="Y59" s="65" t="e">
        <f>VLOOKUP($C59,食材マスタ!$A:$AB,6,FALSE)</f>
        <v>#N/A</v>
      </c>
      <c r="Z59" s="65" t="e">
        <f>VLOOKUP($C59,食材マスタ!$A:$AB,13,FALSE)</f>
        <v>#N/A</v>
      </c>
      <c r="AA59" s="65" t="e">
        <f>VLOOKUP($C59,食材マスタ!$A:$AB,12,FALSE)</f>
        <v>#N/A</v>
      </c>
      <c r="AB59" s="65" t="e">
        <f>VLOOKUP($C59,食材マスタ!$A:$AB,14,FALSE)</f>
        <v>#N/A</v>
      </c>
      <c r="AC59" s="65" t="e">
        <f>VLOOKUP($C59,食材マスタ!$A:$AB,16,FALSE)</f>
        <v>#N/A</v>
      </c>
      <c r="AD59" s="65" t="e">
        <f>VLOOKUP($C59,食材マスタ!$A:$AB,19,FALSE)</f>
        <v>#N/A</v>
      </c>
      <c r="AE59" s="65" t="e">
        <f>VLOOKUP($C59,食材マスタ!$A:$AB,26,FALSE)</f>
        <v>#N/A</v>
      </c>
      <c r="AF59" s="65" t="e">
        <f>VLOOKUP($C59,食材マスタ!$A:$AB,28,FALSE)</f>
        <v>#N/A</v>
      </c>
    </row>
    <row r="60" spans="1:32" ht="14.25" customHeight="1" x14ac:dyDescent="0.25">
      <c r="A60" s="291"/>
      <c r="B60" s="292"/>
      <c r="C60" s="46"/>
      <c r="D60" s="47"/>
      <c r="E60" s="123" t="str">
        <f>IF(C60="","",VLOOKUP(C60,食材マスタ!$A$3:$AB$455,6,FALSE))</f>
        <v/>
      </c>
      <c r="F60" s="49"/>
      <c r="G60" s="50" t="str">
        <f t="shared" si="13"/>
        <v/>
      </c>
      <c r="H60" s="41" t="str">
        <f t="shared" si="14"/>
        <v/>
      </c>
      <c r="I60" s="126" t="str">
        <f>IF(C60="","",VLOOKUP(C60,食材マスタ!$A$3:$AB$455,13,FALSE))</f>
        <v/>
      </c>
      <c r="J60" s="43" t="str">
        <f t="shared" si="22"/>
        <v/>
      </c>
      <c r="K60" s="51" t="str">
        <f t="shared" si="15"/>
        <v/>
      </c>
      <c r="L60" s="134" t="str">
        <f t="shared" si="23"/>
        <v/>
      </c>
      <c r="M60" s="52" t="str">
        <f t="shared" si="16"/>
        <v/>
      </c>
      <c r="N60" s="134" t="str">
        <f t="shared" si="17"/>
        <v/>
      </c>
      <c r="O60" s="52" t="str">
        <f t="shared" si="18"/>
        <v/>
      </c>
      <c r="P60" s="134" t="str">
        <f t="shared" si="19"/>
        <v/>
      </c>
      <c r="Q60" s="52" t="str">
        <f t="shared" si="20"/>
        <v/>
      </c>
      <c r="R60" s="134" t="str">
        <f t="shared" si="21"/>
        <v/>
      </c>
      <c r="S60" s="13" t="str">
        <f t="shared" si="10"/>
        <v/>
      </c>
      <c r="T60" s="138"/>
      <c r="U60" s="29"/>
      <c r="X60" s="65" t="e">
        <f>VLOOKUP($C60,食材マスタ!$A:$AB,5,FALSE)</f>
        <v>#N/A</v>
      </c>
      <c r="Y60" s="65" t="e">
        <f>VLOOKUP($C60,食材マスタ!$A:$AB,6,FALSE)</f>
        <v>#N/A</v>
      </c>
      <c r="Z60" s="65" t="e">
        <f>VLOOKUP($C60,食材マスタ!$A:$AB,13,FALSE)</f>
        <v>#N/A</v>
      </c>
      <c r="AA60" s="65" t="e">
        <f>VLOOKUP($C60,食材マスタ!$A:$AB,12,FALSE)</f>
        <v>#N/A</v>
      </c>
      <c r="AB60" s="65" t="e">
        <f>VLOOKUP($C60,食材マスタ!$A:$AB,14,FALSE)</f>
        <v>#N/A</v>
      </c>
      <c r="AC60" s="65" t="e">
        <f>VLOOKUP($C60,食材マスタ!$A:$AB,16,FALSE)</f>
        <v>#N/A</v>
      </c>
      <c r="AD60" s="65" t="e">
        <f>VLOOKUP($C60,食材マスタ!$A:$AB,19,FALSE)</f>
        <v>#N/A</v>
      </c>
      <c r="AE60" s="65" t="e">
        <f>VLOOKUP($C60,食材マスタ!$A:$AB,26,FALSE)</f>
        <v>#N/A</v>
      </c>
      <c r="AF60" s="65" t="e">
        <f>VLOOKUP($C60,食材マスタ!$A:$AB,28,FALSE)</f>
        <v>#N/A</v>
      </c>
    </row>
    <row r="61" spans="1:32" ht="14.25" customHeight="1" x14ac:dyDescent="0.25">
      <c r="A61" s="291"/>
      <c r="B61" s="292"/>
      <c r="C61" s="46"/>
      <c r="D61" s="47"/>
      <c r="E61" s="123" t="str">
        <f>IF(C61="","",VLOOKUP(C61,食材マスタ!$A$3:$AB$455,6,FALSE))</f>
        <v/>
      </c>
      <c r="F61" s="49"/>
      <c r="G61" s="50" t="str">
        <f t="shared" si="13"/>
        <v/>
      </c>
      <c r="H61" s="41" t="str">
        <f t="shared" si="14"/>
        <v/>
      </c>
      <c r="I61" s="126" t="str">
        <f>IF(C61="","",VLOOKUP(C61,食材マスタ!$A$3:$AB$455,13,FALSE))</f>
        <v/>
      </c>
      <c r="J61" s="43" t="str">
        <f t="shared" si="22"/>
        <v/>
      </c>
      <c r="K61" s="51" t="str">
        <f t="shared" si="15"/>
        <v/>
      </c>
      <c r="L61" s="134" t="str">
        <f t="shared" si="23"/>
        <v/>
      </c>
      <c r="M61" s="52" t="str">
        <f t="shared" si="16"/>
        <v/>
      </c>
      <c r="N61" s="134" t="str">
        <f t="shared" si="17"/>
        <v/>
      </c>
      <c r="O61" s="52" t="str">
        <f t="shared" si="18"/>
        <v/>
      </c>
      <c r="P61" s="134" t="str">
        <f t="shared" si="19"/>
        <v/>
      </c>
      <c r="Q61" s="52" t="str">
        <f t="shared" si="20"/>
        <v/>
      </c>
      <c r="R61" s="134" t="str">
        <f t="shared" si="21"/>
        <v/>
      </c>
      <c r="S61" s="13" t="str">
        <f t="shared" si="10"/>
        <v/>
      </c>
      <c r="T61" s="138"/>
      <c r="U61" s="29"/>
      <c r="X61" s="65" t="e">
        <f>VLOOKUP($C61,食材マスタ!$A:$AB,5,FALSE)</f>
        <v>#N/A</v>
      </c>
      <c r="Y61" s="65" t="e">
        <f>VLOOKUP($C61,食材マスタ!$A:$AB,6,FALSE)</f>
        <v>#N/A</v>
      </c>
      <c r="Z61" s="65" t="e">
        <f>VLOOKUP($C61,食材マスタ!$A:$AB,13,FALSE)</f>
        <v>#N/A</v>
      </c>
      <c r="AA61" s="65" t="e">
        <f>VLOOKUP($C61,食材マスタ!$A:$AB,12,FALSE)</f>
        <v>#N/A</v>
      </c>
      <c r="AB61" s="65" t="e">
        <f>VLOOKUP($C61,食材マスタ!$A:$AB,14,FALSE)</f>
        <v>#N/A</v>
      </c>
      <c r="AC61" s="65" t="e">
        <f>VLOOKUP($C61,食材マスタ!$A:$AB,16,FALSE)</f>
        <v>#N/A</v>
      </c>
      <c r="AD61" s="65" t="e">
        <f>VLOOKUP($C61,食材マスタ!$A:$AB,19,FALSE)</f>
        <v>#N/A</v>
      </c>
      <c r="AE61" s="65" t="e">
        <f>VLOOKUP($C61,食材マスタ!$A:$AB,26,FALSE)</f>
        <v>#N/A</v>
      </c>
      <c r="AF61" s="65" t="e">
        <f>VLOOKUP($C61,食材マスタ!$A:$AB,28,FALSE)</f>
        <v>#N/A</v>
      </c>
    </row>
    <row r="62" spans="1:32" ht="14.25" customHeight="1" x14ac:dyDescent="0.25">
      <c r="A62" s="291"/>
      <c r="B62" s="292"/>
      <c r="C62" s="46"/>
      <c r="D62" s="47"/>
      <c r="E62" s="123" t="str">
        <f>IF(C62="","",VLOOKUP(C62,食材マスタ!$A$3:$AB$455,6,FALSE))</f>
        <v/>
      </c>
      <c r="F62" s="49"/>
      <c r="G62" s="50" t="str">
        <f t="shared" si="13"/>
        <v/>
      </c>
      <c r="H62" s="41" t="str">
        <f t="shared" si="14"/>
        <v/>
      </c>
      <c r="I62" s="126" t="str">
        <f>IF(C62="","",VLOOKUP(C62,食材マスタ!$A$3:$AB$455,13,FALSE))</f>
        <v/>
      </c>
      <c r="J62" s="43" t="str">
        <f t="shared" si="22"/>
        <v/>
      </c>
      <c r="K62" s="51" t="str">
        <f t="shared" si="15"/>
        <v/>
      </c>
      <c r="L62" s="134" t="str">
        <f t="shared" si="23"/>
        <v/>
      </c>
      <c r="M62" s="52" t="str">
        <f t="shared" si="16"/>
        <v/>
      </c>
      <c r="N62" s="134" t="str">
        <f t="shared" si="17"/>
        <v/>
      </c>
      <c r="O62" s="52" t="str">
        <f t="shared" si="18"/>
        <v/>
      </c>
      <c r="P62" s="134" t="str">
        <f t="shared" si="19"/>
        <v/>
      </c>
      <c r="Q62" s="52" t="str">
        <f t="shared" si="20"/>
        <v/>
      </c>
      <c r="R62" s="134" t="str">
        <f t="shared" si="21"/>
        <v/>
      </c>
      <c r="S62" s="13" t="str">
        <f t="shared" si="10"/>
        <v/>
      </c>
      <c r="T62" s="138"/>
      <c r="U62" s="29"/>
      <c r="X62" s="65" t="e">
        <f>VLOOKUP($C62,食材マスタ!$A:$AB,5,FALSE)</f>
        <v>#N/A</v>
      </c>
      <c r="Y62" s="65" t="e">
        <f>VLOOKUP($C62,食材マスタ!$A:$AB,6,FALSE)</f>
        <v>#N/A</v>
      </c>
      <c r="Z62" s="65" t="e">
        <f>VLOOKUP($C62,食材マスタ!$A:$AB,13,FALSE)</f>
        <v>#N/A</v>
      </c>
      <c r="AA62" s="65" t="e">
        <f>VLOOKUP($C62,食材マスタ!$A:$AB,12,FALSE)</f>
        <v>#N/A</v>
      </c>
      <c r="AB62" s="65" t="e">
        <f>VLOOKUP($C62,食材マスタ!$A:$AB,14,FALSE)</f>
        <v>#N/A</v>
      </c>
      <c r="AC62" s="65" t="e">
        <f>VLOOKUP($C62,食材マスタ!$A:$AB,16,FALSE)</f>
        <v>#N/A</v>
      </c>
      <c r="AD62" s="65" t="e">
        <f>VLOOKUP($C62,食材マスタ!$A:$AB,19,FALSE)</f>
        <v>#N/A</v>
      </c>
      <c r="AE62" s="65" t="e">
        <f>VLOOKUP($C62,食材マスタ!$A:$AB,26,FALSE)</f>
        <v>#N/A</v>
      </c>
      <c r="AF62" s="65" t="e">
        <f>VLOOKUP($C62,食材マスタ!$A:$AB,28,FALSE)</f>
        <v>#N/A</v>
      </c>
    </row>
    <row r="63" spans="1:32" ht="14.25" customHeight="1" x14ac:dyDescent="0.25">
      <c r="A63" s="291"/>
      <c r="B63" s="292"/>
      <c r="C63" s="46"/>
      <c r="D63" s="53"/>
      <c r="E63" s="123" t="str">
        <f>IF(C63="","",VLOOKUP(C63,食材マスタ!$A$3:$AB$455,6,FALSE))</f>
        <v/>
      </c>
      <c r="F63" s="49"/>
      <c r="G63" s="50" t="str">
        <f t="shared" si="13"/>
        <v/>
      </c>
      <c r="H63" s="41" t="str">
        <f t="shared" si="14"/>
        <v/>
      </c>
      <c r="I63" s="126" t="str">
        <f>IF(C63="","",VLOOKUP(C63,食材マスタ!$A$3:$AB$455,13,FALSE))</f>
        <v/>
      </c>
      <c r="J63" s="43" t="str">
        <f t="shared" si="22"/>
        <v/>
      </c>
      <c r="K63" s="51" t="str">
        <f t="shared" si="15"/>
        <v/>
      </c>
      <c r="L63" s="134" t="str">
        <f t="shared" si="23"/>
        <v/>
      </c>
      <c r="M63" s="52" t="str">
        <f t="shared" si="16"/>
        <v/>
      </c>
      <c r="N63" s="134" t="str">
        <f t="shared" si="17"/>
        <v/>
      </c>
      <c r="O63" s="52" t="str">
        <f t="shared" si="18"/>
        <v/>
      </c>
      <c r="P63" s="134" t="str">
        <f t="shared" si="19"/>
        <v/>
      </c>
      <c r="Q63" s="52" t="str">
        <f t="shared" si="20"/>
        <v/>
      </c>
      <c r="R63" s="134" t="str">
        <f t="shared" si="21"/>
        <v/>
      </c>
      <c r="S63" s="13" t="str">
        <f t="shared" si="10"/>
        <v/>
      </c>
      <c r="T63" s="138"/>
      <c r="U63" s="29"/>
      <c r="X63" s="65" t="e">
        <f>VLOOKUP($C63,食材マスタ!$A:$AB,5,FALSE)</f>
        <v>#N/A</v>
      </c>
      <c r="Y63" s="65" t="e">
        <f>VLOOKUP($C63,食材マスタ!$A:$AB,6,FALSE)</f>
        <v>#N/A</v>
      </c>
      <c r="Z63" s="65" t="e">
        <f>VLOOKUP($C63,食材マスタ!$A:$AB,13,FALSE)</f>
        <v>#N/A</v>
      </c>
      <c r="AA63" s="65" t="e">
        <f>VLOOKUP($C63,食材マスタ!$A:$AB,12,FALSE)</f>
        <v>#N/A</v>
      </c>
      <c r="AB63" s="65" t="e">
        <f>VLOOKUP($C63,食材マスタ!$A:$AB,14,FALSE)</f>
        <v>#N/A</v>
      </c>
      <c r="AC63" s="65" t="e">
        <f>VLOOKUP($C63,食材マスタ!$A:$AB,16,FALSE)</f>
        <v>#N/A</v>
      </c>
      <c r="AD63" s="65" t="e">
        <f>VLOOKUP($C63,食材マスタ!$A:$AB,19,FALSE)</f>
        <v>#N/A</v>
      </c>
      <c r="AE63" s="65" t="e">
        <f>VLOOKUP($C63,食材マスタ!$A:$AB,26,FALSE)</f>
        <v>#N/A</v>
      </c>
      <c r="AF63" s="65" t="e">
        <f>VLOOKUP($C63,食材マスタ!$A:$AB,28,FALSE)</f>
        <v>#N/A</v>
      </c>
    </row>
    <row r="64" spans="1:32" ht="14.25" customHeight="1" x14ac:dyDescent="0.25">
      <c r="A64" s="291"/>
      <c r="B64" s="292"/>
      <c r="C64" s="46"/>
      <c r="D64" s="47"/>
      <c r="E64" s="123" t="str">
        <f>IF(C64="","",VLOOKUP(C64,食材マスタ!$A$3:$AB$455,6,FALSE))</f>
        <v/>
      </c>
      <c r="F64" s="49"/>
      <c r="G64" s="50" t="str">
        <f t="shared" si="13"/>
        <v/>
      </c>
      <c r="H64" s="41" t="str">
        <f t="shared" si="14"/>
        <v/>
      </c>
      <c r="I64" s="126" t="str">
        <f>IF(C64="","",VLOOKUP(C64,食材マスタ!$A$3:$AB$455,13,FALSE))</f>
        <v/>
      </c>
      <c r="J64" s="43" t="str">
        <f t="shared" si="22"/>
        <v/>
      </c>
      <c r="K64" s="51" t="str">
        <f t="shared" si="15"/>
        <v/>
      </c>
      <c r="L64" s="134" t="str">
        <f t="shared" si="23"/>
        <v/>
      </c>
      <c r="M64" s="52" t="str">
        <f t="shared" si="16"/>
        <v/>
      </c>
      <c r="N64" s="134" t="str">
        <f t="shared" si="17"/>
        <v/>
      </c>
      <c r="O64" s="52" t="str">
        <f t="shared" si="18"/>
        <v/>
      </c>
      <c r="P64" s="134" t="str">
        <f t="shared" si="19"/>
        <v/>
      </c>
      <c r="Q64" s="52" t="str">
        <f t="shared" si="20"/>
        <v/>
      </c>
      <c r="R64" s="134" t="str">
        <f t="shared" si="21"/>
        <v/>
      </c>
      <c r="S64" s="13" t="str">
        <f t="shared" si="10"/>
        <v/>
      </c>
      <c r="T64" s="138"/>
      <c r="U64" s="29"/>
      <c r="X64" s="65" t="e">
        <f>VLOOKUP($C64,食材マスタ!$A:$AB,5,FALSE)</f>
        <v>#N/A</v>
      </c>
      <c r="Y64" s="65" t="e">
        <f>VLOOKUP($C64,食材マスタ!$A:$AB,6,FALSE)</f>
        <v>#N/A</v>
      </c>
      <c r="Z64" s="65" t="e">
        <f>VLOOKUP($C64,食材マスタ!$A:$AB,13,FALSE)</f>
        <v>#N/A</v>
      </c>
      <c r="AA64" s="65" t="e">
        <f>VLOOKUP($C64,食材マスタ!$A:$AB,12,FALSE)</f>
        <v>#N/A</v>
      </c>
      <c r="AB64" s="65" t="e">
        <f>VLOOKUP($C64,食材マスタ!$A:$AB,14,FALSE)</f>
        <v>#N/A</v>
      </c>
      <c r="AC64" s="65" t="e">
        <f>VLOOKUP($C64,食材マスタ!$A:$AB,16,FALSE)</f>
        <v>#N/A</v>
      </c>
      <c r="AD64" s="65" t="e">
        <f>VLOOKUP($C64,食材マスタ!$A:$AB,19,FALSE)</f>
        <v>#N/A</v>
      </c>
      <c r="AE64" s="65" t="e">
        <f>VLOOKUP($C64,食材マスタ!$A:$AB,26,FALSE)</f>
        <v>#N/A</v>
      </c>
      <c r="AF64" s="65" t="e">
        <f>VLOOKUP($C64,食材マスタ!$A:$AB,28,FALSE)</f>
        <v>#N/A</v>
      </c>
    </row>
    <row r="65" spans="1:32" ht="14.25" customHeight="1" x14ac:dyDescent="0.25">
      <c r="A65" s="291"/>
      <c r="B65" s="292"/>
      <c r="C65" s="46"/>
      <c r="D65" s="47"/>
      <c r="E65" s="123" t="str">
        <f>IF(C65="","",VLOOKUP(C65,食材マスタ!$A$3:$AB$455,6,FALSE))</f>
        <v/>
      </c>
      <c r="F65" s="49"/>
      <c r="G65" s="50" t="str">
        <f t="shared" si="13"/>
        <v/>
      </c>
      <c r="H65" s="41" t="str">
        <f t="shared" si="14"/>
        <v/>
      </c>
      <c r="I65" s="126" t="str">
        <f>IF(C65="","",VLOOKUP(C65,食材マスタ!$A$3:$AB$455,13,FALSE))</f>
        <v/>
      </c>
      <c r="J65" s="43" t="str">
        <f t="shared" si="22"/>
        <v/>
      </c>
      <c r="K65" s="51" t="str">
        <f t="shared" si="15"/>
        <v/>
      </c>
      <c r="L65" s="134" t="str">
        <f t="shared" si="23"/>
        <v/>
      </c>
      <c r="M65" s="52" t="str">
        <f t="shared" si="16"/>
        <v/>
      </c>
      <c r="N65" s="134" t="str">
        <f t="shared" si="17"/>
        <v/>
      </c>
      <c r="O65" s="52" t="str">
        <f t="shared" si="18"/>
        <v/>
      </c>
      <c r="P65" s="134" t="str">
        <f t="shared" si="19"/>
        <v/>
      </c>
      <c r="Q65" s="52" t="str">
        <f t="shared" si="20"/>
        <v/>
      </c>
      <c r="R65" s="134" t="str">
        <f t="shared" si="21"/>
        <v/>
      </c>
      <c r="S65" s="13" t="str">
        <f t="shared" si="10"/>
        <v/>
      </c>
      <c r="T65" s="138"/>
      <c r="U65" s="29"/>
      <c r="X65" s="65" t="e">
        <f>VLOOKUP($C65,食材マスタ!$A:$AB,5,FALSE)</f>
        <v>#N/A</v>
      </c>
      <c r="Y65" s="65" t="e">
        <f>VLOOKUP($C65,食材マスタ!$A:$AB,6,FALSE)</f>
        <v>#N/A</v>
      </c>
      <c r="Z65" s="65" t="e">
        <f>VLOOKUP($C65,食材マスタ!$A:$AB,13,FALSE)</f>
        <v>#N/A</v>
      </c>
      <c r="AA65" s="65" t="e">
        <f>VLOOKUP($C65,食材マスタ!$A:$AB,12,FALSE)</f>
        <v>#N/A</v>
      </c>
      <c r="AB65" s="65" t="e">
        <f>VLOOKUP($C65,食材マスタ!$A:$AB,14,FALSE)</f>
        <v>#N/A</v>
      </c>
      <c r="AC65" s="65" t="e">
        <f>VLOOKUP($C65,食材マスタ!$A:$AB,16,FALSE)</f>
        <v>#N/A</v>
      </c>
      <c r="AD65" s="65" t="e">
        <f>VLOOKUP($C65,食材マスタ!$A:$AB,19,FALSE)</f>
        <v>#N/A</v>
      </c>
      <c r="AE65" s="65" t="e">
        <f>VLOOKUP($C65,食材マスタ!$A:$AB,26,FALSE)</f>
        <v>#N/A</v>
      </c>
      <c r="AF65" s="65" t="e">
        <f>VLOOKUP($C65,食材マスタ!$A:$AB,28,FALSE)</f>
        <v>#N/A</v>
      </c>
    </row>
    <row r="66" spans="1:32" ht="14.25" customHeight="1" x14ac:dyDescent="0.25">
      <c r="A66" s="291"/>
      <c r="B66" s="292"/>
      <c r="C66" s="46"/>
      <c r="D66" s="53"/>
      <c r="E66" s="123" t="str">
        <f>IF(C66="","",VLOOKUP(C66,食材マスタ!$A$3:$AB$455,6,FALSE))</f>
        <v/>
      </c>
      <c r="F66" s="49"/>
      <c r="G66" s="50" t="str">
        <f t="shared" si="13"/>
        <v/>
      </c>
      <c r="H66" s="41" t="str">
        <f t="shared" si="14"/>
        <v/>
      </c>
      <c r="I66" s="126" t="str">
        <f>IF(C66="","",VLOOKUP(C66,食材マスタ!$A$3:$AB$455,13,FALSE))</f>
        <v/>
      </c>
      <c r="J66" s="43" t="str">
        <f t="shared" si="22"/>
        <v/>
      </c>
      <c r="K66" s="51" t="str">
        <f t="shared" si="15"/>
        <v/>
      </c>
      <c r="L66" s="134" t="str">
        <f t="shared" si="23"/>
        <v/>
      </c>
      <c r="M66" s="52" t="str">
        <f t="shared" si="16"/>
        <v/>
      </c>
      <c r="N66" s="134" t="str">
        <f t="shared" si="17"/>
        <v/>
      </c>
      <c r="O66" s="52" t="str">
        <f t="shared" si="18"/>
        <v/>
      </c>
      <c r="P66" s="134" t="str">
        <f t="shared" si="19"/>
        <v/>
      </c>
      <c r="Q66" s="52" t="str">
        <f t="shared" si="20"/>
        <v/>
      </c>
      <c r="R66" s="134" t="str">
        <f t="shared" si="21"/>
        <v/>
      </c>
      <c r="S66" s="13" t="str">
        <f t="shared" si="10"/>
        <v/>
      </c>
      <c r="T66" s="138"/>
      <c r="U66" s="30"/>
      <c r="X66" s="65" t="e">
        <f>VLOOKUP($C66,食材マスタ!$A:$AB,5,FALSE)</f>
        <v>#N/A</v>
      </c>
      <c r="Y66" s="65" t="e">
        <f>VLOOKUP($C66,食材マスタ!$A:$AB,6,FALSE)</f>
        <v>#N/A</v>
      </c>
      <c r="Z66" s="65" t="e">
        <f>VLOOKUP($C66,食材マスタ!$A:$AB,13,FALSE)</f>
        <v>#N/A</v>
      </c>
      <c r="AA66" s="65" t="e">
        <f>VLOOKUP($C66,食材マスタ!$A:$AB,12,FALSE)</f>
        <v>#N/A</v>
      </c>
      <c r="AB66" s="65" t="e">
        <f>VLOOKUP($C66,食材マスタ!$A:$AB,14,FALSE)</f>
        <v>#N/A</v>
      </c>
      <c r="AC66" s="65" t="e">
        <f>VLOOKUP($C66,食材マスタ!$A:$AB,16,FALSE)</f>
        <v>#N/A</v>
      </c>
      <c r="AD66" s="65" t="e">
        <f>VLOOKUP($C66,食材マスタ!$A:$AB,19,FALSE)</f>
        <v>#N/A</v>
      </c>
      <c r="AE66" s="65" t="e">
        <f>VLOOKUP($C66,食材マスタ!$A:$AB,26,FALSE)</f>
        <v>#N/A</v>
      </c>
      <c r="AF66" s="65" t="e">
        <f>VLOOKUP($C66,食材マスタ!$A:$AB,28,FALSE)</f>
        <v>#N/A</v>
      </c>
    </row>
    <row r="67" spans="1:32" ht="14.25" customHeight="1" x14ac:dyDescent="0.25">
      <c r="A67" s="291"/>
      <c r="B67" s="292"/>
      <c r="C67" s="46"/>
      <c r="D67" s="53"/>
      <c r="E67" s="123" t="str">
        <f>IF(C67="","",VLOOKUP(C67,食材マスタ!$A$3:$AB$455,6,FALSE))</f>
        <v/>
      </c>
      <c r="F67" s="49"/>
      <c r="G67" s="50" t="str">
        <f t="shared" ref="G67:G70" si="24">IF(C67="","",F67/((100-I67)/100))</f>
        <v/>
      </c>
      <c r="H67" s="41" t="str">
        <f t="shared" ref="H67:H70" si="25">IF(C67="","",ROUND(G67*AA67,1))</f>
        <v/>
      </c>
      <c r="I67" s="126" t="str">
        <f>IF(C67="","",VLOOKUP(C67,食材マスタ!$A$3:$AB$455,13,FALSE))</f>
        <v/>
      </c>
      <c r="J67" s="43" t="str">
        <f t="shared" ref="J67:J70" si="26">K67</f>
        <v/>
      </c>
      <c r="K67" s="51" t="str">
        <f t="shared" ref="K67:K70" si="27">IF(C67="","",ROUND((F67*AB67)/100,0))</f>
        <v/>
      </c>
      <c r="L67" s="134" t="str">
        <f t="shared" ref="L67:L70" si="28">M67</f>
        <v/>
      </c>
      <c r="M67" s="52" t="str">
        <f t="shared" ref="M67:M70" si="29">IF(C67="","",ROUND((F67*AC67)/100,1))</f>
        <v/>
      </c>
      <c r="N67" s="134" t="str">
        <f t="shared" ref="N67:N70" si="30">O67</f>
        <v/>
      </c>
      <c r="O67" s="52" t="str">
        <f t="shared" ref="O67:O70" si="31">IF(C67="","",ROUND((F67*AD67)/100,1))</f>
        <v/>
      </c>
      <c r="P67" s="134" t="str">
        <f t="shared" ref="P67:P70" si="32">Q67</f>
        <v/>
      </c>
      <c r="Q67" s="52" t="str">
        <f t="shared" ref="Q67:Q70" si="33">IF(C67="","",ROUND((F67*AE67)/100,1))</f>
        <v/>
      </c>
      <c r="R67" s="134" t="str">
        <f t="shared" ref="R67:R70" si="34">S67</f>
        <v/>
      </c>
      <c r="S67" s="13" t="str">
        <f t="shared" ref="S67:S70" si="35">IF(C67="","",ROUND((F67*AF67)/100,1))</f>
        <v/>
      </c>
      <c r="T67" s="138"/>
      <c r="U67" s="29"/>
      <c r="X67" s="65" t="e">
        <f>VLOOKUP($C67,食材マスタ!$A:$AB,5,FALSE)</f>
        <v>#N/A</v>
      </c>
      <c r="Y67" s="65" t="e">
        <f>VLOOKUP($C67,食材マスタ!$A:$AB,6,FALSE)</f>
        <v>#N/A</v>
      </c>
      <c r="Z67" s="65" t="e">
        <f>VLOOKUP($C67,食材マスタ!$A:$AB,13,FALSE)</f>
        <v>#N/A</v>
      </c>
      <c r="AA67" s="65" t="e">
        <f>VLOOKUP($C67,食材マスタ!$A:$AB,12,FALSE)</f>
        <v>#N/A</v>
      </c>
      <c r="AB67" s="65" t="e">
        <f>VLOOKUP($C67,食材マスタ!$A:$AB,14,FALSE)</f>
        <v>#N/A</v>
      </c>
      <c r="AC67" s="65" t="e">
        <f>VLOOKUP($C67,食材マスタ!$A:$AB,16,FALSE)</f>
        <v>#N/A</v>
      </c>
      <c r="AD67" s="65" t="e">
        <f>VLOOKUP($C67,食材マスタ!$A:$AB,19,FALSE)</f>
        <v>#N/A</v>
      </c>
      <c r="AE67" s="65" t="e">
        <f>VLOOKUP($C67,食材マスタ!$A:$AB,26,FALSE)</f>
        <v>#N/A</v>
      </c>
      <c r="AF67" s="65" t="e">
        <f>VLOOKUP($C67,食材マスタ!$A:$AB,28,FALSE)</f>
        <v>#N/A</v>
      </c>
    </row>
    <row r="68" spans="1:32" ht="14.25" customHeight="1" x14ac:dyDescent="0.25">
      <c r="A68" s="291"/>
      <c r="B68" s="292"/>
      <c r="C68" s="46"/>
      <c r="D68" s="47"/>
      <c r="E68" s="123" t="str">
        <f>IF(C68="","",VLOOKUP(C68,食材マスタ!$A$3:$AB$455,6,FALSE))</f>
        <v/>
      </c>
      <c r="F68" s="49"/>
      <c r="G68" s="50" t="str">
        <f t="shared" si="24"/>
        <v/>
      </c>
      <c r="H68" s="41" t="str">
        <f t="shared" si="25"/>
        <v/>
      </c>
      <c r="I68" s="126" t="str">
        <f>IF(C68="","",VLOOKUP(C68,食材マスタ!$A$3:$AB$455,13,FALSE))</f>
        <v/>
      </c>
      <c r="J68" s="43" t="str">
        <f t="shared" si="26"/>
        <v/>
      </c>
      <c r="K68" s="51" t="str">
        <f t="shared" si="27"/>
        <v/>
      </c>
      <c r="L68" s="134" t="str">
        <f t="shared" si="28"/>
        <v/>
      </c>
      <c r="M68" s="52" t="str">
        <f t="shared" si="29"/>
        <v/>
      </c>
      <c r="N68" s="134" t="str">
        <f t="shared" si="30"/>
        <v/>
      </c>
      <c r="O68" s="52" t="str">
        <f t="shared" si="31"/>
        <v/>
      </c>
      <c r="P68" s="134" t="str">
        <f t="shared" si="32"/>
        <v/>
      </c>
      <c r="Q68" s="52" t="str">
        <f t="shared" si="33"/>
        <v/>
      </c>
      <c r="R68" s="134" t="str">
        <f t="shared" si="34"/>
        <v/>
      </c>
      <c r="S68" s="13" t="str">
        <f t="shared" si="35"/>
        <v/>
      </c>
      <c r="T68" s="138"/>
      <c r="U68" s="29"/>
      <c r="X68" s="65" t="e">
        <f>VLOOKUP($C68,食材マスタ!$A:$AB,5,FALSE)</f>
        <v>#N/A</v>
      </c>
      <c r="Y68" s="65" t="e">
        <f>VLOOKUP($C68,食材マスタ!$A:$AB,6,FALSE)</f>
        <v>#N/A</v>
      </c>
      <c r="Z68" s="65" t="e">
        <f>VLOOKUP($C68,食材マスタ!$A:$AB,13,FALSE)</f>
        <v>#N/A</v>
      </c>
      <c r="AA68" s="65" t="e">
        <f>VLOOKUP($C68,食材マスタ!$A:$AB,12,FALSE)</f>
        <v>#N/A</v>
      </c>
      <c r="AB68" s="65" t="e">
        <f>VLOOKUP($C68,食材マスタ!$A:$AB,14,FALSE)</f>
        <v>#N/A</v>
      </c>
      <c r="AC68" s="65" t="e">
        <f>VLOOKUP($C68,食材マスタ!$A:$AB,16,FALSE)</f>
        <v>#N/A</v>
      </c>
      <c r="AD68" s="65" t="e">
        <f>VLOOKUP($C68,食材マスタ!$A:$AB,19,FALSE)</f>
        <v>#N/A</v>
      </c>
      <c r="AE68" s="65" t="e">
        <f>VLOOKUP($C68,食材マスタ!$A:$AB,26,FALSE)</f>
        <v>#N/A</v>
      </c>
      <c r="AF68" s="65" t="e">
        <f>VLOOKUP($C68,食材マスタ!$A:$AB,28,FALSE)</f>
        <v>#N/A</v>
      </c>
    </row>
    <row r="69" spans="1:32" ht="14.25" customHeight="1" x14ac:dyDescent="0.25">
      <c r="A69" s="291"/>
      <c r="B69" s="292"/>
      <c r="C69" s="46"/>
      <c r="D69" s="47"/>
      <c r="E69" s="123" t="str">
        <f>IF(C69="","",VLOOKUP(C69,食材マスタ!$A$3:$AB$455,6,FALSE))</f>
        <v/>
      </c>
      <c r="F69" s="49"/>
      <c r="G69" s="50" t="str">
        <f t="shared" si="24"/>
        <v/>
      </c>
      <c r="H69" s="41" t="str">
        <f t="shared" si="25"/>
        <v/>
      </c>
      <c r="I69" s="126" t="str">
        <f>IF(C69="","",VLOOKUP(C69,食材マスタ!$A$3:$AB$455,13,FALSE))</f>
        <v/>
      </c>
      <c r="J69" s="43" t="str">
        <f t="shared" si="26"/>
        <v/>
      </c>
      <c r="K69" s="51" t="str">
        <f t="shared" si="27"/>
        <v/>
      </c>
      <c r="L69" s="134" t="str">
        <f t="shared" si="28"/>
        <v/>
      </c>
      <c r="M69" s="52" t="str">
        <f t="shared" si="29"/>
        <v/>
      </c>
      <c r="N69" s="134" t="str">
        <f t="shared" si="30"/>
        <v/>
      </c>
      <c r="O69" s="52" t="str">
        <f t="shared" si="31"/>
        <v/>
      </c>
      <c r="P69" s="134" t="str">
        <f t="shared" si="32"/>
        <v/>
      </c>
      <c r="Q69" s="52" t="str">
        <f t="shared" si="33"/>
        <v/>
      </c>
      <c r="R69" s="134" t="str">
        <f t="shared" si="34"/>
        <v/>
      </c>
      <c r="S69" s="13" t="str">
        <f t="shared" si="35"/>
        <v/>
      </c>
      <c r="T69" s="138"/>
      <c r="U69" s="29"/>
      <c r="X69" s="65" t="e">
        <f>VLOOKUP($C69,食材マスタ!$A:$AB,5,FALSE)</f>
        <v>#N/A</v>
      </c>
      <c r="Y69" s="65" t="e">
        <f>VLOOKUP($C69,食材マスタ!$A:$AB,6,FALSE)</f>
        <v>#N/A</v>
      </c>
      <c r="Z69" s="65" t="e">
        <f>VLOOKUP($C69,食材マスタ!$A:$AB,13,FALSE)</f>
        <v>#N/A</v>
      </c>
      <c r="AA69" s="65" t="e">
        <f>VLOOKUP($C69,食材マスタ!$A:$AB,12,FALSE)</f>
        <v>#N/A</v>
      </c>
      <c r="AB69" s="65" t="e">
        <f>VLOOKUP($C69,食材マスタ!$A:$AB,14,FALSE)</f>
        <v>#N/A</v>
      </c>
      <c r="AC69" s="65" t="e">
        <f>VLOOKUP($C69,食材マスタ!$A:$AB,16,FALSE)</f>
        <v>#N/A</v>
      </c>
      <c r="AD69" s="65" t="e">
        <f>VLOOKUP($C69,食材マスタ!$A:$AB,19,FALSE)</f>
        <v>#N/A</v>
      </c>
      <c r="AE69" s="65" t="e">
        <f>VLOOKUP($C69,食材マスタ!$A:$AB,26,FALSE)</f>
        <v>#N/A</v>
      </c>
      <c r="AF69" s="65" t="e">
        <f>VLOOKUP($C69,食材マスタ!$A:$AB,28,FALSE)</f>
        <v>#N/A</v>
      </c>
    </row>
    <row r="70" spans="1:32" ht="14.25" customHeight="1" x14ac:dyDescent="0.25">
      <c r="A70" s="291"/>
      <c r="B70" s="292"/>
      <c r="C70" s="46"/>
      <c r="D70" s="53"/>
      <c r="E70" s="123" t="str">
        <f>IF(C70="","",VLOOKUP(C70,食材マスタ!$A$3:$AB$455,6,FALSE))</f>
        <v/>
      </c>
      <c r="F70" s="49"/>
      <c r="G70" s="50" t="str">
        <f t="shared" si="24"/>
        <v/>
      </c>
      <c r="H70" s="41" t="str">
        <f t="shared" si="25"/>
        <v/>
      </c>
      <c r="I70" s="126" t="str">
        <f>IF(C70="","",VLOOKUP(C70,食材マスタ!$A$3:$AB$455,13,FALSE))</f>
        <v/>
      </c>
      <c r="J70" s="43" t="str">
        <f t="shared" si="26"/>
        <v/>
      </c>
      <c r="K70" s="51" t="str">
        <f t="shared" si="27"/>
        <v/>
      </c>
      <c r="L70" s="134" t="str">
        <f t="shared" si="28"/>
        <v/>
      </c>
      <c r="M70" s="52" t="str">
        <f t="shared" si="29"/>
        <v/>
      </c>
      <c r="N70" s="134" t="str">
        <f t="shared" si="30"/>
        <v/>
      </c>
      <c r="O70" s="52" t="str">
        <f t="shared" si="31"/>
        <v/>
      </c>
      <c r="P70" s="134" t="str">
        <f t="shared" si="32"/>
        <v/>
      </c>
      <c r="Q70" s="52" t="str">
        <f t="shared" si="33"/>
        <v/>
      </c>
      <c r="R70" s="134" t="str">
        <f t="shared" si="34"/>
        <v/>
      </c>
      <c r="S70" s="13" t="str">
        <f t="shared" si="35"/>
        <v/>
      </c>
      <c r="T70" s="138"/>
      <c r="U70" s="30"/>
      <c r="X70" s="65" t="e">
        <f>VLOOKUP($C70,食材マスタ!$A:$AB,5,FALSE)</f>
        <v>#N/A</v>
      </c>
      <c r="Y70" s="65" t="e">
        <f>VLOOKUP($C70,食材マスタ!$A:$AB,6,FALSE)</f>
        <v>#N/A</v>
      </c>
      <c r="Z70" s="65" t="e">
        <f>VLOOKUP($C70,食材マスタ!$A:$AB,13,FALSE)</f>
        <v>#N/A</v>
      </c>
      <c r="AA70" s="65" t="e">
        <f>VLOOKUP($C70,食材マスタ!$A:$AB,12,FALSE)</f>
        <v>#N/A</v>
      </c>
      <c r="AB70" s="65" t="e">
        <f>VLOOKUP($C70,食材マスタ!$A:$AB,14,FALSE)</f>
        <v>#N/A</v>
      </c>
      <c r="AC70" s="65" t="e">
        <f>VLOOKUP($C70,食材マスタ!$A:$AB,16,FALSE)</f>
        <v>#N/A</v>
      </c>
      <c r="AD70" s="65" t="e">
        <f>VLOOKUP($C70,食材マスタ!$A:$AB,19,FALSE)</f>
        <v>#N/A</v>
      </c>
      <c r="AE70" s="65" t="e">
        <f>VLOOKUP($C70,食材マスタ!$A:$AB,26,FALSE)</f>
        <v>#N/A</v>
      </c>
      <c r="AF70" s="65" t="e">
        <f>VLOOKUP($C70,食材マスタ!$A:$AB,28,FALSE)</f>
        <v>#N/A</v>
      </c>
    </row>
    <row r="71" spans="1:32" ht="14.25" customHeight="1" x14ac:dyDescent="0.25">
      <c r="A71" s="291"/>
      <c r="B71" s="292"/>
      <c r="C71" s="46"/>
      <c r="D71" s="47"/>
      <c r="E71" s="123" t="str">
        <f>IF(C71="","",VLOOKUP(C71,食材マスタ!$A$3:$AB$455,6,FALSE))</f>
        <v/>
      </c>
      <c r="F71" s="49"/>
      <c r="G71" s="50" t="str">
        <f t="shared" si="13"/>
        <v/>
      </c>
      <c r="H71" s="41" t="str">
        <f t="shared" si="14"/>
        <v/>
      </c>
      <c r="I71" s="126" t="str">
        <f>IF(C71="","",VLOOKUP(C71,食材マスタ!$A$3:$AB$455,13,FALSE))</f>
        <v/>
      </c>
      <c r="J71" s="43" t="str">
        <f t="shared" si="22"/>
        <v/>
      </c>
      <c r="K71" s="51" t="str">
        <f t="shared" si="15"/>
        <v/>
      </c>
      <c r="L71" s="134" t="str">
        <f t="shared" si="23"/>
        <v/>
      </c>
      <c r="M71" s="52" t="str">
        <f t="shared" si="16"/>
        <v/>
      </c>
      <c r="N71" s="134" t="str">
        <f t="shared" si="17"/>
        <v/>
      </c>
      <c r="O71" s="52" t="str">
        <f t="shared" si="18"/>
        <v/>
      </c>
      <c r="P71" s="134" t="str">
        <f t="shared" si="19"/>
        <v/>
      </c>
      <c r="Q71" s="52" t="str">
        <f t="shared" si="20"/>
        <v/>
      </c>
      <c r="R71" s="134" t="str">
        <f t="shared" si="21"/>
        <v/>
      </c>
      <c r="S71" s="13" t="str">
        <f t="shared" si="10"/>
        <v/>
      </c>
      <c r="T71" s="138"/>
      <c r="U71" s="30"/>
      <c r="X71" s="65" t="e">
        <f>VLOOKUP($C71,食材マスタ!$A:$AB,5,FALSE)</f>
        <v>#N/A</v>
      </c>
      <c r="Y71" s="65" t="e">
        <f>VLOOKUP($C71,食材マスタ!$A:$AB,6,FALSE)</f>
        <v>#N/A</v>
      </c>
      <c r="Z71" s="65" t="e">
        <f>VLOOKUP($C71,食材マスタ!$A:$AB,13,FALSE)</f>
        <v>#N/A</v>
      </c>
      <c r="AA71" s="65" t="e">
        <f>VLOOKUP($C71,食材マスタ!$A:$AB,12,FALSE)</f>
        <v>#N/A</v>
      </c>
      <c r="AB71" s="65" t="e">
        <f>VLOOKUP($C71,食材マスタ!$A:$AB,14,FALSE)</f>
        <v>#N/A</v>
      </c>
      <c r="AC71" s="65" t="e">
        <f>VLOOKUP($C71,食材マスタ!$A:$AB,16,FALSE)</f>
        <v>#N/A</v>
      </c>
      <c r="AD71" s="65" t="e">
        <f>VLOOKUP($C71,食材マスタ!$A:$AB,19,FALSE)</f>
        <v>#N/A</v>
      </c>
      <c r="AE71" s="65" t="e">
        <f>VLOOKUP($C71,食材マスタ!$A:$AB,26,FALSE)</f>
        <v>#N/A</v>
      </c>
      <c r="AF71" s="65" t="e">
        <f>VLOOKUP($C71,食材マスタ!$A:$AB,28,FALSE)</f>
        <v>#N/A</v>
      </c>
    </row>
    <row r="72" spans="1:32" ht="14.25" customHeight="1" x14ac:dyDescent="0.25">
      <c r="A72" s="291"/>
      <c r="B72" s="292"/>
      <c r="C72" s="46"/>
      <c r="D72" s="47"/>
      <c r="E72" s="123" t="str">
        <f>IF(C72="","",VLOOKUP(C72,食材マスタ!$A$3:$AB$455,6,FALSE))</f>
        <v/>
      </c>
      <c r="F72" s="49"/>
      <c r="G72" s="50" t="str">
        <f t="shared" si="13"/>
        <v/>
      </c>
      <c r="H72" s="41" t="str">
        <f t="shared" si="14"/>
        <v/>
      </c>
      <c r="I72" s="126" t="str">
        <f>IF(C72="","",VLOOKUP(C72,食材マスタ!$A$3:$AB$455,13,FALSE))</f>
        <v/>
      </c>
      <c r="J72" s="43" t="str">
        <f t="shared" si="22"/>
        <v/>
      </c>
      <c r="K72" s="51" t="str">
        <f t="shared" si="15"/>
        <v/>
      </c>
      <c r="L72" s="134" t="str">
        <f t="shared" si="23"/>
        <v/>
      </c>
      <c r="M72" s="52" t="str">
        <f t="shared" si="16"/>
        <v/>
      </c>
      <c r="N72" s="134" t="str">
        <f t="shared" si="17"/>
        <v/>
      </c>
      <c r="O72" s="52" t="str">
        <f t="shared" si="18"/>
        <v/>
      </c>
      <c r="P72" s="134" t="str">
        <f t="shared" si="19"/>
        <v/>
      </c>
      <c r="Q72" s="52" t="str">
        <f t="shared" si="20"/>
        <v/>
      </c>
      <c r="R72" s="134" t="str">
        <f t="shared" si="21"/>
        <v/>
      </c>
      <c r="S72" s="13" t="str">
        <f t="shared" si="10"/>
        <v/>
      </c>
      <c r="T72" s="138"/>
      <c r="U72" s="30"/>
      <c r="X72" s="65" t="e">
        <f>VLOOKUP($C72,食材マスタ!$A:$AB,5,FALSE)</f>
        <v>#N/A</v>
      </c>
      <c r="Y72" s="65" t="e">
        <f>VLOOKUP($C72,食材マスタ!$A:$AB,6,FALSE)</f>
        <v>#N/A</v>
      </c>
      <c r="Z72" s="65" t="e">
        <f>VLOOKUP($C72,食材マスタ!$A:$AB,13,FALSE)</f>
        <v>#N/A</v>
      </c>
      <c r="AA72" s="65" t="e">
        <f>VLOOKUP($C72,食材マスタ!$A:$AB,12,FALSE)</f>
        <v>#N/A</v>
      </c>
      <c r="AB72" s="65" t="e">
        <f>VLOOKUP($C72,食材マスタ!$A:$AB,14,FALSE)</f>
        <v>#N/A</v>
      </c>
      <c r="AC72" s="65" t="e">
        <f>VLOOKUP($C72,食材マスタ!$A:$AB,16,FALSE)</f>
        <v>#N/A</v>
      </c>
      <c r="AD72" s="65" t="e">
        <f>VLOOKUP($C72,食材マスタ!$A:$AB,19,FALSE)</f>
        <v>#N/A</v>
      </c>
      <c r="AE72" s="65" t="e">
        <f>VLOOKUP($C72,食材マスタ!$A:$AB,26,FALSE)</f>
        <v>#N/A</v>
      </c>
      <c r="AF72" s="65" t="e">
        <f>VLOOKUP($C72,食材マスタ!$A:$AB,28,FALSE)</f>
        <v>#N/A</v>
      </c>
    </row>
    <row r="73" spans="1:32" ht="14.25" customHeight="1" x14ac:dyDescent="0.25">
      <c r="A73" s="291"/>
      <c r="B73" s="292"/>
      <c r="C73" s="46"/>
      <c r="D73" s="47"/>
      <c r="E73" s="123" t="str">
        <f>IF(C73="","",VLOOKUP(C73,食材マスタ!$A$3:$AB$455,6,FALSE))</f>
        <v/>
      </c>
      <c r="F73" s="49"/>
      <c r="G73" s="50" t="str">
        <f t="shared" si="13"/>
        <v/>
      </c>
      <c r="H73" s="41" t="str">
        <f t="shared" si="14"/>
        <v/>
      </c>
      <c r="I73" s="126" t="str">
        <f>IF(C73="","",VLOOKUP(C73,食材マスタ!$A$3:$AB$455,13,FALSE))</f>
        <v/>
      </c>
      <c r="J73" s="43" t="str">
        <f t="shared" si="22"/>
        <v/>
      </c>
      <c r="K73" s="51" t="str">
        <f t="shared" si="15"/>
        <v/>
      </c>
      <c r="L73" s="134" t="str">
        <f t="shared" si="23"/>
        <v/>
      </c>
      <c r="M73" s="52" t="str">
        <f t="shared" si="16"/>
        <v/>
      </c>
      <c r="N73" s="134" t="str">
        <f t="shared" si="17"/>
        <v/>
      </c>
      <c r="O73" s="52" t="str">
        <f t="shared" si="18"/>
        <v/>
      </c>
      <c r="P73" s="134" t="str">
        <f t="shared" si="19"/>
        <v/>
      </c>
      <c r="Q73" s="52" t="str">
        <f t="shared" si="20"/>
        <v/>
      </c>
      <c r="R73" s="134" t="str">
        <f t="shared" si="21"/>
        <v/>
      </c>
      <c r="S73" s="13" t="str">
        <f t="shared" si="10"/>
        <v/>
      </c>
      <c r="T73" s="138"/>
      <c r="U73" s="30"/>
      <c r="X73" s="65" t="e">
        <f>VLOOKUP($C73,食材マスタ!$A:$AB,5,FALSE)</f>
        <v>#N/A</v>
      </c>
      <c r="Y73" s="65" t="e">
        <f>VLOOKUP($C73,食材マスタ!$A:$AB,6,FALSE)</f>
        <v>#N/A</v>
      </c>
      <c r="Z73" s="65" t="e">
        <f>VLOOKUP($C73,食材マスタ!$A:$AB,13,FALSE)</f>
        <v>#N/A</v>
      </c>
      <c r="AA73" s="65" t="e">
        <f>VLOOKUP($C73,食材マスタ!$A:$AB,12,FALSE)</f>
        <v>#N/A</v>
      </c>
      <c r="AB73" s="65" t="e">
        <f>VLOOKUP($C73,食材マスタ!$A:$AB,14,FALSE)</f>
        <v>#N/A</v>
      </c>
      <c r="AC73" s="65" t="e">
        <f>VLOOKUP($C73,食材マスタ!$A:$AB,16,FALSE)</f>
        <v>#N/A</v>
      </c>
      <c r="AD73" s="65" t="e">
        <f>VLOOKUP($C73,食材マスタ!$A:$AB,19,FALSE)</f>
        <v>#N/A</v>
      </c>
      <c r="AE73" s="65" t="e">
        <f>VLOOKUP($C73,食材マスタ!$A:$AB,26,FALSE)</f>
        <v>#N/A</v>
      </c>
      <c r="AF73" s="65" t="e">
        <f>VLOOKUP($C73,食材マスタ!$A:$AB,28,FALSE)</f>
        <v>#N/A</v>
      </c>
    </row>
    <row r="74" spans="1:32" ht="14.25" customHeight="1" x14ac:dyDescent="0.25">
      <c r="A74" s="291"/>
      <c r="B74" s="292"/>
      <c r="C74" s="46"/>
      <c r="D74" s="47"/>
      <c r="E74" s="123" t="str">
        <f>IF(C74="","",VLOOKUP(C74,食材マスタ!$A$3:$AB$455,6,FALSE))</f>
        <v/>
      </c>
      <c r="F74" s="49"/>
      <c r="G74" s="50" t="str">
        <f t="shared" si="13"/>
        <v/>
      </c>
      <c r="H74" s="41" t="str">
        <f t="shared" si="14"/>
        <v/>
      </c>
      <c r="I74" s="126" t="str">
        <f>IF(C74="","",VLOOKUP(C74,食材マスタ!$A$3:$AB$455,13,FALSE))</f>
        <v/>
      </c>
      <c r="J74" s="43" t="str">
        <f t="shared" si="22"/>
        <v/>
      </c>
      <c r="K74" s="51" t="str">
        <f t="shared" si="15"/>
        <v/>
      </c>
      <c r="L74" s="134" t="str">
        <f t="shared" si="23"/>
        <v/>
      </c>
      <c r="M74" s="52" t="str">
        <f t="shared" si="16"/>
        <v/>
      </c>
      <c r="N74" s="134" t="str">
        <f t="shared" si="17"/>
        <v/>
      </c>
      <c r="O74" s="52" t="str">
        <f t="shared" si="18"/>
        <v/>
      </c>
      <c r="P74" s="134" t="str">
        <f t="shared" si="19"/>
        <v/>
      </c>
      <c r="Q74" s="52" t="str">
        <f t="shared" si="20"/>
        <v/>
      </c>
      <c r="R74" s="134" t="str">
        <f t="shared" si="21"/>
        <v/>
      </c>
      <c r="S74" s="13" t="str">
        <f t="shared" si="10"/>
        <v/>
      </c>
      <c r="T74" s="138"/>
      <c r="U74" s="30"/>
      <c r="X74" s="65" t="e">
        <f>VLOOKUP($C74,食材マスタ!$A:$AB,5,FALSE)</f>
        <v>#N/A</v>
      </c>
      <c r="Y74" s="65" t="e">
        <f>VLOOKUP($C74,食材マスタ!$A:$AB,6,FALSE)</f>
        <v>#N/A</v>
      </c>
      <c r="Z74" s="65" t="e">
        <f>VLOOKUP($C74,食材マスタ!$A:$AB,13,FALSE)</f>
        <v>#N/A</v>
      </c>
      <c r="AA74" s="65" t="e">
        <f>VLOOKUP($C74,食材マスタ!$A:$AB,12,FALSE)</f>
        <v>#N/A</v>
      </c>
      <c r="AB74" s="65" t="e">
        <f>VLOOKUP($C74,食材マスタ!$A:$AB,14,FALSE)</f>
        <v>#N/A</v>
      </c>
      <c r="AC74" s="65" t="e">
        <f>VLOOKUP($C74,食材マスタ!$A:$AB,16,FALSE)</f>
        <v>#N/A</v>
      </c>
      <c r="AD74" s="65" t="e">
        <f>VLOOKUP($C74,食材マスタ!$A:$AB,19,FALSE)</f>
        <v>#N/A</v>
      </c>
      <c r="AE74" s="65" t="e">
        <f>VLOOKUP($C74,食材マスタ!$A:$AB,26,FALSE)</f>
        <v>#N/A</v>
      </c>
      <c r="AF74" s="65" t="e">
        <f>VLOOKUP($C74,食材マスタ!$A:$AB,28,FALSE)</f>
        <v>#N/A</v>
      </c>
    </row>
    <row r="75" spans="1:32" ht="14.25" customHeight="1" x14ac:dyDescent="0.25">
      <c r="A75" s="291"/>
      <c r="B75" s="292"/>
      <c r="C75" s="46"/>
      <c r="D75" s="62"/>
      <c r="E75" s="123" t="str">
        <f>IF(C75="","",VLOOKUP(C75,食材マスタ!$A$3:$AB$455,6,FALSE))</f>
        <v/>
      </c>
      <c r="F75" s="49"/>
      <c r="G75" s="50" t="str">
        <f t="shared" si="13"/>
        <v/>
      </c>
      <c r="H75" s="41" t="str">
        <f t="shared" si="14"/>
        <v/>
      </c>
      <c r="I75" s="126" t="str">
        <f>IF(C75="","",VLOOKUP(C75,食材マスタ!$A$3:$AB$455,13,FALSE))</f>
        <v/>
      </c>
      <c r="J75" s="43" t="str">
        <f t="shared" si="22"/>
        <v/>
      </c>
      <c r="K75" s="51" t="str">
        <f t="shared" si="15"/>
        <v/>
      </c>
      <c r="L75" s="134" t="str">
        <f t="shared" si="23"/>
        <v/>
      </c>
      <c r="M75" s="52" t="str">
        <f t="shared" si="16"/>
        <v/>
      </c>
      <c r="N75" s="134" t="str">
        <f t="shared" si="17"/>
        <v/>
      </c>
      <c r="O75" s="52" t="str">
        <f t="shared" si="18"/>
        <v/>
      </c>
      <c r="P75" s="134" t="str">
        <f t="shared" si="19"/>
        <v/>
      </c>
      <c r="Q75" s="52" t="str">
        <f t="shared" si="20"/>
        <v/>
      </c>
      <c r="R75" s="134" t="str">
        <f t="shared" si="21"/>
        <v/>
      </c>
      <c r="S75" s="13" t="str">
        <f t="shared" si="10"/>
        <v/>
      </c>
      <c r="T75" s="139"/>
      <c r="U75" s="33"/>
      <c r="X75" s="65" t="e">
        <f>VLOOKUP($C75,食材マスタ!$A:$AB,5,FALSE)</f>
        <v>#N/A</v>
      </c>
      <c r="Y75" s="65" t="e">
        <f>VLOOKUP($C75,食材マスタ!$A:$AB,6,FALSE)</f>
        <v>#N/A</v>
      </c>
      <c r="Z75" s="65" t="e">
        <f>VLOOKUP($C75,食材マスタ!$A:$AB,13,FALSE)</f>
        <v>#N/A</v>
      </c>
      <c r="AA75" s="65" t="e">
        <f>VLOOKUP($C75,食材マスタ!$A:$AB,12,FALSE)</f>
        <v>#N/A</v>
      </c>
      <c r="AB75" s="65" t="e">
        <f>VLOOKUP($C75,食材マスタ!$A:$AB,14,FALSE)</f>
        <v>#N/A</v>
      </c>
      <c r="AC75" s="65" t="e">
        <f>VLOOKUP($C75,食材マスタ!$A:$AB,16,FALSE)</f>
        <v>#N/A</v>
      </c>
      <c r="AD75" s="65" t="e">
        <f>VLOOKUP($C75,食材マスタ!$A:$AB,19,FALSE)</f>
        <v>#N/A</v>
      </c>
      <c r="AE75" s="65" t="e">
        <f>VLOOKUP($C75,食材マスタ!$A:$AB,26,FALSE)</f>
        <v>#N/A</v>
      </c>
      <c r="AF75" s="65" t="e">
        <f>VLOOKUP($C75,食材マスタ!$A:$AB,28,FALSE)</f>
        <v>#N/A</v>
      </c>
    </row>
    <row r="76" spans="1:32" ht="14.25" customHeight="1" x14ac:dyDescent="0.25">
      <c r="A76" s="291"/>
      <c r="B76" s="292"/>
      <c r="C76" s="61"/>
      <c r="D76" s="47"/>
      <c r="E76" s="123" t="str">
        <f>IF(C76="","",VLOOKUP(C76,食材マスタ!$A$3:$AB$455,6,FALSE))</f>
        <v/>
      </c>
      <c r="F76" s="49"/>
      <c r="G76" s="50" t="str">
        <f t="shared" si="13"/>
        <v/>
      </c>
      <c r="H76" s="41" t="str">
        <f t="shared" si="14"/>
        <v/>
      </c>
      <c r="I76" s="126" t="str">
        <f>IF(C76="","",VLOOKUP(C76,食材マスタ!$A$3:$AB$455,13,FALSE))</f>
        <v/>
      </c>
      <c r="J76" s="43" t="str">
        <f t="shared" si="22"/>
        <v/>
      </c>
      <c r="K76" s="51" t="str">
        <f t="shared" si="15"/>
        <v/>
      </c>
      <c r="L76" s="134" t="str">
        <f t="shared" si="23"/>
        <v/>
      </c>
      <c r="M76" s="52" t="str">
        <f t="shared" si="16"/>
        <v/>
      </c>
      <c r="N76" s="134" t="str">
        <f t="shared" si="17"/>
        <v/>
      </c>
      <c r="O76" s="52" t="str">
        <f t="shared" si="18"/>
        <v/>
      </c>
      <c r="P76" s="134" t="str">
        <f t="shared" si="19"/>
        <v/>
      </c>
      <c r="Q76" s="52" t="str">
        <f t="shared" si="20"/>
        <v/>
      </c>
      <c r="R76" s="134" t="str">
        <f t="shared" si="21"/>
        <v/>
      </c>
      <c r="S76" s="13" t="str">
        <f t="shared" si="10"/>
        <v/>
      </c>
      <c r="T76" s="138"/>
      <c r="U76" s="32"/>
      <c r="X76" s="65" t="e">
        <f>VLOOKUP($C76,食材マスタ!$A:$AB,5,FALSE)</f>
        <v>#N/A</v>
      </c>
      <c r="Y76" s="65" t="e">
        <f>VLOOKUP($C76,食材マスタ!$A:$AB,6,FALSE)</f>
        <v>#N/A</v>
      </c>
      <c r="Z76" s="65" t="e">
        <f>VLOOKUP($C76,食材マスタ!$A:$AB,13,FALSE)</f>
        <v>#N/A</v>
      </c>
      <c r="AA76" s="65" t="e">
        <f>VLOOKUP($C76,食材マスタ!$A:$AB,12,FALSE)</f>
        <v>#N/A</v>
      </c>
      <c r="AB76" s="65" t="e">
        <f>VLOOKUP($C76,食材マスタ!$A:$AB,14,FALSE)</f>
        <v>#N/A</v>
      </c>
      <c r="AC76" s="65" t="e">
        <f>VLOOKUP($C76,食材マスタ!$A:$AB,16,FALSE)</f>
        <v>#N/A</v>
      </c>
      <c r="AD76" s="65" t="e">
        <f>VLOOKUP($C76,食材マスタ!$A:$AB,19,FALSE)</f>
        <v>#N/A</v>
      </c>
      <c r="AE76" s="65" t="e">
        <f>VLOOKUP($C76,食材マスタ!$A:$AB,26,FALSE)</f>
        <v>#N/A</v>
      </c>
      <c r="AF76" s="65" t="e">
        <f>VLOOKUP($C76,食材マスタ!$A:$AB,28,FALSE)</f>
        <v>#N/A</v>
      </c>
    </row>
    <row r="77" spans="1:32" ht="14.25" customHeight="1" x14ac:dyDescent="0.25">
      <c r="A77" s="291"/>
      <c r="B77" s="292"/>
      <c r="C77" s="46"/>
      <c r="D77" s="62"/>
      <c r="E77" s="123" t="str">
        <f>IF(C77="","",VLOOKUP(C77,食材マスタ!$A$3:$AB$455,6,FALSE))</f>
        <v/>
      </c>
      <c r="F77" s="49"/>
      <c r="G77" s="50" t="str">
        <f t="shared" si="13"/>
        <v/>
      </c>
      <c r="H77" s="41" t="str">
        <f t="shared" si="14"/>
        <v/>
      </c>
      <c r="I77" s="126" t="str">
        <f>IF(C77="","",VLOOKUP(C77,食材マスタ!$A$3:$AB$455,13,FALSE))</f>
        <v/>
      </c>
      <c r="J77" s="43" t="str">
        <f t="shared" si="22"/>
        <v/>
      </c>
      <c r="K77" s="51" t="str">
        <f t="shared" si="15"/>
        <v/>
      </c>
      <c r="L77" s="134" t="str">
        <f t="shared" si="23"/>
        <v/>
      </c>
      <c r="M77" s="52" t="str">
        <f t="shared" si="16"/>
        <v/>
      </c>
      <c r="N77" s="134" t="str">
        <f t="shared" si="17"/>
        <v/>
      </c>
      <c r="O77" s="52" t="str">
        <f t="shared" si="18"/>
        <v/>
      </c>
      <c r="P77" s="134" t="str">
        <f t="shared" si="19"/>
        <v/>
      </c>
      <c r="Q77" s="52" t="str">
        <f t="shared" si="20"/>
        <v/>
      </c>
      <c r="R77" s="134" t="str">
        <f t="shared" si="21"/>
        <v/>
      </c>
      <c r="S77" s="13" t="str">
        <f t="shared" si="10"/>
        <v/>
      </c>
      <c r="T77" s="139"/>
      <c r="U77" s="33"/>
      <c r="X77" s="65" t="e">
        <f>VLOOKUP($C77,食材マスタ!$A:$AB,5,FALSE)</f>
        <v>#N/A</v>
      </c>
      <c r="Y77" s="65" t="e">
        <f>VLOOKUP($C77,食材マスタ!$A:$AB,6,FALSE)</f>
        <v>#N/A</v>
      </c>
      <c r="Z77" s="65" t="e">
        <f>VLOOKUP($C77,食材マスタ!$A:$AB,13,FALSE)</f>
        <v>#N/A</v>
      </c>
      <c r="AA77" s="65" t="e">
        <f>VLOOKUP($C77,食材マスタ!$A:$AB,12,FALSE)</f>
        <v>#N/A</v>
      </c>
      <c r="AB77" s="65" t="e">
        <f>VLOOKUP($C77,食材マスタ!$A:$AB,14,FALSE)</f>
        <v>#N/A</v>
      </c>
      <c r="AC77" s="65" t="e">
        <f>VLOOKUP($C77,食材マスタ!$A:$AB,16,FALSE)</f>
        <v>#N/A</v>
      </c>
      <c r="AD77" s="65" t="e">
        <f>VLOOKUP($C77,食材マスタ!$A:$AB,19,FALSE)</f>
        <v>#N/A</v>
      </c>
      <c r="AE77" s="65" t="e">
        <f>VLOOKUP($C77,食材マスタ!$A:$AB,26,FALSE)</f>
        <v>#N/A</v>
      </c>
      <c r="AF77" s="65" t="e">
        <f>VLOOKUP($C77,食材マスタ!$A:$AB,28,FALSE)</f>
        <v>#N/A</v>
      </c>
    </row>
    <row r="78" spans="1:32" ht="14.25" customHeight="1" thickBot="1" x14ac:dyDescent="0.3">
      <c r="A78" s="291"/>
      <c r="B78" s="292"/>
      <c r="C78" s="46"/>
      <c r="D78" s="47"/>
      <c r="E78" s="73" t="str">
        <f>IF(C78="","",VLOOKUP(C78,食材マスタ!$A$3:$AB$455,6,FALSE))</f>
        <v/>
      </c>
      <c r="F78" s="49"/>
      <c r="G78" s="50" t="str">
        <f t="shared" si="13"/>
        <v/>
      </c>
      <c r="H78" s="41" t="str">
        <f t="shared" si="14"/>
        <v/>
      </c>
      <c r="I78" s="76" t="str">
        <f>IF(C78="","",VLOOKUP(C78,食材マスタ!$A$3:$AB$455,13,FALSE))</f>
        <v/>
      </c>
      <c r="J78" s="43" t="str">
        <f t="shared" si="22"/>
        <v/>
      </c>
      <c r="K78" s="51" t="str">
        <f t="shared" si="15"/>
        <v/>
      </c>
      <c r="L78" s="134" t="str">
        <f t="shared" si="23"/>
        <v/>
      </c>
      <c r="M78" s="52" t="str">
        <f t="shared" si="16"/>
        <v/>
      </c>
      <c r="N78" s="134" t="str">
        <f t="shared" si="17"/>
        <v/>
      </c>
      <c r="O78" s="52" t="str">
        <f t="shared" si="18"/>
        <v/>
      </c>
      <c r="P78" s="134" t="str">
        <f t="shared" si="19"/>
        <v/>
      </c>
      <c r="Q78" s="52" t="str">
        <f t="shared" si="20"/>
        <v/>
      </c>
      <c r="R78" s="134" t="str">
        <f t="shared" si="21"/>
        <v/>
      </c>
      <c r="S78" s="13" t="str">
        <f t="shared" si="10"/>
        <v/>
      </c>
      <c r="T78" s="138"/>
      <c r="U78" s="29"/>
      <c r="X78" s="65" t="e">
        <f>VLOOKUP($C78,食材マスタ!$A:$AB,5,FALSE)</f>
        <v>#N/A</v>
      </c>
      <c r="Y78" s="65" t="e">
        <f>VLOOKUP($C78,食材マスタ!$A:$AB,6,FALSE)</f>
        <v>#N/A</v>
      </c>
      <c r="Z78" s="65" t="e">
        <f>VLOOKUP($C78,食材マスタ!$A:$AB,13,FALSE)</f>
        <v>#N/A</v>
      </c>
      <c r="AA78" s="65" t="e">
        <f>VLOOKUP($C78,食材マスタ!$A:$AB,12,FALSE)</f>
        <v>#N/A</v>
      </c>
      <c r="AB78" s="65" t="e">
        <f>VLOOKUP($C78,食材マスタ!$A:$AB,14,FALSE)</f>
        <v>#N/A</v>
      </c>
      <c r="AC78" s="65" t="e">
        <f>VLOOKUP($C78,食材マスタ!$A:$AB,16,FALSE)</f>
        <v>#N/A</v>
      </c>
      <c r="AD78" s="65" t="e">
        <f>VLOOKUP($C78,食材マスタ!$A:$AB,19,FALSE)</f>
        <v>#N/A</v>
      </c>
      <c r="AE78" s="65" t="e">
        <f>VLOOKUP($C78,食材マスタ!$A:$AB,26,FALSE)</f>
        <v>#N/A</v>
      </c>
      <c r="AF78" s="65" t="e">
        <f>VLOOKUP($C78,食材マスタ!$A:$AB,28,FALSE)</f>
        <v>#N/A</v>
      </c>
    </row>
    <row r="79" spans="1:32" s="18" customFormat="1" ht="14.25" customHeight="1" thickBot="1" x14ac:dyDescent="0.3">
      <c r="A79" s="242" t="s">
        <v>2129</v>
      </c>
      <c r="B79" s="243"/>
      <c r="C79" s="20"/>
      <c r="D79" s="21"/>
      <c r="E79" s="22"/>
      <c r="F79" s="24"/>
      <c r="G79" s="22"/>
      <c r="H79" s="23">
        <f>SUM(H8:H78)</f>
        <v>0</v>
      </c>
      <c r="I79" s="24"/>
      <c r="J79" s="25">
        <f t="shared" ref="J79:S79" si="36">SUM(J8:J78)</f>
        <v>0</v>
      </c>
      <c r="K79" s="24">
        <f t="shared" si="36"/>
        <v>0</v>
      </c>
      <c r="L79" s="24">
        <f t="shared" si="36"/>
        <v>0</v>
      </c>
      <c r="M79" s="24">
        <f t="shared" si="36"/>
        <v>0</v>
      </c>
      <c r="N79" s="24">
        <f t="shared" si="36"/>
        <v>0</v>
      </c>
      <c r="O79" s="24">
        <f t="shared" si="36"/>
        <v>0</v>
      </c>
      <c r="P79" s="24">
        <f t="shared" si="36"/>
        <v>0</v>
      </c>
      <c r="Q79" s="24">
        <f t="shared" si="36"/>
        <v>0</v>
      </c>
      <c r="R79" s="24">
        <f t="shared" si="36"/>
        <v>0</v>
      </c>
      <c r="S79" s="24">
        <f t="shared" si="36"/>
        <v>0</v>
      </c>
      <c r="T79" s="24"/>
      <c r="U79" s="26"/>
      <c r="X79" s="65" t="e">
        <f>VLOOKUP($C79,食材マスタ!$A:$AB,5,FALSE)</f>
        <v>#N/A</v>
      </c>
      <c r="Y79" s="65" t="e">
        <f>VLOOKUP($C79,食材マスタ!$A:$AB,6,FALSE)</f>
        <v>#N/A</v>
      </c>
      <c r="Z79" s="65" t="e">
        <f>VLOOKUP($C79,食材マスタ!$A:$AB,13,FALSE)</f>
        <v>#N/A</v>
      </c>
      <c r="AA79" s="65" t="e">
        <f>VLOOKUP($C79,食材マスタ!$A:$AB,12,FALSE)</f>
        <v>#N/A</v>
      </c>
      <c r="AB79" s="65" t="e">
        <f>VLOOKUP($C79,食材マスタ!$A:$AB,14,FALSE)</f>
        <v>#N/A</v>
      </c>
      <c r="AC79" s="65" t="e">
        <f>VLOOKUP($C79,食材マスタ!$A:$AB,16,FALSE)</f>
        <v>#N/A</v>
      </c>
      <c r="AD79" s="65" t="e">
        <f>VLOOKUP($C79,食材マスタ!$A:$AB,19,FALSE)</f>
        <v>#N/A</v>
      </c>
      <c r="AE79" s="65" t="e">
        <f>VLOOKUP($C79,食材マスタ!$A:$AB,26,FALSE)</f>
        <v>#N/A</v>
      </c>
      <c r="AF79" s="65" t="e">
        <f>VLOOKUP($C79,食材マスタ!$A:$AB,28,FALSE)</f>
        <v>#N/A</v>
      </c>
    </row>
  </sheetData>
  <sheetProtection selectLockedCells="1" selectUnlockedCells="1"/>
  <mergeCells count="84">
    <mergeCell ref="A77:B77"/>
    <mergeCell ref="A78:B78"/>
    <mergeCell ref="A79:B79"/>
    <mergeCell ref="A71:B71"/>
    <mergeCell ref="A72:B72"/>
    <mergeCell ref="A73:B73"/>
    <mergeCell ref="A74:B74"/>
    <mergeCell ref="A75:B75"/>
    <mergeCell ref="A76:B76"/>
    <mergeCell ref="A70:B70"/>
    <mergeCell ref="A49:B49"/>
    <mergeCell ref="A50:B50"/>
    <mergeCell ref="A51:B51"/>
    <mergeCell ref="A52:B52"/>
    <mergeCell ref="A53:B53"/>
    <mergeCell ref="A54:B54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37:B37"/>
    <mergeCell ref="A38:B38"/>
    <mergeCell ref="A68:B68"/>
    <mergeCell ref="A69:B69"/>
    <mergeCell ref="A44:B44"/>
    <mergeCell ref="A45:B45"/>
    <mergeCell ref="A46:B46"/>
    <mergeCell ref="A47:B47"/>
    <mergeCell ref="A48:B48"/>
    <mergeCell ref="A58:B58"/>
    <mergeCell ref="A59:B59"/>
    <mergeCell ref="A60:B60"/>
    <mergeCell ref="A67:B67"/>
    <mergeCell ref="A43:B43"/>
    <mergeCell ref="A26:B26"/>
    <mergeCell ref="A27:B27"/>
    <mergeCell ref="A28:B28"/>
    <mergeCell ref="A29:B29"/>
    <mergeCell ref="A30:B30"/>
    <mergeCell ref="A33:B33"/>
    <mergeCell ref="A34:B34"/>
    <mergeCell ref="A35:B35"/>
    <mergeCell ref="A32:B32"/>
    <mergeCell ref="A39:B39"/>
    <mergeCell ref="A40:B40"/>
    <mergeCell ref="A41:B41"/>
    <mergeCell ref="A42:B42"/>
    <mergeCell ref="A31:B31"/>
    <mergeCell ref="A36:B36"/>
    <mergeCell ref="A21:B21"/>
    <mergeCell ref="A22:B22"/>
    <mergeCell ref="A23:B23"/>
    <mergeCell ref="A24:B24"/>
    <mergeCell ref="A25:B25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D2:T2"/>
    <mergeCell ref="B5:C5"/>
    <mergeCell ref="E5:F5"/>
    <mergeCell ref="G5:H5"/>
    <mergeCell ref="I5:N5"/>
    <mergeCell ref="P5:R5"/>
    <mergeCell ref="T5:U5"/>
    <mergeCell ref="A6:B7"/>
    <mergeCell ref="C6:C7"/>
    <mergeCell ref="D6:D7"/>
    <mergeCell ref="E6:E7"/>
    <mergeCell ref="U6:U7"/>
  </mergeCells>
  <phoneticPr fontId="4"/>
  <conditionalFormatting sqref="B5:C5">
    <cfRule type="expression" dxfId="7" priority="4">
      <formula>$B$5&lt;&gt;""</formula>
    </cfRule>
  </conditionalFormatting>
  <conditionalFormatting sqref="E5:F5">
    <cfRule type="expression" dxfId="6" priority="3">
      <formula>$E$5&lt;&gt;""</formula>
    </cfRule>
  </conditionalFormatting>
  <conditionalFormatting sqref="I5:N5">
    <cfRule type="expression" dxfId="5" priority="2">
      <formula>$I$5&lt;&gt;""</formula>
    </cfRule>
  </conditionalFormatting>
  <conditionalFormatting sqref="T5:U5">
    <cfRule type="expression" dxfId="4" priority="1">
      <formula>$T$5&lt;&gt;""</formula>
    </cfRule>
  </conditionalFormatting>
  <printOptions horizontalCentered="1"/>
  <pageMargins left="0.23622047244094491" right="0.15748031496062992" top="0.23622047244094491" bottom="0.59055118110236227" header="0" footer="0"/>
  <pageSetup paperSize="9" scale="92" fitToHeight="0" orientation="landscape" r:id="rId1"/>
  <headerFooter alignWithMargins="0">
    <oddFooter>&amp;L注１）　審査は、本書式で行いますので、必ずこの書式を使用してください。　　　　注２）　この献立表は、照会時に備えて、必ずコピーをして下さい。
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18</vt:i4>
      </vt:variant>
    </vt:vector>
  </HeadingPairs>
  <TitlesOfParts>
    <vt:vector size="29" baseType="lpstr">
      <vt:lpstr>食材マスタ</vt:lpstr>
      <vt:lpstr>献立表記入例</vt:lpstr>
      <vt:lpstr>治療食部門総括表（様式3-1）</vt:lpstr>
      <vt:lpstr>高齢者食部門総括表（様式3-2）</vt:lpstr>
      <vt:lpstr>治療食朝(様式4-1)</vt:lpstr>
      <vt:lpstr>治療食昼(様式4-1)</vt:lpstr>
      <vt:lpstr>治療食夕(様式4-1)</vt:lpstr>
      <vt:lpstr>高齢者食朝(様式4-2)</vt:lpstr>
      <vt:lpstr>高齢者食昼(様式4-2)</vt:lpstr>
      <vt:lpstr>高齢者食夕(様式4-2)</vt:lpstr>
      <vt:lpstr>食品価格表</vt:lpstr>
      <vt:lpstr>献立表記入例!Print_Area</vt:lpstr>
      <vt:lpstr>'高齢者食昼(様式4-2)'!Print_Area</vt:lpstr>
      <vt:lpstr>'高齢者食朝(様式4-2)'!Print_Area</vt:lpstr>
      <vt:lpstr>'高齢者食部門総括表（様式3-2）'!Print_Area</vt:lpstr>
      <vt:lpstr>'高齢者食夕(様式4-2)'!Print_Area</vt:lpstr>
      <vt:lpstr>'治療食昼(様式4-1)'!Print_Area</vt:lpstr>
      <vt:lpstr>'治療食朝(様式4-1)'!Print_Area</vt:lpstr>
      <vt:lpstr>'治療食部門総括表（様式3-1）'!Print_Area</vt:lpstr>
      <vt:lpstr>'治療食夕(様式4-1)'!Print_Area</vt:lpstr>
      <vt:lpstr>食材マスタ!Print_Area</vt:lpstr>
      <vt:lpstr>食品価格表!Print_Area</vt:lpstr>
      <vt:lpstr>献立表記入例!Print_Titles</vt:lpstr>
      <vt:lpstr>'高齢者食昼(様式4-2)'!Print_Titles</vt:lpstr>
      <vt:lpstr>'高齢者食朝(様式4-2)'!Print_Titles</vt:lpstr>
      <vt:lpstr>'高齢者食夕(様式4-2)'!Print_Titles</vt:lpstr>
      <vt:lpstr>'治療食昼(様式4-1)'!Print_Titles</vt:lpstr>
      <vt:lpstr>'治療食朝(様式4-1)'!Print_Titles</vt:lpstr>
      <vt:lpstr>'治療食夕(様式4-1)'!Print_Titles</vt:lpstr>
    </vt:vector>
  </TitlesOfParts>
  <Manager/>
  <Company>レオックジャパン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MKCL66</cp:lastModifiedBy>
  <cp:revision/>
  <dcterms:created xsi:type="dcterms:W3CDTF">2004-07-21T05:13:47Z</dcterms:created>
  <dcterms:modified xsi:type="dcterms:W3CDTF">2025-08-29T05:10:14Z</dcterms:modified>
  <cp:category/>
  <cp:contentStatus/>
</cp:coreProperties>
</file>